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92.168.98.11\contratacion\SCANER HAS\CONTRATOS - CONVENIOS INTERADMINISTRATIVOS\2025\PROYECTOS\PROYECTO AV 26 KR 7\"/>
    </mc:Choice>
  </mc:AlternateContent>
  <xr:revisionPtr revIDLastSave="0" documentId="13_ncr:1_{B4A6F2D9-F856-4F73-9E56-FEFFD68E0969}" xr6:coauthVersionLast="47" xr6:coauthVersionMax="47" xr10:uidLastSave="{00000000-0000-0000-0000-000000000000}"/>
  <bookViews>
    <workbookView xWindow="-120" yWindow="-120" windowWidth="29040" windowHeight="15720" tabRatio="838" activeTab="4" xr2:uid="{00000000-000D-0000-FFFF-FFFF00000000}"/>
  </bookViews>
  <sheets>
    <sheet name="INTERVENCION " sheetId="39" r:id="rId1"/>
    <sheet name="CANT OBRA" sheetId="43" r:id="rId2"/>
    <sheet name="RED DE ALCANTARILLADO " sheetId="11" r:id="rId3"/>
    <sheet name="NEW GPE-FR-07 IDENTIF DE NECES" sheetId="44" r:id="rId4"/>
    <sheet name="CRONOGRAMA" sheetId="40" r:id="rId5"/>
    <sheet name="A.I.U " sheetId="32" r:id="rId6"/>
    <sheet name="Factor Multiplicador Obra" sheetId="35" r:id="rId7"/>
    <sheet name="PREC-BASE ALC" sheetId="23" r:id="rId8"/>
    <sheet name="PMA " sheetId="41" r:id="rId9"/>
    <sheet name="PMT " sheetId="42"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s>
  <definedNames>
    <definedName name="\c" localSheetId="5">#REF!</definedName>
    <definedName name="\c" localSheetId="4">#REF!</definedName>
    <definedName name="\c" localSheetId="0">#REF!</definedName>
    <definedName name="\c" localSheetId="8">#REF!</definedName>
    <definedName name="\c" localSheetId="9">#REF!</definedName>
    <definedName name="\c">#REF!</definedName>
    <definedName name="\PX" localSheetId="0">[1]!ERR</definedName>
    <definedName name="\PX">[1]!ERR</definedName>
    <definedName name="\X" localSheetId="5">'A.I.U '!ERR</definedName>
    <definedName name="\X">[2]!ERR</definedName>
    <definedName name="\y">#N/A</definedName>
    <definedName name="\Z" localSheetId="5">'A.I.U '!ERR</definedName>
    <definedName name="\Z">[2]!ERR</definedName>
    <definedName name="_" localSheetId="5">#REF!</definedName>
    <definedName name="_" localSheetId="8">#REF!</definedName>
    <definedName name="_" localSheetId="9">#REF!</definedName>
    <definedName name="_">#REF!</definedName>
    <definedName name="_____________________________________________________FS01" localSheetId="5">'A.I.U '!ERR</definedName>
    <definedName name="_____________________________________________________FS01" localSheetId="4">'INTERVENCION '!ERR</definedName>
    <definedName name="_____________________________________________________FS01" localSheetId="0">'INTERVENCION '!ERR</definedName>
    <definedName name="_____________________________________________________FS01" localSheetId="8">[0]!ERR</definedName>
    <definedName name="_____________________________________________________FS01" localSheetId="9">[0]!ERR</definedName>
    <definedName name="_____________________________________________________FS01">[0]!ERR</definedName>
    <definedName name="___________________________________________________FS01" localSheetId="5">'A.I.U '!ERR</definedName>
    <definedName name="___________________________________________________FS01" localSheetId="4">'INTERVENCION '!ERR</definedName>
    <definedName name="___________________________________________________FS01" localSheetId="0">'INTERVENCION '!ERR</definedName>
    <definedName name="___________________________________________________FS01" localSheetId="8">[0]!ERR</definedName>
    <definedName name="___________________________________________________FS01" localSheetId="9">[0]!ERR</definedName>
    <definedName name="___________________________________________________FS01">[0]!ERR</definedName>
    <definedName name="_________________________________________________FS01" localSheetId="5">'A.I.U '!ERR</definedName>
    <definedName name="_________________________________________________FS01" localSheetId="4">'INTERVENCION '!ERR</definedName>
    <definedName name="_________________________________________________FS01" localSheetId="0">'INTERVENCION '!ERR</definedName>
    <definedName name="_________________________________________________FS01" localSheetId="8">[0]!ERR</definedName>
    <definedName name="_________________________________________________FS01" localSheetId="9">[0]!ERR</definedName>
    <definedName name="_________________________________________________FS01">[0]!ERR</definedName>
    <definedName name="_______________________________________________FS01" localSheetId="5">'A.I.U '!ERR</definedName>
    <definedName name="_______________________________________________FS01" localSheetId="4">'INTERVENCION '!ERR</definedName>
    <definedName name="_______________________________________________FS01" localSheetId="0">'INTERVENCION '!ERR</definedName>
    <definedName name="_______________________________________________FS01" localSheetId="8">[0]!ERR</definedName>
    <definedName name="_______________________________________________FS01" localSheetId="9">[0]!ERR</definedName>
    <definedName name="_______________________________________________FS01">[0]!ERR</definedName>
    <definedName name="_____________________________________________FS01" localSheetId="5">'A.I.U '!ERR</definedName>
    <definedName name="_____________________________________________FS01" localSheetId="4">'INTERVENCION '!ERR</definedName>
    <definedName name="_____________________________________________FS01" localSheetId="0">'INTERVENCION '!ERR</definedName>
    <definedName name="_____________________________________________FS01" localSheetId="8">[0]!ERR</definedName>
    <definedName name="_____________________________________________FS01" localSheetId="9">[0]!ERR</definedName>
    <definedName name="_____________________________________________FS01">[0]!ERR</definedName>
    <definedName name="___________________________________________FS01" localSheetId="5">'A.I.U '!ERR</definedName>
    <definedName name="___________________________________________FS01" localSheetId="4">'INTERVENCION '!ERR</definedName>
    <definedName name="___________________________________________FS01" localSheetId="0">'INTERVENCION '!ERR</definedName>
    <definedName name="___________________________________________FS01" localSheetId="8">[0]!ERR</definedName>
    <definedName name="___________________________________________FS01" localSheetId="9">[0]!ERR</definedName>
    <definedName name="___________________________________________FS01">[0]!ERR</definedName>
    <definedName name="_________________________________________FS01" localSheetId="5">'A.I.U '!ERR</definedName>
    <definedName name="_________________________________________FS01" localSheetId="4">'INTERVENCION '!ERR</definedName>
    <definedName name="_________________________________________FS01" localSheetId="0">'INTERVENCION '!ERR</definedName>
    <definedName name="_________________________________________FS01" localSheetId="8">[0]!ERR</definedName>
    <definedName name="_________________________________________FS01" localSheetId="9">[0]!ERR</definedName>
    <definedName name="_________________________________________FS01">[0]!ERR</definedName>
    <definedName name="_______________________________________FS01" localSheetId="5">'A.I.U '!ERR</definedName>
    <definedName name="_______________________________________FS01" localSheetId="4">'INTERVENCION '!ERR</definedName>
    <definedName name="_______________________________________FS01" localSheetId="0">'INTERVENCION '!ERR</definedName>
    <definedName name="_______________________________________FS01" localSheetId="8">[0]!ERR</definedName>
    <definedName name="_______________________________________FS01" localSheetId="9">[0]!ERR</definedName>
    <definedName name="_______________________________________FS01">[0]!ERR</definedName>
    <definedName name="_____________________________________FS01" localSheetId="5">'A.I.U '!ERR</definedName>
    <definedName name="_____________________________________FS01" localSheetId="4">'INTERVENCION '!ERR</definedName>
    <definedName name="_____________________________________FS01" localSheetId="0">'INTERVENCION '!ERR</definedName>
    <definedName name="_____________________________________FS01" localSheetId="8">[0]!ERR</definedName>
    <definedName name="_____________________________________FS01" localSheetId="9">[0]!ERR</definedName>
    <definedName name="_____________________________________FS01">[0]!ERR</definedName>
    <definedName name="___________________________________FS01" localSheetId="5">'A.I.U '!ERR</definedName>
    <definedName name="___________________________________FS01" localSheetId="4">'INTERVENCION '!ERR</definedName>
    <definedName name="___________________________________FS01" localSheetId="0">'INTERVENCION '!ERR</definedName>
    <definedName name="___________________________________FS01" localSheetId="8">[0]!ERR</definedName>
    <definedName name="___________________________________FS01" localSheetId="9">[0]!ERR</definedName>
    <definedName name="___________________________________FS01">[0]!ERR</definedName>
    <definedName name="_________________________________FS01" localSheetId="5">'A.I.U '!ERR</definedName>
    <definedName name="_________________________________FS01" localSheetId="4">'INTERVENCION '!ERR</definedName>
    <definedName name="_________________________________FS01" localSheetId="0">'INTERVENCION '!ERR</definedName>
    <definedName name="_________________________________FS01" localSheetId="8">[0]!ERR</definedName>
    <definedName name="_________________________________FS01" localSheetId="9">[0]!ERR</definedName>
    <definedName name="_________________________________FS01">[0]!ERR</definedName>
    <definedName name="_______________________________FS01" localSheetId="5">'A.I.U '!ERR</definedName>
    <definedName name="_______________________________FS01" localSheetId="4">'INTERVENCION '!ERR</definedName>
    <definedName name="_______________________________FS01" localSheetId="0">'INTERVENCION '!ERR</definedName>
    <definedName name="_______________________________FS01" localSheetId="8">[0]!ERR</definedName>
    <definedName name="_______________________________FS01" localSheetId="9">[0]!ERR</definedName>
    <definedName name="_______________________________FS01">[0]!ERR</definedName>
    <definedName name="_____________________________FS01" localSheetId="5">'A.I.U '!ERR</definedName>
    <definedName name="_____________________________FS01" localSheetId="4">'INTERVENCION '!ERR</definedName>
    <definedName name="_____________________________FS01" localSheetId="0">'INTERVENCION '!ERR</definedName>
    <definedName name="_____________________________FS01" localSheetId="8">[0]!ERR</definedName>
    <definedName name="_____________________________FS01" localSheetId="9">[0]!ERR</definedName>
    <definedName name="_____________________________FS01">[0]!ERR</definedName>
    <definedName name="____________________________FS01" localSheetId="5">'A.I.U '!ERR</definedName>
    <definedName name="____________________________FS01" localSheetId="4">'INTERVENCION '!ERR</definedName>
    <definedName name="____________________________FS01" localSheetId="0">'INTERVENCION '!ERR</definedName>
    <definedName name="____________________________FS01" localSheetId="8">[0]!ERR</definedName>
    <definedName name="____________________________FS01" localSheetId="9">[0]!ERR</definedName>
    <definedName name="____________________________FS01">[0]!ERR</definedName>
    <definedName name="___________________________FS01">#N/A</definedName>
    <definedName name="__________________________FS01">#N/A</definedName>
    <definedName name="_________________________FS01" localSheetId="5">'A.I.U '!ERR</definedName>
    <definedName name="_________________________FS01" localSheetId="4">'INTERVENCION '!ERR</definedName>
    <definedName name="_________________________FS01" localSheetId="0">'INTERVENCION '!ERR</definedName>
    <definedName name="_________________________FS01" localSheetId="8">[0]!ERR</definedName>
    <definedName name="_________________________FS01" localSheetId="9">[0]!ERR</definedName>
    <definedName name="_________________________FS01">[0]!ERR</definedName>
    <definedName name="________________________FS01">#N/A</definedName>
    <definedName name="_______________________FS01" localSheetId="5">'A.I.U '!ERR</definedName>
    <definedName name="_______________________FS01" localSheetId="4">'INTERVENCION '!ERR</definedName>
    <definedName name="_______________________FS01" localSheetId="0">'INTERVENCION '!ERR</definedName>
    <definedName name="_______________________FS01" localSheetId="8">[0]!ERR</definedName>
    <definedName name="_______________________FS01" localSheetId="9">[0]!ERR</definedName>
    <definedName name="_______________________FS01">[0]!ERR</definedName>
    <definedName name="______________________FS01">#N/A</definedName>
    <definedName name="_____________________FS01" localSheetId="0">[3]!ERR</definedName>
    <definedName name="_____________________FS01">[3]!ERR</definedName>
    <definedName name="____________________FS01">#N/A</definedName>
    <definedName name="___________________FS01">#N/A</definedName>
    <definedName name="__________________FS01">#N/A</definedName>
    <definedName name="_________________FS01">#N/A</definedName>
    <definedName name="________________FS01">#N/A</definedName>
    <definedName name="_______________F">#N/A</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#N/A</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#N/A</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#N/A</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S01">#N/A</definedName>
    <definedName name="____________F">#N/A</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#N/A</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 localSheetId="5">#REF!</definedName>
    <definedName name="___________A251140" localSheetId="6">#REF!</definedName>
    <definedName name="___________A251140" localSheetId="8">#REF!</definedName>
    <definedName name="___________A251140" localSheetId="9">#REF!</definedName>
    <definedName name="___________A251140">#REF!</definedName>
    <definedName name="___________A251150" localSheetId="5">#REF!</definedName>
    <definedName name="___________A251150" localSheetId="6">#REF!</definedName>
    <definedName name="___________A251150" localSheetId="8">#REF!</definedName>
    <definedName name="___________A251150" localSheetId="9">#REF!</definedName>
    <definedName name="___________A251150">#REF!</definedName>
    <definedName name="___________F">#N/A</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#N/A</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 localSheetId="5">#REF!</definedName>
    <definedName name="__________A251140" localSheetId="6">#REF!</definedName>
    <definedName name="__________A251140" localSheetId="8">#REF!</definedName>
    <definedName name="__________A251140" localSheetId="9">#REF!</definedName>
    <definedName name="__________A251140">#REF!</definedName>
    <definedName name="__________A251150" localSheetId="5">#REF!</definedName>
    <definedName name="__________A251150" localSheetId="6">#REF!</definedName>
    <definedName name="__________A251150" localSheetId="8">#REF!</definedName>
    <definedName name="__________A251150" localSheetId="9">#REF!</definedName>
    <definedName name="__________A251150">#REF!</definedName>
    <definedName name="__________CHD1045" localSheetId="5">[4]APU!#REF!</definedName>
    <definedName name="__________CHD1045" localSheetId="1">[5]APU!#REF!</definedName>
    <definedName name="__________CHD1045" localSheetId="4">[5]APU!#REF!</definedName>
    <definedName name="__________CHD1045" localSheetId="3">[6]APU!#REF!</definedName>
    <definedName name="__________CHD1045">[4]APU!#REF!</definedName>
    <definedName name="__________CHD1090" localSheetId="5">[4]APU!#REF!</definedName>
    <definedName name="__________CHD1090" localSheetId="1">[5]APU!#REF!</definedName>
    <definedName name="__________CHD1090" localSheetId="4">[5]APU!#REF!</definedName>
    <definedName name="__________CHD1090" localSheetId="3">[6]APU!#REF!</definedName>
    <definedName name="__________CHD1090">[4]APU!#REF!</definedName>
    <definedName name="__________CHD1245" localSheetId="1">[5]APU!#REF!</definedName>
    <definedName name="__________CHD1245" localSheetId="4">[5]APU!#REF!</definedName>
    <definedName name="__________CHD1245" localSheetId="3">[6]APU!#REF!</definedName>
    <definedName name="__________CHD1245">[4]APU!#REF!</definedName>
    <definedName name="__________CHD1290" localSheetId="1">[5]APU!#REF!</definedName>
    <definedName name="__________CHD1290" localSheetId="4">[5]APU!#REF!</definedName>
    <definedName name="__________CHD1290" localSheetId="3">[6]APU!#REF!</definedName>
    <definedName name="__________CHD1290">[4]APU!#REF!</definedName>
    <definedName name="__________CHD445" localSheetId="1">[5]APU!#REF!</definedName>
    <definedName name="__________CHD445" localSheetId="4">[5]APU!#REF!</definedName>
    <definedName name="__________CHD445" localSheetId="3">[6]APU!#REF!</definedName>
    <definedName name="__________CHD445">[4]APU!#REF!</definedName>
    <definedName name="__________CHD490" localSheetId="1">[5]APU!#REF!</definedName>
    <definedName name="__________CHD490" localSheetId="4">[5]APU!#REF!</definedName>
    <definedName name="__________CHD490" localSheetId="3">[6]APU!#REF!</definedName>
    <definedName name="__________CHD490">[4]APU!#REF!</definedName>
    <definedName name="__________CHD645" localSheetId="1">[5]APU!#REF!</definedName>
    <definedName name="__________CHD645" localSheetId="4">[5]APU!#REF!</definedName>
    <definedName name="__________CHD645" localSheetId="3">[6]APU!#REF!</definedName>
    <definedName name="__________CHD645">[4]APU!#REF!</definedName>
    <definedName name="__________CHD690" localSheetId="1">[5]APU!#REF!</definedName>
    <definedName name="__________CHD690" localSheetId="4">[5]APU!#REF!</definedName>
    <definedName name="__________CHD690" localSheetId="3">[6]APU!#REF!</definedName>
    <definedName name="__________CHD690">[4]APU!#REF!</definedName>
    <definedName name="__________CHD845" localSheetId="1">[5]APU!#REF!</definedName>
    <definedName name="__________CHD845" localSheetId="4">[5]APU!#REF!</definedName>
    <definedName name="__________CHD845" localSheetId="3">[6]APU!#REF!</definedName>
    <definedName name="__________CHD845">[4]APU!#REF!</definedName>
    <definedName name="__________CHD890" localSheetId="1">[5]APU!#REF!</definedName>
    <definedName name="__________CHD890" localSheetId="4">[5]APU!#REF!</definedName>
    <definedName name="__________CHD890" localSheetId="3">[6]APU!#REF!</definedName>
    <definedName name="__________CHD890">[4]APU!#REF!</definedName>
    <definedName name="__________F" localSheetId="5">'A.I.U '!ERR</definedName>
    <definedName name="__________F" localSheetId="4">'INTERVENCION '!ERR</definedName>
    <definedName name="__________F" localSheetId="0">'INTERVENCION '!ERR</definedName>
    <definedName name="__________F" localSheetId="8">[0]!ERR</definedName>
    <definedName name="__________F" localSheetId="9">[0]!ERR</definedName>
    <definedName name="__________F">[0]!ERR</definedName>
    <definedName name="__________ff2005">#N/A</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#N/A</definedName>
    <definedName name="__________PZ15" localSheetId="5">[4]APU!#REF!</definedName>
    <definedName name="__________PZ15" localSheetId="1">[5]APU!#REF!</definedName>
    <definedName name="__________PZ15" localSheetId="4">[5]APU!#REF!</definedName>
    <definedName name="__________PZ15" localSheetId="3">[6]APU!#REF!</definedName>
    <definedName name="__________PZ15">[4]APU!#REF!</definedName>
    <definedName name="__________PZ20" localSheetId="1">[5]APU!$J$3326</definedName>
    <definedName name="__________PZ20" localSheetId="4">[5]APU!$J$3326</definedName>
    <definedName name="__________PZ20" localSheetId="3">[6]APU!$J$3326</definedName>
    <definedName name="__________PZ20">[4]APU!$J$3326</definedName>
    <definedName name="__________RD43" localSheetId="5">[4]APU!#REF!</definedName>
    <definedName name="__________RD43" localSheetId="1">[5]APU!#REF!</definedName>
    <definedName name="__________RD43" localSheetId="4">[5]APU!#REF!</definedName>
    <definedName name="__________RD43" localSheetId="3">[6]APU!#REF!</definedName>
    <definedName name="__________RD43">[4]APU!#REF!</definedName>
    <definedName name="__________RD63" localSheetId="5">[4]APU!#REF!</definedName>
    <definedName name="__________RD63" localSheetId="1">[5]APU!#REF!</definedName>
    <definedName name="__________RD63" localSheetId="4">[5]APU!#REF!</definedName>
    <definedName name="__________RD63" localSheetId="3">[6]APU!#REF!</definedName>
    <definedName name="__________RD63">[4]APU!#REF!</definedName>
    <definedName name="__________RD64" localSheetId="5">[4]APU!#REF!</definedName>
    <definedName name="__________RD64" localSheetId="1">[5]APU!#REF!</definedName>
    <definedName name="__________RD64" localSheetId="4">[5]APU!#REF!</definedName>
    <definedName name="__________RD64" localSheetId="3">[6]APU!#REF!</definedName>
    <definedName name="__________RD64">[4]APU!#REF!</definedName>
    <definedName name="__________RD83" localSheetId="5">[4]APU!#REF!</definedName>
    <definedName name="__________RD83" localSheetId="1">[5]APU!#REF!</definedName>
    <definedName name="__________RD83" localSheetId="4">[5]APU!#REF!</definedName>
    <definedName name="__________RD83" localSheetId="3">[6]APU!#REF!</definedName>
    <definedName name="__________RD83">[4]APU!#REF!</definedName>
    <definedName name="__________RD84" localSheetId="1">[5]APU!#REF!</definedName>
    <definedName name="__________RD84" localSheetId="4">[5]APU!#REF!</definedName>
    <definedName name="__________RD84" localSheetId="3">[6]APU!#REF!</definedName>
    <definedName name="__________RD84">[4]APU!#REF!</definedName>
    <definedName name="__________RD86" localSheetId="1">[5]APU!#REF!</definedName>
    <definedName name="__________RD86" localSheetId="4">[5]APU!#REF!</definedName>
    <definedName name="__________RD86" localSheetId="3">[6]APU!#REF!</definedName>
    <definedName name="__________RD86">[4]APU!#REF!</definedName>
    <definedName name="__________TA3" localSheetId="1">[5]APU!#REF!</definedName>
    <definedName name="__________TA3" localSheetId="4">[5]APU!#REF!</definedName>
    <definedName name="__________TA3" localSheetId="3">[6]APU!#REF!</definedName>
    <definedName name="__________TA3">[4]APU!#REF!</definedName>
    <definedName name="__________TA4" localSheetId="1">[5]APU!#REF!</definedName>
    <definedName name="__________TA4" localSheetId="4">[5]APU!#REF!</definedName>
    <definedName name="__________TA4" localSheetId="3">[6]APU!#REF!</definedName>
    <definedName name="__________TA4">[4]APU!#REF!</definedName>
    <definedName name="__________TE10" localSheetId="1">[5]APU!#REF!</definedName>
    <definedName name="__________TE10" localSheetId="4">[5]APU!#REF!</definedName>
    <definedName name="__________TE10" localSheetId="3">[6]APU!#REF!</definedName>
    <definedName name="__________TE10">[4]APU!#REF!</definedName>
    <definedName name="__________TE103" localSheetId="1">[5]APU!#REF!</definedName>
    <definedName name="__________TE103" localSheetId="4">[5]APU!#REF!</definedName>
    <definedName name="__________TE103" localSheetId="3">[6]APU!#REF!</definedName>
    <definedName name="__________TE103">[4]APU!#REF!</definedName>
    <definedName name="__________TE104" localSheetId="1">[5]APU!#REF!</definedName>
    <definedName name="__________TE104" localSheetId="4">[5]APU!#REF!</definedName>
    <definedName name="__________TE104" localSheetId="3">[6]APU!#REF!</definedName>
    <definedName name="__________TE104">[4]APU!#REF!</definedName>
    <definedName name="__________TE106" localSheetId="1">[5]APU!#REF!</definedName>
    <definedName name="__________TE106" localSheetId="4">[5]APU!#REF!</definedName>
    <definedName name="__________TE106" localSheetId="3">[6]APU!#REF!</definedName>
    <definedName name="__________TE106">[4]APU!#REF!</definedName>
    <definedName name="__________TE108" localSheetId="1">[5]APU!#REF!</definedName>
    <definedName name="__________TE108" localSheetId="4">[5]APU!#REF!</definedName>
    <definedName name="__________TE108" localSheetId="3">[6]APU!#REF!</definedName>
    <definedName name="__________TE108">[4]APU!#REF!</definedName>
    <definedName name="__________TE12" localSheetId="1">[5]APU!#REF!</definedName>
    <definedName name="__________TE12" localSheetId="4">[5]APU!#REF!</definedName>
    <definedName name="__________TE12" localSheetId="3">[6]APU!#REF!</definedName>
    <definedName name="__________TE12">[4]APU!#REF!</definedName>
    <definedName name="__________TE1210" localSheetId="1">[5]APU!#REF!</definedName>
    <definedName name="__________TE1210" localSheetId="4">[5]APU!#REF!</definedName>
    <definedName name="__________TE1210" localSheetId="3">[6]APU!#REF!</definedName>
    <definedName name="__________TE1210">[4]APU!#REF!</definedName>
    <definedName name="__________TE123" localSheetId="1">[5]APU!#REF!</definedName>
    <definedName name="__________TE123" localSheetId="4">[5]APU!#REF!</definedName>
    <definedName name="__________TE123" localSheetId="3">[6]APU!#REF!</definedName>
    <definedName name="__________TE123">[4]APU!#REF!</definedName>
    <definedName name="__________TE124" localSheetId="1">[5]APU!#REF!</definedName>
    <definedName name="__________TE124" localSheetId="4">[5]APU!#REF!</definedName>
    <definedName name="__________TE124" localSheetId="3">[6]APU!#REF!</definedName>
    <definedName name="__________TE124">[4]APU!#REF!</definedName>
    <definedName name="__________TE126" localSheetId="1">[5]APU!#REF!</definedName>
    <definedName name="__________TE126" localSheetId="4">[5]APU!#REF!</definedName>
    <definedName name="__________TE126" localSheetId="3">[6]APU!#REF!</definedName>
    <definedName name="__________TE126">[4]APU!#REF!</definedName>
    <definedName name="__________TE128" localSheetId="1">[5]APU!#REF!</definedName>
    <definedName name="__________TE128" localSheetId="4">[5]APU!#REF!</definedName>
    <definedName name="__________TE128" localSheetId="3">[6]APU!#REF!</definedName>
    <definedName name="__________TE128">[4]APU!#REF!</definedName>
    <definedName name="__________TE3" localSheetId="1">[5]APU!#REF!</definedName>
    <definedName name="__________TE3" localSheetId="4">[5]APU!#REF!</definedName>
    <definedName name="__________TE3" localSheetId="3">[6]APU!#REF!</definedName>
    <definedName name="__________TE3">[4]APU!#REF!</definedName>
    <definedName name="__________TE4" localSheetId="1">[5]APU!#REF!</definedName>
    <definedName name="__________TE4" localSheetId="4">[5]APU!#REF!</definedName>
    <definedName name="__________TE4" localSheetId="3">[6]APU!#REF!</definedName>
    <definedName name="__________TE4">[4]APU!#REF!</definedName>
    <definedName name="__________TE43" localSheetId="1">[5]APU!#REF!</definedName>
    <definedName name="__________TE43" localSheetId="4">[5]APU!#REF!</definedName>
    <definedName name="__________TE43" localSheetId="3">[6]APU!#REF!</definedName>
    <definedName name="__________TE43">[4]APU!#REF!</definedName>
    <definedName name="__________TE6" localSheetId="1">[5]APU!#REF!</definedName>
    <definedName name="__________TE6" localSheetId="4">[5]APU!#REF!</definedName>
    <definedName name="__________TE6" localSheetId="3">[6]APU!#REF!</definedName>
    <definedName name="__________TE6">[4]APU!#REF!</definedName>
    <definedName name="__________TE63" localSheetId="1">[5]APU!#REF!</definedName>
    <definedName name="__________TE63" localSheetId="4">[5]APU!#REF!</definedName>
    <definedName name="__________TE63" localSheetId="3">[6]APU!#REF!</definedName>
    <definedName name="__________TE63">[4]APU!#REF!</definedName>
    <definedName name="__________TE64" localSheetId="1">[5]APU!#REF!</definedName>
    <definedName name="__________TE64" localSheetId="4">[5]APU!#REF!</definedName>
    <definedName name="__________TE64" localSheetId="3">[6]APU!#REF!</definedName>
    <definedName name="__________TE64">[4]APU!#REF!</definedName>
    <definedName name="__________TE8" localSheetId="1">[5]APU!#REF!</definedName>
    <definedName name="__________TE8" localSheetId="4">[5]APU!#REF!</definedName>
    <definedName name="__________TE8" localSheetId="3">[6]APU!#REF!</definedName>
    <definedName name="__________TE8">[4]APU!#REF!</definedName>
    <definedName name="__________TE83" localSheetId="1">[5]APU!#REF!</definedName>
    <definedName name="__________TE83" localSheetId="4">[5]APU!#REF!</definedName>
    <definedName name="__________TE83" localSheetId="3">[6]APU!#REF!</definedName>
    <definedName name="__________TE83">[4]APU!#REF!</definedName>
    <definedName name="__________TE84" localSheetId="1">[5]APU!#REF!</definedName>
    <definedName name="__________TE84" localSheetId="4">[5]APU!#REF!</definedName>
    <definedName name="__________TE84" localSheetId="3">[6]APU!#REF!</definedName>
    <definedName name="__________TE84">[4]APU!#REF!</definedName>
    <definedName name="__________TE86" localSheetId="1">[5]APU!#REF!</definedName>
    <definedName name="__________TE86" localSheetId="4">[5]APU!#REF!</definedName>
    <definedName name="__________TE86" localSheetId="3">[6]APU!#REF!</definedName>
    <definedName name="__________TE86">[4]APU!#REF!</definedName>
    <definedName name="__________TP10" localSheetId="1">[5]APU!#REF!</definedName>
    <definedName name="__________TP10" localSheetId="4">[5]APU!#REF!</definedName>
    <definedName name="__________TP10" localSheetId="3">[6]APU!#REF!</definedName>
    <definedName name="__________TP10">[4]APU!#REF!</definedName>
    <definedName name="__________TP12" localSheetId="1">[5]APU!#REF!</definedName>
    <definedName name="__________TP12" localSheetId="4">[5]APU!#REF!</definedName>
    <definedName name="__________TP12" localSheetId="3">[6]APU!#REF!</definedName>
    <definedName name="__________TP12">[4]APU!#REF!</definedName>
    <definedName name="__________TP3" localSheetId="1">[5]APU!#REF!</definedName>
    <definedName name="__________TP3" localSheetId="4">[5]APU!#REF!</definedName>
    <definedName name="__________TP3" localSheetId="3">[6]APU!#REF!</definedName>
    <definedName name="__________TP3">[4]APU!#REF!</definedName>
    <definedName name="__________TP4" localSheetId="1">[5]APU!#REF!</definedName>
    <definedName name="__________TP4" localSheetId="4">[5]APU!#REF!</definedName>
    <definedName name="__________TP4" localSheetId="3">[6]APU!#REF!</definedName>
    <definedName name="__________TP4">[4]APU!#REF!</definedName>
    <definedName name="__________TP6" localSheetId="1">[5]APU!#REF!</definedName>
    <definedName name="__________TP6" localSheetId="4">[5]APU!#REF!</definedName>
    <definedName name="__________TP6" localSheetId="3">[6]APU!#REF!</definedName>
    <definedName name="__________TP6">[4]APU!#REF!</definedName>
    <definedName name="__________TP8" localSheetId="1">[5]APU!#REF!</definedName>
    <definedName name="__________TP8" localSheetId="4">[5]APU!#REF!</definedName>
    <definedName name="__________TP8" localSheetId="3">[6]APU!#REF!</definedName>
    <definedName name="__________TP8">[4]APU!#REF!</definedName>
    <definedName name="__________TS12" localSheetId="1">[5]APU!$J$1018</definedName>
    <definedName name="__________TS12" localSheetId="4">[5]APU!$J$1018</definedName>
    <definedName name="__________TS12" localSheetId="3">[6]APU!$J$1018</definedName>
    <definedName name="__________TS12">[4]APU!$J$1018</definedName>
    <definedName name="__________TS6" localSheetId="1">[5]APU!$J$1908</definedName>
    <definedName name="__________TS6" localSheetId="4">[5]APU!$J$1908</definedName>
    <definedName name="__________TS6" localSheetId="3">[6]APU!$J$1908</definedName>
    <definedName name="__________TS6">[4]APU!$J$1908</definedName>
    <definedName name="__________URA10" localSheetId="5">[4]APU!#REF!</definedName>
    <definedName name="__________URA10" localSheetId="1">[5]APU!#REF!</definedName>
    <definedName name="__________URA10" localSheetId="4">[5]APU!#REF!</definedName>
    <definedName name="__________URA10" localSheetId="3">[6]APU!#REF!</definedName>
    <definedName name="__________URA10">[4]APU!#REF!</definedName>
    <definedName name="__________URA12" localSheetId="5">[4]APU!#REF!</definedName>
    <definedName name="__________URA12" localSheetId="1">[5]APU!#REF!</definedName>
    <definedName name="__________URA12" localSheetId="4">[5]APU!#REF!</definedName>
    <definedName name="__________URA12" localSheetId="3">[6]APU!#REF!</definedName>
    <definedName name="__________URA12">[4]APU!#REF!</definedName>
    <definedName name="__________URA3" localSheetId="5">[4]APU!#REF!</definedName>
    <definedName name="__________URA3" localSheetId="1">[5]APU!#REF!</definedName>
    <definedName name="__________URA3" localSheetId="4">[5]APU!#REF!</definedName>
    <definedName name="__________URA3" localSheetId="3">[6]APU!#REF!</definedName>
    <definedName name="__________URA3">[4]APU!#REF!</definedName>
    <definedName name="__________URA4" localSheetId="5">[4]APU!#REF!</definedName>
    <definedName name="__________URA4" localSheetId="1">[5]APU!#REF!</definedName>
    <definedName name="__________URA4" localSheetId="4">[5]APU!#REF!</definedName>
    <definedName name="__________URA4" localSheetId="3">[6]APU!#REF!</definedName>
    <definedName name="__________URA4">[4]APU!#REF!</definedName>
    <definedName name="__________URA6" localSheetId="1">[5]APU!#REF!</definedName>
    <definedName name="__________URA6" localSheetId="4">[5]APU!#REF!</definedName>
    <definedName name="__________URA6" localSheetId="3">[6]APU!#REF!</definedName>
    <definedName name="__________URA6">[4]APU!#REF!</definedName>
    <definedName name="__________URA8" localSheetId="1">[5]APU!#REF!</definedName>
    <definedName name="__________URA8" localSheetId="4">[5]APU!#REF!</definedName>
    <definedName name="__________URA8" localSheetId="3">[6]APU!#REF!</definedName>
    <definedName name="__________URA8">[4]APU!#REF!</definedName>
    <definedName name="__________URE10" localSheetId="1">[5]APU!#REF!</definedName>
    <definedName name="__________URE10" localSheetId="4">[5]APU!#REF!</definedName>
    <definedName name="__________URE10" localSheetId="3">[6]APU!#REF!</definedName>
    <definedName name="__________URE10">[4]APU!#REF!</definedName>
    <definedName name="__________URE12" localSheetId="1">[5]APU!#REF!</definedName>
    <definedName name="__________URE12" localSheetId="4">[5]APU!#REF!</definedName>
    <definedName name="__________URE12" localSheetId="3">[6]APU!#REF!</definedName>
    <definedName name="__________URE12">[4]APU!#REF!</definedName>
    <definedName name="__________URE3" localSheetId="1">[5]APU!#REF!</definedName>
    <definedName name="__________URE3" localSheetId="4">[5]APU!#REF!</definedName>
    <definedName name="__________URE3" localSheetId="3">[6]APU!#REF!</definedName>
    <definedName name="__________URE3">[4]APU!#REF!</definedName>
    <definedName name="__________URE4" localSheetId="1">[5]APU!#REF!</definedName>
    <definedName name="__________URE4" localSheetId="4">[5]APU!#REF!</definedName>
    <definedName name="__________URE4" localSheetId="3">[6]APU!#REF!</definedName>
    <definedName name="__________URE4">[4]APU!#REF!</definedName>
    <definedName name="__________URE6" localSheetId="1">[5]APU!#REF!</definedName>
    <definedName name="__________URE6" localSheetId="4">[5]APU!#REF!</definedName>
    <definedName name="__________URE6" localSheetId="3">[6]APU!#REF!</definedName>
    <definedName name="__________URE6">[4]APU!#REF!</definedName>
    <definedName name="__________URE8" localSheetId="1">[5]APU!#REF!</definedName>
    <definedName name="__________URE8" localSheetId="4">[5]APU!#REF!</definedName>
    <definedName name="__________URE8" localSheetId="3">[6]APU!#REF!</definedName>
    <definedName name="__________URE8">[4]APU!#REF!</definedName>
    <definedName name="__________us24" localSheetId="1">[5]APU!#REF!</definedName>
    <definedName name="__________us24" localSheetId="4">[5]APU!#REF!</definedName>
    <definedName name="__________us24" localSheetId="3">[6]APU!#REF!</definedName>
    <definedName name="__________us24">[4]APU!#REF!</definedName>
    <definedName name="__________US27" localSheetId="1">[5]APU!#REF!</definedName>
    <definedName name="__________US27" localSheetId="4">[5]APU!#REF!</definedName>
    <definedName name="__________US27" localSheetId="3">[6]APU!#REF!</definedName>
    <definedName name="__________US27">[4]APU!#REF!</definedName>
    <definedName name="__________US30" localSheetId="1">[5]APU!#REF!</definedName>
    <definedName name="__________US30" localSheetId="4">[5]APU!#REF!</definedName>
    <definedName name="__________US30" localSheetId="3">[6]APU!#REF!</definedName>
    <definedName name="__________US30">[4]APU!#REF!</definedName>
    <definedName name="__________US33" localSheetId="1">[5]APU!#REF!</definedName>
    <definedName name="__________US33" localSheetId="4">[5]APU!#REF!</definedName>
    <definedName name="__________US33" localSheetId="3">[6]APU!#REF!</definedName>
    <definedName name="__________US33">[4]APU!#REF!</definedName>
    <definedName name="__________US36" localSheetId="1">[5]APU!#REF!</definedName>
    <definedName name="__________US36" localSheetId="4">[5]APU!#REF!</definedName>
    <definedName name="__________US36" localSheetId="3">[6]APU!#REF!</definedName>
    <definedName name="__________US36">[4]APU!#REF!</definedName>
    <definedName name="__________US39" localSheetId="1">[5]APU!#REF!</definedName>
    <definedName name="__________US39" localSheetId="4">[5]APU!#REF!</definedName>
    <definedName name="__________US39" localSheetId="3">[6]APU!#REF!</definedName>
    <definedName name="__________US39">[4]APU!#REF!</definedName>
    <definedName name="__________US42" localSheetId="1">[5]APU!#REF!</definedName>
    <definedName name="__________US42" localSheetId="4">[5]APU!#REF!</definedName>
    <definedName name="__________US42" localSheetId="3">[6]APU!#REF!</definedName>
    <definedName name="__________US42">[4]APU!#REF!</definedName>
    <definedName name="__________US45" localSheetId="1">[5]APU!#REF!</definedName>
    <definedName name="__________US45" localSheetId="4">[5]APU!#REF!</definedName>
    <definedName name="__________US45" localSheetId="3">[6]APU!#REF!</definedName>
    <definedName name="__________US45">[4]APU!#REF!</definedName>
    <definedName name="__________VCE10" localSheetId="1">[5]APU!#REF!</definedName>
    <definedName name="__________VCE10" localSheetId="4">[5]APU!#REF!</definedName>
    <definedName name="__________VCE10" localSheetId="3">[6]APU!#REF!</definedName>
    <definedName name="__________VCE10">[4]APU!#REF!</definedName>
    <definedName name="__________VCE3" localSheetId="1">[5]APU!#REF!</definedName>
    <definedName name="__________VCE3" localSheetId="4">[5]APU!#REF!</definedName>
    <definedName name="__________VCE3" localSheetId="3">[6]APU!#REF!</definedName>
    <definedName name="__________VCE3">[4]APU!#REF!</definedName>
    <definedName name="__________VCE4" localSheetId="1">[5]APU!#REF!</definedName>
    <definedName name="__________VCE4" localSheetId="4">[5]APU!#REF!</definedName>
    <definedName name="__________VCE4" localSheetId="3">[6]APU!#REF!</definedName>
    <definedName name="__________VCE4">[4]APU!#REF!</definedName>
    <definedName name="__________VCE6" localSheetId="1">[5]APU!#REF!</definedName>
    <definedName name="__________VCE6" localSheetId="4">[5]APU!#REF!</definedName>
    <definedName name="__________VCE6" localSheetId="3">[6]APU!#REF!</definedName>
    <definedName name="__________VCE6">[4]APU!#REF!</definedName>
    <definedName name="__________VCE8" localSheetId="1">[5]APU!#REF!</definedName>
    <definedName name="__________VCE8" localSheetId="4">[5]APU!#REF!</definedName>
    <definedName name="__________VCE8" localSheetId="3">[6]APU!#REF!</definedName>
    <definedName name="__________VCE8">[4]APU!#REF!</definedName>
    <definedName name="_________A251140" localSheetId="5">#REF!</definedName>
    <definedName name="_________A251140" localSheetId="4">#REF!</definedName>
    <definedName name="_________A251140" localSheetId="0">#REF!</definedName>
    <definedName name="_________A251140" localSheetId="8">#REF!</definedName>
    <definedName name="_________A251140" localSheetId="9">#REF!</definedName>
    <definedName name="_________A251140">#REF!</definedName>
    <definedName name="_________A251150" localSheetId="5">#REF!</definedName>
    <definedName name="_________A251150" localSheetId="8">#REF!</definedName>
    <definedName name="_________A251150" localSheetId="9">#REF!</definedName>
    <definedName name="_________A251150">#REF!</definedName>
    <definedName name="_________EMC4" localSheetId="1">[5]APU!$J$1646</definedName>
    <definedName name="_________EMC4" localSheetId="4">[5]APU!$J$1646</definedName>
    <definedName name="_________EMC4" localSheetId="3">[6]APU!$J$1646</definedName>
    <definedName name="_________EMC4">[4]APU!$J$1646</definedName>
    <definedName name="_________F">#N/A</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#N/A</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#N/A</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PZ30" localSheetId="1">[5]APU!$J$3378</definedName>
    <definedName name="_________PZ30" localSheetId="4">[5]APU!$J$3378</definedName>
    <definedName name="_________PZ30" localSheetId="3">[6]APU!$J$3378</definedName>
    <definedName name="_________PZ30">[4]APU!$J$3378</definedName>
    <definedName name="_________PZ40" localSheetId="1">[5]APU!$J$3430</definedName>
    <definedName name="_________PZ40" localSheetId="4">[5]APU!$J$3430</definedName>
    <definedName name="_________PZ40" localSheetId="3">[6]APU!$J$3430</definedName>
    <definedName name="_________PZ40">[4]APU!$J$3430</definedName>
    <definedName name="_________PZ50" localSheetId="1">[5]APU!$J$3482</definedName>
    <definedName name="_________PZ50" localSheetId="4">[5]APU!$J$3482</definedName>
    <definedName name="_________PZ50" localSheetId="3">[6]APU!$J$3482</definedName>
    <definedName name="_________PZ50">[4]APU!$J$3482</definedName>
    <definedName name="_________SY106" localSheetId="1">[5]APU!$J$2338</definedName>
    <definedName name="_________SY106" localSheetId="4">[5]APU!$J$2338</definedName>
    <definedName name="_________SY106" localSheetId="3">[6]APU!$J$2338</definedName>
    <definedName name="_________SY106">[4]APU!$J$2338</definedName>
    <definedName name="_________TS10" localSheetId="1">[5]APU!$J$2014</definedName>
    <definedName name="_________TS10" localSheetId="4">[5]APU!$J$2014</definedName>
    <definedName name="_________TS10" localSheetId="3">[6]APU!$J$2014</definedName>
    <definedName name="_________TS10">[4]APU!$J$2014</definedName>
    <definedName name="_________TS20" localSheetId="1">[5]APU!$J$2234</definedName>
    <definedName name="_________TS20" localSheetId="4">[5]APU!$J$2234</definedName>
    <definedName name="_________TS20" localSheetId="3">[6]APU!$J$2234</definedName>
    <definedName name="_________TS20">[4]APU!$J$2234</definedName>
    <definedName name="_________TS24" localSheetId="1">[5]APU!$J$2598</definedName>
    <definedName name="_________TS24" localSheetId="4">[5]APU!$J$2598</definedName>
    <definedName name="_________TS24" localSheetId="3">[6]APU!$J$2598</definedName>
    <definedName name="_________TS24">[4]APU!$J$2598</definedName>
    <definedName name="________A251140" localSheetId="5">#REF!</definedName>
    <definedName name="________A251140" localSheetId="4">#REF!</definedName>
    <definedName name="________A251140" localSheetId="0">#REF!</definedName>
    <definedName name="________A251140" localSheetId="8">#REF!</definedName>
    <definedName name="________A251140" localSheetId="9">#REF!</definedName>
    <definedName name="________A251140">#REF!</definedName>
    <definedName name="________A251150" localSheetId="5">#REF!</definedName>
    <definedName name="________A251150" localSheetId="8">#REF!</definedName>
    <definedName name="________A251150" localSheetId="9">#REF!</definedName>
    <definedName name="________A251150">#REF!</definedName>
    <definedName name="________CHD1045" localSheetId="5">[4]APU!#REF!</definedName>
    <definedName name="________CHD1045" localSheetId="1">[5]APU!#REF!</definedName>
    <definedName name="________CHD1045" localSheetId="4">[5]APU!#REF!</definedName>
    <definedName name="________CHD1045" localSheetId="3">[6]APU!#REF!</definedName>
    <definedName name="________CHD1045">[4]APU!#REF!</definedName>
    <definedName name="________CHD1090" localSheetId="5">[4]APU!#REF!</definedName>
    <definedName name="________CHD1090" localSheetId="1">[5]APU!#REF!</definedName>
    <definedName name="________CHD1090" localSheetId="4">[5]APU!#REF!</definedName>
    <definedName name="________CHD1090" localSheetId="3">[6]APU!#REF!</definedName>
    <definedName name="________CHD1090">[4]APU!#REF!</definedName>
    <definedName name="________CHD1245" localSheetId="5">[4]APU!#REF!</definedName>
    <definedName name="________CHD1245" localSheetId="1">[5]APU!#REF!</definedName>
    <definedName name="________CHD1245" localSheetId="4">[5]APU!#REF!</definedName>
    <definedName name="________CHD1245" localSheetId="3">[6]APU!#REF!</definedName>
    <definedName name="________CHD1245">[4]APU!#REF!</definedName>
    <definedName name="________CHD1290" localSheetId="5">[4]APU!#REF!</definedName>
    <definedName name="________CHD1290" localSheetId="1">[5]APU!#REF!</definedName>
    <definedName name="________CHD1290" localSheetId="4">[5]APU!#REF!</definedName>
    <definedName name="________CHD1290" localSheetId="3">[6]APU!#REF!</definedName>
    <definedName name="________CHD1290">[4]APU!#REF!</definedName>
    <definedName name="________CHD445" localSheetId="5">[4]APU!#REF!</definedName>
    <definedName name="________CHD445" localSheetId="1">[5]APU!#REF!</definedName>
    <definedName name="________CHD445" localSheetId="4">[5]APU!#REF!</definedName>
    <definedName name="________CHD445" localSheetId="3">[6]APU!#REF!</definedName>
    <definedName name="________CHD445">[4]APU!#REF!</definedName>
    <definedName name="________CHD490" localSheetId="1">[5]APU!#REF!</definedName>
    <definedName name="________CHD490" localSheetId="4">[5]APU!#REF!</definedName>
    <definedName name="________CHD490" localSheetId="3">[6]APU!#REF!</definedName>
    <definedName name="________CHD490">[4]APU!#REF!</definedName>
    <definedName name="________CHD645" localSheetId="1">[5]APU!#REF!</definedName>
    <definedName name="________CHD645" localSheetId="4">[5]APU!#REF!</definedName>
    <definedName name="________CHD645" localSheetId="3">[6]APU!#REF!</definedName>
    <definedName name="________CHD645">[4]APU!#REF!</definedName>
    <definedName name="________CHD690" localSheetId="1">[5]APU!#REF!</definedName>
    <definedName name="________CHD690" localSheetId="4">[5]APU!#REF!</definedName>
    <definedName name="________CHD690" localSheetId="3">[6]APU!#REF!</definedName>
    <definedName name="________CHD690">[4]APU!#REF!</definedName>
    <definedName name="________CHD845" localSheetId="1">[5]APU!#REF!</definedName>
    <definedName name="________CHD845" localSheetId="4">[5]APU!#REF!</definedName>
    <definedName name="________CHD845" localSheetId="3">[6]APU!#REF!</definedName>
    <definedName name="________CHD845">[4]APU!#REF!</definedName>
    <definedName name="________CHD890" localSheetId="1">[5]APU!#REF!</definedName>
    <definedName name="________CHD890" localSheetId="4">[5]APU!#REF!</definedName>
    <definedName name="________CHD890" localSheetId="3">[6]APU!#REF!</definedName>
    <definedName name="________CHD890">[4]APU!#REF!</definedName>
    <definedName name="________F">#N/A</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f2005" localSheetId="5">'A.I.U '!ERR</definedName>
    <definedName name="________ff2005" localSheetId="4">'INTERVENCION '!ERR</definedName>
    <definedName name="________ff2005" localSheetId="0">'INTERVENCION '!ERR</definedName>
    <definedName name="________ff2005" localSheetId="8">[0]!ERR</definedName>
    <definedName name="________ff2005" localSheetId="9">[0]!ERR</definedName>
    <definedName name="________ff2005">[0]!ERR</definedName>
    <definedName name="________FS01">#N/A</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PZ15" localSheetId="5">[4]APU!#REF!</definedName>
    <definedName name="________PZ15" localSheetId="1">[5]APU!#REF!</definedName>
    <definedName name="________PZ15" localSheetId="4">[5]APU!#REF!</definedName>
    <definedName name="________PZ15" localSheetId="3">[6]APU!#REF!</definedName>
    <definedName name="________PZ15">[4]APU!#REF!</definedName>
    <definedName name="________PZ20" localSheetId="1">[5]APU!$J$3326</definedName>
    <definedName name="________PZ20" localSheetId="4">[5]APU!$J$3326</definedName>
    <definedName name="________PZ20" localSheetId="3">[6]APU!$J$3326</definedName>
    <definedName name="________PZ20">[4]APU!$J$3326</definedName>
    <definedName name="________RD43" localSheetId="5">[4]APU!#REF!</definedName>
    <definedName name="________RD43" localSheetId="1">[5]APU!#REF!</definedName>
    <definedName name="________RD43" localSheetId="4">[5]APU!#REF!</definedName>
    <definedName name="________RD43" localSheetId="3">[6]APU!#REF!</definedName>
    <definedName name="________RD43">[4]APU!#REF!</definedName>
    <definedName name="________RD63" localSheetId="5">[4]APU!#REF!</definedName>
    <definedName name="________RD63" localSheetId="1">[5]APU!#REF!</definedName>
    <definedName name="________RD63" localSheetId="4">[5]APU!#REF!</definedName>
    <definedName name="________RD63" localSheetId="3">[6]APU!#REF!</definedName>
    <definedName name="________RD63">[4]APU!#REF!</definedName>
    <definedName name="________RD64" localSheetId="5">[4]APU!#REF!</definedName>
    <definedName name="________RD64" localSheetId="1">[5]APU!#REF!</definedName>
    <definedName name="________RD64" localSheetId="4">[5]APU!#REF!</definedName>
    <definedName name="________RD64" localSheetId="3">[6]APU!#REF!</definedName>
    <definedName name="________RD64">[4]APU!#REF!</definedName>
    <definedName name="________RD83" localSheetId="5">[4]APU!#REF!</definedName>
    <definedName name="________RD83" localSheetId="1">[5]APU!#REF!</definedName>
    <definedName name="________RD83" localSheetId="4">[5]APU!#REF!</definedName>
    <definedName name="________RD83" localSheetId="3">[6]APU!#REF!</definedName>
    <definedName name="________RD83">[4]APU!#REF!</definedName>
    <definedName name="________RD84" localSheetId="1">[5]APU!#REF!</definedName>
    <definedName name="________RD84" localSheetId="4">[5]APU!#REF!</definedName>
    <definedName name="________RD84" localSheetId="3">[6]APU!#REF!</definedName>
    <definedName name="________RD84">[4]APU!#REF!</definedName>
    <definedName name="________RD86" localSheetId="1">[5]APU!#REF!</definedName>
    <definedName name="________RD86" localSheetId="4">[5]APU!#REF!</definedName>
    <definedName name="________RD86" localSheetId="3">[6]APU!#REF!</definedName>
    <definedName name="________RD86">[4]APU!#REF!</definedName>
    <definedName name="________TA3" localSheetId="1">[5]APU!#REF!</definedName>
    <definedName name="________TA3" localSheetId="4">[5]APU!#REF!</definedName>
    <definedName name="________TA3" localSheetId="3">[6]APU!#REF!</definedName>
    <definedName name="________TA3">[4]APU!#REF!</definedName>
    <definedName name="________TA4" localSheetId="1">[5]APU!#REF!</definedName>
    <definedName name="________TA4" localSheetId="4">[5]APU!#REF!</definedName>
    <definedName name="________TA4" localSheetId="3">[6]APU!#REF!</definedName>
    <definedName name="________TA4">[4]APU!#REF!</definedName>
    <definedName name="________TE10" localSheetId="1">[5]APU!#REF!</definedName>
    <definedName name="________TE10" localSheetId="4">[5]APU!#REF!</definedName>
    <definedName name="________TE10" localSheetId="3">[6]APU!#REF!</definedName>
    <definedName name="________TE10">[4]APU!#REF!</definedName>
    <definedName name="________TE103" localSheetId="1">[5]APU!#REF!</definedName>
    <definedName name="________TE103" localSheetId="4">[5]APU!#REF!</definedName>
    <definedName name="________TE103" localSheetId="3">[6]APU!#REF!</definedName>
    <definedName name="________TE103">[4]APU!#REF!</definedName>
    <definedName name="________TE104" localSheetId="1">[5]APU!#REF!</definedName>
    <definedName name="________TE104" localSheetId="4">[5]APU!#REF!</definedName>
    <definedName name="________TE104" localSheetId="3">[6]APU!#REF!</definedName>
    <definedName name="________TE104">[4]APU!#REF!</definedName>
    <definedName name="________TE106" localSheetId="1">[5]APU!#REF!</definedName>
    <definedName name="________TE106" localSheetId="4">[5]APU!#REF!</definedName>
    <definedName name="________TE106" localSheetId="3">[6]APU!#REF!</definedName>
    <definedName name="________TE106">[4]APU!#REF!</definedName>
    <definedName name="________TE108" localSheetId="1">[5]APU!#REF!</definedName>
    <definedName name="________TE108" localSheetId="4">[5]APU!#REF!</definedName>
    <definedName name="________TE108" localSheetId="3">[6]APU!#REF!</definedName>
    <definedName name="________TE108">[4]APU!#REF!</definedName>
    <definedName name="________TE12" localSheetId="1">[5]APU!#REF!</definedName>
    <definedName name="________TE12" localSheetId="4">[5]APU!#REF!</definedName>
    <definedName name="________TE12" localSheetId="3">[6]APU!#REF!</definedName>
    <definedName name="________TE12">[4]APU!#REF!</definedName>
    <definedName name="________TE1210" localSheetId="1">[5]APU!#REF!</definedName>
    <definedName name="________TE1210" localSheetId="4">[5]APU!#REF!</definedName>
    <definedName name="________TE1210" localSheetId="3">[6]APU!#REF!</definedName>
    <definedName name="________TE1210">[4]APU!#REF!</definedName>
    <definedName name="________TE123" localSheetId="1">[5]APU!#REF!</definedName>
    <definedName name="________TE123" localSheetId="4">[5]APU!#REF!</definedName>
    <definedName name="________TE123" localSheetId="3">[6]APU!#REF!</definedName>
    <definedName name="________TE123">[4]APU!#REF!</definedName>
    <definedName name="________TE124" localSheetId="1">[5]APU!#REF!</definedName>
    <definedName name="________TE124" localSheetId="4">[5]APU!#REF!</definedName>
    <definedName name="________TE124" localSheetId="3">[6]APU!#REF!</definedName>
    <definedName name="________TE124">[4]APU!#REF!</definedName>
    <definedName name="________TE126" localSheetId="1">[5]APU!#REF!</definedName>
    <definedName name="________TE126" localSheetId="4">[5]APU!#REF!</definedName>
    <definedName name="________TE126" localSheetId="3">[6]APU!#REF!</definedName>
    <definedName name="________TE126">[4]APU!#REF!</definedName>
    <definedName name="________TE128" localSheetId="1">[5]APU!#REF!</definedName>
    <definedName name="________TE128" localSheetId="4">[5]APU!#REF!</definedName>
    <definedName name="________TE128" localSheetId="3">[6]APU!#REF!</definedName>
    <definedName name="________TE128">[4]APU!#REF!</definedName>
    <definedName name="________TE3" localSheetId="1">[5]APU!#REF!</definedName>
    <definedName name="________TE3" localSheetId="4">[5]APU!#REF!</definedName>
    <definedName name="________TE3" localSheetId="3">[6]APU!#REF!</definedName>
    <definedName name="________TE3">[4]APU!#REF!</definedName>
    <definedName name="________TE4" localSheetId="1">[5]APU!#REF!</definedName>
    <definedName name="________TE4" localSheetId="4">[5]APU!#REF!</definedName>
    <definedName name="________TE4" localSheetId="3">[6]APU!#REF!</definedName>
    <definedName name="________TE4">[4]APU!#REF!</definedName>
    <definedName name="________TE43" localSheetId="1">[5]APU!#REF!</definedName>
    <definedName name="________TE43" localSheetId="4">[5]APU!#REF!</definedName>
    <definedName name="________TE43" localSheetId="3">[6]APU!#REF!</definedName>
    <definedName name="________TE43">[4]APU!#REF!</definedName>
    <definedName name="________TE6" localSheetId="1">[5]APU!#REF!</definedName>
    <definedName name="________TE6" localSheetId="4">[5]APU!#REF!</definedName>
    <definedName name="________TE6" localSheetId="3">[6]APU!#REF!</definedName>
    <definedName name="________TE6">[4]APU!#REF!</definedName>
    <definedName name="________TE63" localSheetId="1">[5]APU!#REF!</definedName>
    <definedName name="________TE63" localSheetId="4">[5]APU!#REF!</definedName>
    <definedName name="________TE63" localSheetId="3">[6]APU!#REF!</definedName>
    <definedName name="________TE63">[4]APU!#REF!</definedName>
    <definedName name="________TE64" localSheetId="1">[5]APU!#REF!</definedName>
    <definedName name="________TE64" localSheetId="4">[5]APU!#REF!</definedName>
    <definedName name="________TE64" localSheetId="3">[6]APU!#REF!</definedName>
    <definedName name="________TE64">[4]APU!#REF!</definedName>
    <definedName name="________TE8" localSheetId="1">[5]APU!#REF!</definedName>
    <definedName name="________TE8" localSheetId="4">[5]APU!#REF!</definedName>
    <definedName name="________TE8" localSheetId="3">[6]APU!#REF!</definedName>
    <definedName name="________TE8">[4]APU!#REF!</definedName>
    <definedName name="________TE83" localSheetId="1">[5]APU!#REF!</definedName>
    <definedName name="________TE83" localSheetId="4">[5]APU!#REF!</definedName>
    <definedName name="________TE83" localSheetId="3">[6]APU!#REF!</definedName>
    <definedName name="________TE83">[4]APU!#REF!</definedName>
    <definedName name="________TE84" localSheetId="1">[5]APU!#REF!</definedName>
    <definedName name="________TE84" localSheetId="4">[5]APU!#REF!</definedName>
    <definedName name="________TE84" localSheetId="3">[6]APU!#REF!</definedName>
    <definedName name="________TE84">[4]APU!#REF!</definedName>
    <definedName name="________TE86" localSheetId="1">[5]APU!#REF!</definedName>
    <definedName name="________TE86" localSheetId="4">[5]APU!#REF!</definedName>
    <definedName name="________TE86" localSheetId="3">[6]APU!#REF!</definedName>
    <definedName name="________TE86">[4]APU!#REF!</definedName>
    <definedName name="________TP10" localSheetId="1">[5]APU!#REF!</definedName>
    <definedName name="________TP10" localSheetId="4">[5]APU!#REF!</definedName>
    <definedName name="________TP10" localSheetId="3">[6]APU!#REF!</definedName>
    <definedName name="________TP10">[4]APU!#REF!</definedName>
    <definedName name="________TP12" localSheetId="1">[5]APU!#REF!</definedName>
    <definedName name="________TP12" localSheetId="4">[5]APU!#REF!</definedName>
    <definedName name="________TP12" localSheetId="3">[6]APU!#REF!</definedName>
    <definedName name="________TP12">[4]APU!#REF!</definedName>
    <definedName name="________TP3" localSheetId="1">[5]APU!#REF!</definedName>
    <definedName name="________TP3" localSheetId="4">[5]APU!#REF!</definedName>
    <definedName name="________TP3" localSheetId="3">[6]APU!#REF!</definedName>
    <definedName name="________TP3">[4]APU!#REF!</definedName>
    <definedName name="________TP4" localSheetId="1">[5]APU!#REF!</definedName>
    <definedName name="________TP4" localSheetId="4">[5]APU!#REF!</definedName>
    <definedName name="________TP4" localSheetId="3">[6]APU!#REF!</definedName>
    <definedName name="________TP4">[4]APU!#REF!</definedName>
    <definedName name="________TP6" localSheetId="1">[5]APU!#REF!</definedName>
    <definedName name="________TP6" localSheetId="4">[5]APU!#REF!</definedName>
    <definedName name="________TP6" localSheetId="3">[6]APU!#REF!</definedName>
    <definedName name="________TP6">[4]APU!#REF!</definedName>
    <definedName name="________TP8" localSheetId="1">[5]APU!#REF!</definedName>
    <definedName name="________TP8" localSheetId="4">[5]APU!#REF!</definedName>
    <definedName name="________TP8" localSheetId="3">[6]APU!#REF!</definedName>
    <definedName name="________TP8">[4]APU!#REF!</definedName>
    <definedName name="________TS12" localSheetId="1">[5]APU!$J$1018</definedName>
    <definedName name="________TS12" localSheetId="4">[5]APU!$J$1018</definedName>
    <definedName name="________TS12" localSheetId="3">[6]APU!$J$1018</definedName>
    <definedName name="________TS12">[4]APU!$J$1018</definedName>
    <definedName name="________TS6" localSheetId="1">[5]APU!$J$1908</definedName>
    <definedName name="________TS6" localSheetId="4">[5]APU!$J$1908</definedName>
    <definedName name="________TS6" localSheetId="3">[6]APU!$J$1908</definedName>
    <definedName name="________TS6">[4]APU!$J$1908</definedName>
    <definedName name="________URA10" localSheetId="5">[4]APU!#REF!</definedName>
    <definedName name="________URA10" localSheetId="1">[5]APU!#REF!</definedName>
    <definedName name="________URA10" localSheetId="4">[5]APU!#REF!</definedName>
    <definedName name="________URA10" localSheetId="3">[6]APU!#REF!</definedName>
    <definedName name="________URA10">[4]APU!#REF!</definedName>
    <definedName name="________URA12" localSheetId="5">[4]APU!#REF!</definedName>
    <definedName name="________URA12" localSheetId="1">[5]APU!#REF!</definedName>
    <definedName name="________URA12" localSheetId="4">[5]APU!#REF!</definedName>
    <definedName name="________URA12" localSheetId="3">[6]APU!#REF!</definedName>
    <definedName name="________URA12">[4]APU!#REF!</definedName>
    <definedName name="________URA3" localSheetId="5">[4]APU!#REF!</definedName>
    <definedName name="________URA3" localSheetId="1">[5]APU!#REF!</definedName>
    <definedName name="________URA3" localSheetId="4">[5]APU!#REF!</definedName>
    <definedName name="________URA3" localSheetId="3">[6]APU!#REF!</definedName>
    <definedName name="________URA3">[4]APU!#REF!</definedName>
    <definedName name="________URA4" localSheetId="5">[4]APU!#REF!</definedName>
    <definedName name="________URA4" localSheetId="1">[5]APU!#REF!</definedName>
    <definedName name="________URA4" localSheetId="4">[5]APU!#REF!</definedName>
    <definedName name="________URA4" localSheetId="3">[6]APU!#REF!</definedName>
    <definedName name="________URA4">[4]APU!#REF!</definedName>
    <definedName name="________URA6" localSheetId="1">[5]APU!#REF!</definedName>
    <definedName name="________URA6" localSheetId="4">[5]APU!#REF!</definedName>
    <definedName name="________URA6" localSheetId="3">[6]APU!#REF!</definedName>
    <definedName name="________URA6">[4]APU!#REF!</definedName>
    <definedName name="________URA8" localSheetId="1">[5]APU!#REF!</definedName>
    <definedName name="________URA8" localSheetId="4">[5]APU!#REF!</definedName>
    <definedName name="________URA8" localSheetId="3">[6]APU!#REF!</definedName>
    <definedName name="________URA8">[4]APU!#REF!</definedName>
    <definedName name="________URE10" localSheetId="1">[5]APU!#REF!</definedName>
    <definedName name="________URE10" localSheetId="4">[5]APU!#REF!</definedName>
    <definedName name="________URE10" localSheetId="3">[6]APU!#REF!</definedName>
    <definedName name="________URE10">[4]APU!#REF!</definedName>
    <definedName name="________URE12" localSheetId="1">[5]APU!#REF!</definedName>
    <definedName name="________URE12" localSheetId="4">[5]APU!#REF!</definedName>
    <definedName name="________URE12" localSheetId="3">[6]APU!#REF!</definedName>
    <definedName name="________URE12">[4]APU!#REF!</definedName>
    <definedName name="________URE3" localSheetId="1">[5]APU!#REF!</definedName>
    <definedName name="________URE3" localSheetId="4">[5]APU!#REF!</definedName>
    <definedName name="________URE3" localSheetId="3">[6]APU!#REF!</definedName>
    <definedName name="________URE3">[4]APU!#REF!</definedName>
    <definedName name="________URE4" localSheetId="1">[5]APU!#REF!</definedName>
    <definedName name="________URE4" localSheetId="4">[5]APU!#REF!</definedName>
    <definedName name="________URE4" localSheetId="3">[6]APU!#REF!</definedName>
    <definedName name="________URE4">[4]APU!#REF!</definedName>
    <definedName name="________URE6" localSheetId="1">[5]APU!#REF!</definedName>
    <definedName name="________URE6" localSheetId="4">[5]APU!#REF!</definedName>
    <definedName name="________URE6" localSheetId="3">[6]APU!#REF!</definedName>
    <definedName name="________URE6">[4]APU!#REF!</definedName>
    <definedName name="________URE8" localSheetId="1">[5]APU!#REF!</definedName>
    <definedName name="________URE8" localSheetId="4">[5]APU!#REF!</definedName>
    <definedName name="________URE8" localSheetId="3">[6]APU!#REF!</definedName>
    <definedName name="________URE8">[4]APU!#REF!</definedName>
    <definedName name="________us24" localSheetId="1">[5]APU!#REF!</definedName>
    <definedName name="________us24" localSheetId="4">[5]APU!#REF!</definedName>
    <definedName name="________us24" localSheetId="3">[6]APU!#REF!</definedName>
    <definedName name="________us24">[4]APU!#REF!</definedName>
    <definedName name="________US27" localSheetId="1">[5]APU!#REF!</definedName>
    <definedName name="________US27" localSheetId="4">[5]APU!#REF!</definedName>
    <definedName name="________US27" localSheetId="3">[6]APU!#REF!</definedName>
    <definedName name="________US27">[4]APU!#REF!</definedName>
    <definedName name="________US30" localSheetId="1">[5]APU!#REF!</definedName>
    <definedName name="________US30" localSheetId="4">[5]APU!#REF!</definedName>
    <definedName name="________US30" localSheetId="3">[6]APU!#REF!</definedName>
    <definedName name="________US30">[4]APU!#REF!</definedName>
    <definedName name="________US33" localSheetId="1">[5]APU!#REF!</definedName>
    <definedName name="________US33" localSheetId="4">[5]APU!#REF!</definedName>
    <definedName name="________US33" localSheetId="3">[6]APU!#REF!</definedName>
    <definedName name="________US33">[4]APU!#REF!</definedName>
    <definedName name="________US36" localSheetId="1">[5]APU!#REF!</definedName>
    <definedName name="________US36" localSheetId="4">[5]APU!#REF!</definedName>
    <definedName name="________US36" localSheetId="3">[6]APU!#REF!</definedName>
    <definedName name="________US36">[4]APU!#REF!</definedName>
    <definedName name="________US39" localSheetId="1">[5]APU!#REF!</definedName>
    <definedName name="________US39" localSheetId="4">[5]APU!#REF!</definedName>
    <definedName name="________US39" localSheetId="3">[6]APU!#REF!</definedName>
    <definedName name="________US39">[4]APU!#REF!</definedName>
    <definedName name="________US42" localSheetId="1">[5]APU!#REF!</definedName>
    <definedName name="________US42" localSheetId="4">[5]APU!#REF!</definedName>
    <definedName name="________US42" localSheetId="3">[6]APU!#REF!</definedName>
    <definedName name="________US42">[4]APU!#REF!</definedName>
    <definedName name="________US45" localSheetId="1">[5]APU!#REF!</definedName>
    <definedName name="________US45" localSheetId="4">[5]APU!#REF!</definedName>
    <definedName name="________US45" localSheetId="3">[6]APU!#REF!</definedName>
    <definedName name="________US45">[4]APU!#REF!</definedName>
    <definedName name="________VCE10" localSheetId="1">[5]APU!#REF!</definedName>
    <definedName name="________VCE10" localSheetId="4">[5]APU!#REF!</definedName>
    <definedName name="________VCE10" localSheetId="3">[6]APU!#REF!</definedName>
    <definedName name="________VCE10">[4]APU!#REF!</definedName>
    <definedName name="________VCE3" localSheetId="1">[5]APU!#REF!</definedName>
    <definedName name="________VCE3" localSheetId="4">[5]APU!#REF!</definedName>
    <definedName name="________VCE3" localSheetId="3">[6]APU!#REF!</definedName>
    <definedName name="________VCE3">[4]APU!#REF!</definedName>
    <definedName name="________VCE4" localSheetId="1">[5]APU!#REF!</definedName>
    <definedName name="________VCE4" localSheetId="4">[5]APU!#REF!</definedName>
    <definedName name="________VCE4" localSheetId="3">[6]APU!#REF!</definedName>
    <definedName name="________VCE4">[4]APU!#REF!</definedName>
    <definedName name="________VCE6" localSheetId="1">[5]APU!#REF!</definedName>
    <definedName name="________VCE6" localSheetId="4">[5]APU!#REF!</definedName>
    <definedName name="________VCE6" localSheetId="3">[6]APU!#REF!</definedName>
    <definedName name="________VCE6">[4]APU!#REF!</definedName>
    <definedName name="________VCE8" localSheetId="1">[5]APU!#REF!</definedName>
    <definedName name="________VCE8" localSheetId="4">[5]APU!#REF!</definedName>
    <definedName name="________VCE8" localSheetId="3">[6]APU!#REF!</definedName>
    <definedName name="________VCE8">[4]APU!#REF!</definedName>
    <definedName name="_______A251140" localSheetId="5">#REF!</definedName>
    <definedName name="_______A251140" localSheetId="4">#REF!</definedName>
    <definedName name="_______A251140" localSheetId="0">#REF!</definedName>
    <definedName name="_______A251140" localSheetId="8">#REF!</definedName>
    <definedName name="_______A251140" localSheetId="9">#REF!</definedName>
    <definedName name="_______A251140">#REF!</definedName>
    <definedName name="_______A251150" localSheetId="5">#REF!</definedName>
    <definedName name="_______A251150" localSheetId="8">#REF!</definedName>
    <definedName name="_______A251150" localSheetId="9">#REF!</definedName>
    <definedName name="_______A251150">#REF!</definedName>
    <definedName name="_______EMC4" localSheetId="1">[5]APU!$J$1646</definedName>
    <definedName name="_______EMC4" localSheetId="4">[5]APU!$J$1646</definedName>
    <definedName name="_______EMC4" localSheetId="3">[6]APU!$J$1646</definedName>
    <definedName name="_______EMC4">[4]APU!$J$1646</definedName>
    <definedName name="_______F">#N/A</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#N/A</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 localSheetId="5">'A.I.U '!ERR</definedName>
    <definedName name="_______FS01">#N/A</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PZ30" localSheetId="1">[5]APU!$J$3378</definedName>
    <definedName name="_______PZ30" localSheetId="4">[5]APU!$J$3378</definedName>
    <definedName name="_______PZ30" localSheetId="3">[6]APU!$J$3378</definedName>
    <definedName name="_______PZ30">[4]APU!$J$3378</definedName>
    <definedName name="_______PZ40" localSheetId="1">[5]APU!$J$3430</definedName>
    <definedName name="_______PZ40" localSheetId="4">[5]APU!$J$3430</definedName>
    <definedName name="_______PZ40" localSheetId="3">[6]APU!$J$3430</definedName>
    <definedName name="_______PZ40">[4]APU!$J$3430</definedName>
    <definedName name="_______PZ50" localSheetId="1">[5]APU!$J$3482</definedName>
    <definedName name="_______PZ50" localSheetId="4">[5]APU!$J$3482</definedName>
    <definedName name="_______PZ50" localSheetId="3">[6]APU!$J$3482</definedName>
    <definedName name="_______PZ50">[4]APU!$J$3482</definedName>
    <definedName name="_______SY106" localSheetId="1">[5]APU!$J$2338</definedName>
    <definedName name="_______SY106" localSheetId="4">[5]APU!$J$2338</definedName>
    <definedName name="_______SY106" localSheetId="3">[6]APU!$J$2338</definedName>
    <definedName name="_______SY106">[4]APU!$J$2338</definedName>
    <definedName name="_______TD02">#N/A</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_TS10" localSheetId="1">[5]APU!$J$2014</definedName>
    <definedName name="_______TS10" localSheetId="4">[5]APU!$J$2014</definedName>
    <definedName name="_______TS10" localSheetId="3">[6]APU!$J$2014</definedName>
    <definedName name="_______TS10">[4]APU!$J$2014</definedName>
    <definedName name="_______TS20" localSheetId="1">[5]APU!$J$2234</definedName>
    <definedName name="_______TS20" localSheetId="4">[5]APU!$J$2234</definedName>
    <definedName name="_______TS20" localSheetId="3">[6]APU!$J$2234</definedName>
    <definedName name="_______TS20">[4]APU!$J$2234</definedName>
    <definedName name="_______TS24" localSheetId="1">[5]APU!$J$2598</definedName>
    <definedName name="_______TS24" localSheetId="4">[5]APU!$J$2598</definedName>
    <definedName name="_______TS24" localSheetId="3">[6]APU!$J$2598</definedName>
    <definedName name="_______TS24">[4]APU!$J$2598</definedName>
    <definedName name="______A251140" localSheetId="5">#REF!</definedName>
    <definedName name="______A251140" localSheetId="4">#REF!</definedName>
    <definedName name="______A251140" localSheetId="0">#REF!</definedName>
    <definedName name="______A251140" localSheetId="8">#REF!</definedName>
    <definedName name="______A251140" localSheetId="9">#REF!</definedName>
    <definedName name="______A251140">#REF!</definedName>
    <definedName name="______A251150" localSheetId="5">#REF!</definedName>
    <definedName name="______A251150" localSheetId="8">#REF!</definedName>
    <definedName name="______A251150" localSheetId="9">#REF!</definedName>
    <definedName name="______A251150">#REF!</definedName>
    <definedName name="______CHD1045" localSheetId="5">[4]APU!#REF!</definedName>
    <definedName name="______CHD1045" localSheetId="1">[5]APU!#REF!</definedName>
    <definedName name="______CHD1045" localSheetId="4">[5]APU!#REF!</definedName>
    <definedName name="______CHD1045" localSheetId="3">[6]APU!#REF!</definedName>
    <definedName name="______CHD1045">[4]APU!#REF!</definedName>
    <definedName name="______CHD1090" localSheetId="5">[4]APU!#REF!</definedName>
    <definedName name="______CHD1090" localSheetId="1">[5]APU!#REF!</definedName>
    <definedName name="______CHD1090" localSheetId="4">[5]APU!#REF!</definedName>
    <definedName name="______CHD1090" localSheetId="3">[6]APU!#REF!</definedName>
    <definedName name="______CHD1090">[4]APU!#REF!</definedName>
    <definedName name="______CHD1245" localSheetId="5">[4]APU!#REF!</definedName>
    <definedName name="______CHD1245" localSheetId="1">[5]APU!#REF!</definedName>
    <definedName name="______CHD1245" localSheetId="4">[5]APU!#REF!</definedName>
    <definedName name="______CHD1245" localSheetId="3">[6]APU!#REF!</definedName>
    <definedName name="______CHD1245">[4]APU!#REF!</definedName>
    <definedName name="______CHD1290" localSheetId="5">[4]APU!#REF!</definedName>
    <definedName name="______CHD1290" localSheetId="1">[5]APU!#REF!</definedName>
    <definedName name="______CHD1290" localSheetId="4">[5]APU!#REF!</definedName>
    <definedName name="______CHD1290" localSheetId="3">[6]APU!#REF!</definedName>
    <definedName name="______CHD1290">[4]APU!#REF!</definedName>
    <definedName name="______CHD445" localSheetId="5">[4]APU!#REF!</definedName>
    <definedName name="______CHD445" localSheetId="1">[5]APU!#REF!</definedName>
    <definedName name="______CHD445" localSheetId="4">[5]APU!#REF!</definedName>
    <definedName name="______CHD445" localSheetId="3">[6]APU!#REF!</definedName>
    <definedName name="______CHD445">[4]APU!#REF!</definedName>
    <definedName name="______CHD490" localSheetId="1">[5]APU!#REF!</definedName>
    <definedName name="______CHD490" localSheetId="4">[5]APU!#REF!</definedName>
    <definedName name="______CHD490" localSheetId="3">[6]APU!#REF!</definedName>
    <definedName name="______CHD490">[4]APU!#REF!</definedName>
    <definedName name="______CHD645" localSheetId="1">[5]APU!#REF!</definedName>
    <definedName name="______CHD645" localSheetId="4">[5]APU!#REF!</definedName>
    <definedName name="______CHD645" localSheetId="3">[6]APU!#REF!</definedName>
    <definedName name="______CHD645">[4]APU!#REF!</definedName>
    <definedName name="______CHD690" localSheetId="1">[5]APU!#REF!</definedName>
    <definedName name="______CHD690" localSheetId="4">[5]APU!#REF!</definedName>
    <definedName name="______CHD690" localSheetId="3">[6]APU!#REF!</definedName>
    <definedName name="______CHD690">[4]APU!#REF!</definedName>
    <definedName name="______CHD845" localSheetId="1">[5]APU!#REF!</definedName>
    <definedName name="______CHD845" localSheetId="4">[5]APU!#REF!</definedName>
    <definedName name="______CHD845" localSheetId="3">[6]APU!#REF!</definedName>
    <definedName name="______CHD845">[4]APU!#REF!</definedName>
    <definedName name="______CHD890" localSheetId="1">[5]APU!#REF!</definedName>
    <definedName name="______CHD890" localSheetId="4">[5]APU!#REF!</definedName>
    <definedName name="______CHD890" localSheetId="3">[6]APU!#REF!</definedName>
    <definedName name="______CHD890">[4]APU!#REF!</definedName>
    <definedName name="______F">#N/A</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localSheetId="5" hidden="1">{"SUMINISTRO E INSTALACIÓN CANALETAS L=7.50"}</definedName>
    <definedName name="______F4" localSheetId="4" hidden="1">{"SUMINISTRO E INSTALACIÓN CANALETAS L=7.50"}</definedName>
    <definedName name="______F4" localSheetId="0" hidden="1">{"SUMINISTRO E INSTALACIÓN CANALETAS L=7.50"}</definedName>
    <definedName name="______F4" localSheetId="8" hidden="1">{"SUMINISTRO E INSTALACIÓN CANALETAS L=7.50"}</definedName>
    <definedName name="______F4" localSheetId="9" hidden="1">{"SUMINISTRO E INSTALACIÓN CANALETAS L=7.50"}</definedName>
    <definedName name="______F4" hidden="1">{"SUMINISTRO E INSTALACIÓN CANALETAS L=7.50"}</definedName>
    <definedName name="______ff2005" localSheetId="5">'A.I.U '!ERR</definedName>
    <definedName name="______ff2005" localSheetId="4">'INTERVENCION '!ERR</definedName>
    <definedName name="______ff2005" localSheetId="0">'INTERVENCION '!ERR</definedName>
    <definedName name="______ff2005" localSheetId="8">[0]!ERR</definedName>
    <definedName name="______ff2005" localSheetId="9">[0]!ERR</definedName>
    <definedName name="______ff2005">[0]!ERR</definedName>
    <definedName name="______FS01">#N/A</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PZ15" localSheetId="5">[4]APU!#REF!</definedName>
    <definedName name="______PZ15" localSheetId="1">[5]APU!#REF!</definedName>
    <definedName name="______PZ15" localSheetId="4">[5]APU!#REF!</definedName>
    <definedName name="______PZ15" localSheetId="3">[6]APU!#REF!</definedName>
    <definedName name="______PZ15">[4]APU!#REF!</definedName>
    <definedName name="______PZ20" localSheetId="1">[5]APU!$J$3326</definedName>
    <definedName name="______PZ20" localSheetId="4">[5]APU!$J$3326</definedName>
    <definedName name="______PZ20" localSheetId="3">[6]APU!$J$3326</definedName>
    <definedName name="______PZ20">[4]APU!$J$3326</definedName>
    <definedName name="______RD43" localSheetId="5">[4]APU!#REF!</definedName>
    <definedName name="______RD43" localSheetId="1">[5]APU!#REF!</definedName>
    <definedName name="______RD43" localSheetId="4">[5]APU!#REF!</definedName>
    <definedName name="______RD43" localSheetId="3">[6]APU!#REF!</definedName>
    <definedName name="______RD43">[4]APU!#REF!</definedName>
    <definedName name="______RD63" localSheetId="5">[4]APU!#REF!</definedName>
    <definedName name="______RD63" localSheetId="1">[5]APU!#REF!</definedName>
    <definedName name="______RD63" localSheetId="4">[5]APU!#REF!</definedName>
    <definedName name="______RD63" localSheetId="3">[6]APU!#REF!</definedName>
    <definedName name="______RD63">[4]APU!#REF!</definedName>
    <definedName name="______RD64" localSheetId="5">[4]APU!#REF!</definedName>
    <definedName name="______RD64" localSheetId="1">[5]APU!#REF!</definedName>
    <definedName name="______RD64" localSheetId="4">[5]APU!#REF!</definedName>
    <definedName name="______RD64" localSheetId="3">[6]APU!#REF!</definedName>
    <definedName name="______RD64">[4]APU!#REF!</definedName>
    <definedName name="______RD83" localSheetId="5">[4]APU!#REF!</definedName>
    <definedName name="______RD83" localSheetId="1">[5]APU!#REF!</definedName>
    <definedName name="______RD83" localSheetId="4">[5]APU!#REF!</definedName>
    <definedName name="______RD83" localSheetId="3">[6]APU!#REF!</definedName>
    <definedName name="______RD83">[4]APU!#REF!</definedName>
    <definedName name="______RD84" localSheetId="1">[5]APU!#REF!</definedName>
    <definedName name="______RD84" localSheetId="4">[5]APU!#REF!</definedName>
    <definedName name="______RD84" localSheetId="3">[6]APU!#REF!</definedName>
    <definedName name="______RD84">[4]APU!#REF!</definedName>
    <definedName name="______RD86" localSheetId="1">[5]APU!#REF!</definedName>
    <definedName name="______RD86" localSheetId="4">[5]APU!#REF!</definedName>
    <definedName name="______RD86" localSheetId="3">[6]APU!#REF!</definedName>
    <definedName name="______RD86">[4]APU!#REF!</definedName>
    <definedName name="______TA3" localSheetId="1">[5]APU!#REF!</definedName>
    <definedName name="______TA3" localSheetId="4">[5]APU!#REF!</definedName>
    <definedName name="______TA3" localSheetId="3">[6]APU!#REF!</definedName>
    <definedName name="______TA3">[4]APU!#REF!</definedName>
    <definedName name="______TA4" localSheetId="1">[5]APU!#REF!</definedName>
    <definedName name="______TA4" localSheetId="4">[5]APU!#REF!</definedName>
    <definedName name="______TA4" localSheetId="3">[6]APU!#REF!</definedName>
    <definedName name="______TA4">[4]APU!#REF!</definedName>
    <definedName name="______TD02">#N/A</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_TE10" localSheetId="1">[5]APU!#REF!</definedName>
    <definedName name="______TE10" localSheetId="4">[5]APU!#REF!</definedName>
    <definedName name="______TE10" localSheetId="3">[6]APU!#REF!</definedName>
    <definedName name="______TE10">[4]APU!#REF!</definedName>
    <definedName name="______TE103" localSheetId="1">[5]APU!#REF!</definedName>
    <definedName name="______TE103" localSheetId="4">[5]APU!#REF!</definedName>
    <definedName name="______TE103" localSheetId="3">[6]APU!#REF!</definedName>
    <definedName name="______TE103">[4]APU!#REF!</definedName>
    <definedName name="______TE104" localSheetId="1">[5]APU!#REF!</definedName>
    <definedName name="______TE104" localSheetId="4">[5]APU!#REF!</definedName>
    <definedName name="______TE104" localSheetId="3">[6]APU!#REF!</definedName>
    <definedName name="______TE104">[4]APU!#REF!</definedName>
    <definedName name="______TE106" localSheetId="1">[5]APU!#REF!</definedName>
    <definedName name="______TE106" localSheetId="4">[5]APU!#REF!</definedName>
    <definedName name="______TE106" localSheetId="3">[6]APU!#REF!</definedName>
    <definedName name="______TE106">[4]APU!#REF!</definedName>
    <definedName name="______TE108" localSheetId="1">[5]APU!#REF!</definedName>
    <definedName name="______TE108" localSheetId="4">[5]APU!#REF!</definedName>
    <definedName name="______TE108" localSheetId="3">[6]APU!#REF!</definedName>
    <definedName name="______TE108">[4]APU!#REF!</definedName>
    <definedName name="______TE12" localSheetId="1">[5]APU!#REF!</definedName>
    <definedName name="______TE12" localSheetId="4">[5]APU!#REF!</definedName>
    <definedName name="______TE12" localSheetId="3">[6]APU!#REF!</definedName>
    <definedName name="______TE12">[4]APU!#REF!</definedName>
    <definedName name="______TE1210" localSheetId="1">[5]APU!#REF!</definedName>
    <definedName name="______TE1210" localSheetId="4">[5]APU!#REF!</definedName>
    <definedName name="______TE1210" localSheetId="3">[6]APU!#REF!</definedName>
    <definedName name="______TE1210">[4]APU!#REF!</definedName>
    <definedName name="______TE123" localSheetId="1">[5]APU!#REF!</definedName>
    <definedName name="______TE123" localSheetId="4">[5]APU!#REF!</definedName>
    <definedName name="______TE123" localSheetId="3">[6]APU!#REF!</definedName>
    <definedName name="______TE123">[4]APU!#REF!</definedName>
    <definedName name="______TE124" localSheetId="1">[5]APU!#REF!</definedName>
    <definedName name="______TE124" localSheetId="4">[5]APU!#REF!</definedName>
    <definedName name="______TE124" localSheetId="3">[6]APU!#REF!</definedName>
    <definedName name="______TE124">[4]APU!#REF!</definedName>
    <definedName name="______TE126" localSheetId="1">[5]APU!#REF!</definedName>
    <definedName name="______TE126" localSheetId="4">[5]APU!#REF!</definedName>
    <definedName name="______TE126" localSheetId="3">[6]APU!#REF!</definedName>
    <definedName name="______TE126">[4]APU!#REF!</definedName>
    <definedName name="______TE128" localSheetId="1">[5]APU!#REF!</definedName>
    <definedName name="______TE128" localSheetId="4">[5]APU!#REF!</definedName>
    <definedName name="______TE128" localSheetId="3">[6]APU!#REF!</definedName>
    <definedName name="______TE128">[4]APU!#REF!</definedName>
    <definedName name="______TE3" localSheetId="1">[5]APU!#REF!</definedName>
    <definedName name="______TE3" localSheetId="4">[5]APU!#REF!</definedName>
    <definedName name="______TE3" localSheetId="3">[6]APU!#REF!</definedName>
    <definedName name="______TE3">[4]APU!#REF!</definedName>
    <definedName name="______TE4" localSheetId="1">[5]APU!#REF!</definedName>
    <definedName name="______TE4" localSheetId="4">[5]APU!#REF!</definedName>
    <definedName name="______TE4" localSheetId="3">[6]APU!#REF!</definedName>
    <definedName name="______TE4">[4]APU!#REF!</definedName>
    <definedName name="______TE43" localSheetId="1">[5]APU!#REF!</definedName>
    <definedName name="______TE43" localSheetId="4">[5]APU!#REF!</definedName>
    <definedName name="______TE43" localSheetId="3">[6]APU!#REF!</definedName>
    <definedName name="______TE43">[4]APU!#REF!</definedName>
    <definedName name="______TE6" localSheetId="1">[5]APU!#REF!</definedName>
    <definedName name="______TE6" localSheetId="4">[5]APU!#REF!</definedName>
    <definedName name="______TE6" localSheetId="3">[6]APU!#REF!</definedName>
    <definedName name="______TE6">[4]APU!#REF!</definedName>
    <definedName name="______TE63" localSheetId="1">[5]APU!#REF!</definedName>
    <definedName name="______TE63" localSheetId="4">[5]APU!#REF!</definedName>
    <definedName name="______TE63" localSheetId="3">[6]APU!#REF!</definedName>
    <definedName name="______TE63">[4]APU!#REF!</definedName>
    <definedName name="______TE64" localSheetId="1">[5]APU!#REF!</definedName>
    <definedName name="______TE64" localSheetId="4">[5]APU!#REF!</definedName>
    <definedName name="______TE64" localSheetId="3">[6]APU!#REF!</definedName>
    <definedName name="______TE64">[4]APU!#REF!</definedName>
    <definedName name="______TE8" localSheetId="1">[5]APU!#REF!</definedName>
    <definedName name="______TE8" localSheetId="4">[5]APU!#REF!</definedName>
    <definedName name="______TE8" localSheetId="3">[6]APU!#REF!</definedName>
    <definedName name="______TE8">[4]APU!#REF!</definedName>
    <definedName name="______TE83" localSheetId="1">[5]APU!#REF!</definedName>
    <definedName name="______TE83" localSheetId="4">[5]APU!#REF!</definedName>
    <definedName name="______TE83" localSheetId="3">[6]APU!#REF!</definedName>
    <definedName name="______TE83">[4]APU!#REF!</definedName>
    <definedName name="______TE84" localSheetId="1">[5]APU!#REF!</definedName>
    <definedName name="______TE84" localSheetId="4">[5]APU!#REF!</definedName>
    <definedName name="______TE84" localSheetId="3">[6]APU!#REF!</definedName>
    <definedName name="______TE84">[4]APU!#REF!</definedName>
    <definedName name="______TE86" localSheetId="1">[5]APU!#REF!</definedName>
    <definedName name="______TE86" localSheetId="4">[5]APU!#REF!</definedName>
    <definedName name="______TE86" localSheetId="3">[6]APU!#REF!</definedName>
    <definedName name="______TE86">[4]APU!#REF!</definedName>
    <definedName name="______TP10" localSheetId="1">[5]APU!#REF!</definedName>
    <definedName name="______TP10" localSheetId="4">[5]APU!#REF!</definedName>
    <definedName name="______TP10" localSheetId="3">[6]APU!#REF!</definedName>
    <definedName name="______TP10">[4]APU!#REF!</definedName>
    <definedName name="______TP12" localSheetId="1">[5]APU!#REF!</definedName>
    <definedName name="______TP12" localSheetId="4">[5]APU!#REF!</definedName>
    <definedName name="______TP12" localSheetId="3">[6]APU!#REF!</definedName>
    <definedName name="______TP12">[4]APU!#REF!</definedName>
    <definedName name="______TP3" localSheetId="1">[5]APU!#REF!</definedName>
    <definedName name="______TP3" localSheetId="4">[5]APU!#REF!</definedName>
    <definedName name="______TP3" localSheetId="3">[6]APU!#REF!</definedName>
    <definedName name="______TP3">[4]APU!#REF!</definedName>
    <definedName name="______TP4" localSheetId="1">[5]APU!#REF!</definedName>
    <definedName name="______TP4" localSheetId="4">[5]APU!#REF!</definedName>
    <definedName name="______TP4" localSheetId="3">[6]APU!#REF!</definedName>
    <definedName name="______TP4">[4]APU!#REF!</definedName>
    <definedName name="______TP6" localSheetId="1">[5]APU!#REF!</definedName>
    <definedName name="______TP6" localSheetId="4">[5]APU!#REF!</definedName>
    <definedName name="______TP6" localSheetId="3">[6]APU!#REF!</definedName>
    <definedName name="______TP6">[4]APU!#REF!</definedName>
    <definedName name="______TP8" localSheetId="1">[5]APU!#REF!</definedName>
    <definedName name="______TP8" localSheetId="4">[5]APU!#REF!</definedName>
    <definedName name="______TP8" localSheetId="3">[6]APU!#REF!</definedName>
    <definedName name="______TP8">[4]APU!#REF!</definedName>
    <definedName name="______TS12" localSheetId="1">[5]APU!$J$1018</definedName>
    <definedName name="______TS12" localSheetId="4">[5]APU!$J$1018</definedName>
    <definedName name="______TS12" localSheetId="3">[6]APU!$J$1018</definedName>
    <definedName name="______TS12">[4]APU!$J$1018</definedName>
    <definedName name="______TS6" localSheetId="1">[5]APU!$J$1908</definedName>
    <definedName name="______TS6" localSheetId="4">[5]APU!$J$1908</definedName>
    <definedName name="______TS6" localSheetId="3">[6]APU!$J$1908</definedName>
    <definedName name="______TS6">[4]APU!$J$1908</definedName>
    <definedName name="______URA10" localSheetId="5">[4]APU!#REF!</definedName>
    <definedName name="______URA10" localSheetId="1">[5]APU!#REF!</definedName>
    <definedName name="______URA10" localSheetId="4">[5]APU!#REF!</definedName>
    <definedName name="______URA10" localSheetId="3">[6]APU!#REF!</definedName>
    <definedName name="______URA10">[4]APU!#REF!</definedName>
    <definedName name="______URA12" localSheetId="5">[4]APU!#REF!</definedName>
    <definedName name="______URA12" localSheetId="1">[5]APU!#REF!</definedName>
    <definedName name="______URA12" localSheetId="4">[5]APU!#REF!</definedName>
    <definedName name="______URA12" localSheetId="3">[6]APU!#REF!</definedName>
    <definedName name="______URA12">[4]APU!#REF!</definedName>
    <definedName name="______URA3" localSheetId="5">[4]APU!#REF!</definedName>
    <definedName name="______URA3" localSheetId="1">[5]APU!#REF!</definedName>
    <definedName name="______URA3" localSheetId="4">[5]APU!#REF!</definedName>
    <definedName name="______URA3" localSheetId="3">[6]APU!#REF!</definedName>
    <definedName name="______URA3">[4]APU!#REF!</definedName>
    <definedName name="______URA4" localSheetId="5">[4]APU!#REF!</definedName>
    <definedName name="______URA4" localSheetId="1">[5]APU!#REF!</definedName>
    <definedName name="______URA4" localSheetId="4">[5]APU!#REF!</definedName>
    <definedName name="______URA4" localSheetId="3">[6]APU!#REF!</definedName>
    <definedName name="______URA4">[4]APU!#REF!</definedName>
    <definedName name="______URA6" localSheetId="1">[5]APU!#REF!</definedName>
    <definedName name="______URA6" localSheetId="4">[5]APU!#REF!</definedName>
    <definedName name="______URA6" localSheetId="3">[6]APU!#REF!</definedName>
    <definedName name="______URA6">[4]APU!#REF!</definedName>
    <definedName name="______URA8" localSheetId="1">[5]APU!#REF!</definedName>
    <definedName name="______URA8" localSheetId="4">[5]APU!#REF!</definedName>
    <definedName name="______URA8" localSheetId="3">[6]APU!#REF!</definedName>
    <definedName name="______URA8">[4]APU!#REF!</definedName>
    <definedName name="______URE10" localSheetId="1">[5]APU!#REF!</definedName>
    <definedName name="______URE10" localSheetId="4">[5]APU!#REF!</definedName>
    <definedName name="______URE10" localSheetId="3">[6]APU!#REF!</definedName>
    <definedName name="______URE10">[4]APU!#REF!</definedName>
    <definedName name="______URE12" localSheetId="1">[5]APU!#REF!</definedName>
    <definedName name="______URE12" localSheetId="4">[5]APU!#REF!</definedName>
    <definedName name="______URE12" localSheetId="3">[6]APU!#REF!</definedName>
    <definedName name="______URE12">[4]APU!#REF!</definedName>
    <definedName name="______URE3" localSheetId="1">[5]APU!#REF!</definedName>
    <definedName name="______URE3" localSheetId="4">[5]APU!#REF!</definedName>
    <definedName name="______URE3" localSheetId="3">[6]APU!#REF!</definedName>
    <definedName name="______URE3">[4]APU!#REF!</definedName>
    <definedName name="______URE4" localSheetId="1">[5]APU!#REF!</definedName>
    <definedName name="______URE4" localSheetId="4">[5]APU!#REF!</definedName>
    <definedName name="______URE4" localSheetId="3">[6]APU!#REF!</definedName>
    <definedName name="______URE4">[4]APU!#REF!</definedName>
    <definedName name="______URE6" localSheetId="1">[5]APU!#REF!</definedName>
    <definedName name="______URE6" localSheetId="4">[5]APU!#REF!</definedName>
    <definedName name="______URE6" localSheetId="3">[6]APU!#REF!</definedName>
    <definedName name="______URE6">[4]APU!#REF!</definedName>
    <definedName name="______URE8" localSheetId="1">[5]APU!#REF!</definedName>
    <definedName name="______URE8" localSheetId="4">[5]APU!#REF!</definedName>
    <definedName name="______URE8" localSheetId="3">[6]APU!#REF!</definedName>
    <definedName name="______URE8">[4]APU!#REF!</definedName>
    <definedName name="______us24" localSheetId="1">[5]APU!#REF!</definedName>
    <definedName name="______us24" localSheetId="4">[5]APU!#REF!</definedName>
    <definedName name="______us24" localSheetId="3">[6]APU!#REF!</definedName>
    <definedName name="______us24">[4]APU!#REF!</definedName>
    <definedName name="______US27" localSheetId="1">[5]APU!#REF!</definedName>
    <definedName name="______US27" localSheetId="4">[5]APU!#REF!</definedName>
    <definedName name="______US27" localSheetId="3">[6]APU!#REF!</definedName>
    <definedName name="______US27">[4]APU!#REF!</definedName>
    <definedName name="______US30" localSheetId="1">[5]APU!#REF!</definedName>
    <definedName name="______US30" localSheetId="4">[5]APU!#REF!</definedName>
    <definedName name="______US30" localSheetId="3">[6]APU!#REF!</definedName>
    <definedName name="______US30">[4]APU!#REF!</definedName>
    <definedName name="______US33" localSheetId="1">[5]APU!#REF!</definedName>
    <definedName name="______US33" localSheetId="4">[5]APU!#REF!</definedName>
    <definedName name="______US33" localSheetId="3">[6]APU!#REF!</definedName>
    <definedName name="______US33">[4]APU!#REF!</definedName>
    <definedName name="______US36" localSheetId="1">[5]APU!#REF!</definedName>
    <definedName name="______US36" localSheetId="4">[5]APU!#REF!</definedName>
    <definedName name="______US36" localSheetId="3">[6]APU!#REF!</definedName>
    <definedName name="______US36">[4]APU!#REF!</definedName>
    <definedName name="______US39" localSheetId="1">[5]APU!#REF!</definedName>
    <definedName name="______US39" localSheetId="4">[5]APU!#REF!</definedName>
    <definedName name="______US39" localSheetId="3">[6]APU!#REF!</definedName>
    <definedName name="______US39">[4]APU!#REF!</definedName>
    <definedName name="______US42" localSheetId="1">[5]APU!#REF!</definedName>
    <definedName name="______US42" localSheetId="4">[5]APU!#REF!</definedName>
    <definedName name="______US42" localSheetId="3">[6]APU!#REF!</definedName>
    <definedName name="______US42">[4]APU!#REF!</definedName>
    <definedName name="______US45" localSheetId="1">[5]APU!#REF!</definedName>
    <definedName name="______US45" localSheetId="4">[5]APU!#REF!</definedName>
    <definedName name="______US45" localSheetId="3">[6]APU!#REF!</definedName>
    <definedName name="______US45">[4]APU!#REF!</definedName>
    <definedName name="______VCE10" localSheetId="1">[5]APU!#REF!</definedName>
    <definedName name="______VCE10" localSheetId="4">[5]APU!#REF!</definedName>
    <definedName name="______VCE10" localSheetId="3">[6]APU!#REF!</definedName>
    <definedName name="______VCE10">[4]APU!#REF!</definedName>
    <definedName name="______VCE3" localSheetId="1">[5]APU!#REF!</definedName>
    <definedName name="______VCE3" localSheetId="4">[5]APU!#REF!</definedName>
    <definedName name="______VCE3" localSheetId="3">[6]APU!#REF!</definedName>
    <definedName name="______VCE3">[4]APU!#REF!</definedName>
    <definedName name="______VCE4" localSheetId="1">[5]APU!#REF!</definedName>
    <definedName name="______VCE4" localSheetId="4">[5]APU!#REF!</definedName>
    <definedName name="______VCE4" localSheetId="3">[6]APU!#REF!</definedName>
    <definedName name="______VCE4">[4]APU!#REF!</definedName>
    <definedName name="______VCE6" localSheetId="1">[5]APU!#REF!</definedName>
    <definedName name="______VCE6" localSheetId="4">[5]APU!#REF!</definedName>
    <definedName name="______VCE6" localSheetId="3">[6]APU!#REF!</definedName>
    <definedName name="______VCE6">[4]APU!#REF!</definedName>
    <definedName name="______VCE8" localSheetId="1">[5]APU!#REF!</definedName>
    <definedName name="______VCE8" localSheetId="4">[5]APU!#REF!</definedName>
    <definedName name="______VCE8" localSheetId="3">[6]APU!#REF!</definedName>
    <definedName name="______VCE8">[4]APU!#REF!</definedName>
    <definedName name="_____A251140" localSheetId="5">#REF!</definedName>
    <definedName name="_____A251140" localSheetId="4">#REF!</definedName>
    <definedName name="_____A251140" localSheetId="0">#REF!</definedName>
    <definedName name="_____A251140" localSheetId="8">#REF!</definedName>
    <definedName name="_____A251140" localSheetId="9">#REF!</definedName>
    <definedName name="_____A251140">#REF!</definedName>
    <definedName name="_____A251150" localSheetId="5">#REF!</definedName>
    <definedName name="_____A251150" localSheetId="8">#REF!</definedName>
    <definedName name="_____A251150" localSheetId="9">#REF!</definedName>
    <definedName name="_____A251150">#REF!</definedName>
    <definedName name="_____CHD1045" localSheetId="5">#REF!</definedName>
    <definedName name="_____CHD1045" localSheetId="1">#REF!</definedName>
    <definedName name="_____CHD1045" localSheetId="3">#REF!</definedName>
    <definedName name="_____CHD1045" localSheetId="8">#REF!</definedName>
    <definedName name="_____CHD1045" localSheetId="9">#REF!</definedName>
    <definedName name="_____CHD1045" localSheetId="7">#REF!</definedName>
    <definedName name="_____CHD1090" localSheetId="5">#REF!</definedName>
    <definedName name="_____CHD1090" localSheetId="1">#REF!</definedName>
    <definedName name="_____CHD1090" localSheetId="4">#REF!</definedName>
    <definedName name="_____CHD1090" localSheetId="6">#REF!</definedName>
    <definedName name="_____CHD1090" localSheetId="3">#REF!</definedName>
    <definedName name="_____CHD1090" localSheetId="7">#REF!</definedName>
    <definedName name="_____CHD1245" localSheetId="5">#REF!</definedName>
    <definedName name="_____CHD1245" localSheetId="1">#REF!</definedName>
    <definedName name="_____CHD1245" localSheetId="4">#REF!</definedName>
    <definedName name="_____CHD1245" localSheetId="6">#REF!</definedName>
    <definedName name="_____CHD1245" localSheetId="3">#REF!</definedName>
    <definedName name="_____CHD1245" localSheetId="7">#REF!</definedName>
    <definedName name="_____CHD1290" localSheetId="5">#REF!</definedName>
    <definedName name="_____CHD1290" localSheetId="1">#REF!</definedName>
    <definedName name="_____CHD1290" localSheetId="4">#REF!</definedName>
    <definedName name="_____CHD1290" localSheetId="6">#REF!</definedName>
    <definedName name="_____CHD1290" localSheetId="3">#REF!</definedName>
    <definedName name="_____CHD1290" localSheetId="7">#REF!</definedName>
    <definedName name="_____CHD445" localSheetId="5">#REF!</definedName>
    <definedName name="_____CHD445" localSheetId="1">#REF!</definedName>
    <definedName name="_____CHD445" localSheetId="4">#REF!</definedName>
    <definedName name="_____CHD445" localSheetId="6">#REF!</definedName>
    <definedName name="_____CHD445" localSheetId="3">#REF!</definedName>
    <definedName name="_____CHD445" localSheetId="7">#REF!</definedName>
    <definedName name="_____CHD490" localSheetId="5">#REF!</definedName>
    <definedName name="_____CHD490" localSheetId="1">#REF!</definedName>
    <definedName name="_____CHD490" localSheetId="4">#REF!</definedName>
    <definedName name="_____CHD490" localSheetId="6">#REF!</definedName>
    <definedName name="_____CHD490" localSheetId="3">#REF!</definedName>
    <definedName name="_____CHD490" localSheetId="7">#REF!</definedName>
    <definedName name="_____CHD645" localSheetId="5">#REF!</definedName>
    <definedName name="_____CHD645" localSheetId="1">#REF!</definedName>
    <definedName name="_____CHD645" localSheetId="4">#REF!</definedName>
    <definedName name="_____CHD645" localSheetId="6">#REF!</definedName>
    <definedName name="_____CHD645" localSheetId="3">#REF!</definedName>
    <definedName name="_____CHD645" localSheetId="7">#REF!</definedName>
    <definedName name="_____CHD690" localSheetId="5">#REF!</definedName>
    <definedName name="_____CHD690" localSheetId="1">#REF!</definedName>
    <definedName name="_____CHD690" localSheetId="4">#REF!</definedName>
    <definedName name="_____CHD690" localSheetId="6">#REF!</definedName>
    <definedName name="_____CHD690" localSheetId="3">#REF!</definedName>
    <definedName name="_____CHD690" localSheetId="7">#REF!</definedName>
    <definedName name="_____CHD845" localSheetId="5">#REF!</definedName>
    <definedName name="_____CHD845" localSheetId="1">#REF!</definedName>
    <definedName name="_____CHD845" localSheetId="4">#REF!</definedName>
    <definedName name="_____CHD845" localSheetId="6">#REF!</definedName>
    <definedName name="_____CHD845" localSheetId="3">#REF!</definedName>
    <definedName name="_____CHD845" localSheetId="7">#REF!</definedName>
    <definedName name="_____CHD890" localSheetId="5">#REF!</definedName>
    <definedName name="_____CHD890" localSheetId="1">#REF!</definedName>
    <definedName name="_____CHD890" localSheetId="4">#REF!</definedName>
    <definedName name="_____CHD890" localSheetId="6">#REF!</definedName>
    <definedName name="_____CHD890" localSheetId="3">#REF!</definedName>
    <definedName name="_____CHD890" localSheetId="7">#REF!</definedName>
    <definedName name="_____EMC2" localSheetId="5">#REF!</definedName>
    <definedName name="_____EMC2" localSheetId="1">#REF!</definedName>
    <definedName name="_____EMC2" localSheetId="4">#REF!</definedName>
    <definedName name="_____EMC2" localSheetId="6">#REF!</definedName>
    <definedName name="_____EMC2" localSheetId="3">#REF!</definedName>
    <definedName name="_____EMC2" localSheetId="7">#REF!</definedName>
    <definedName name="_____EMC4" localSheetId="5">#REF!</definedName>
    <definedName name="_____EMC4" localSheetId="1">#REF!</definedName>
    <definedName name="_____EMC4" localSheetId="4">#REF!</definedName>
    <definedName name="_____EMC4" localSheetId="6">#REF!</definedName>
    <definedName name="_____EMC4" localSheetId="3">#REF!</definedName>
    <definedName name="_____EMC4" localSheetId="7">#REF!</definedName>
    <definedName name="_____EST1" localSheetId="5">#REF!</definedName>
    <definedName name="_____EST1" localSheetId="6">#REF!</definedName>
    <definedName name="_____EST1" localSheetId="8">#REF!</definedName>
    <definedName name="_____EST1" localSheetId="9">#REF!</definedName>
    <definedName name="_____EST1">#REF!</definedName>
    <definedName name="_____EST10" localSheetId="5">#REF!</definedName>
    <definedName name="_____EST10" localSheetId="6">#REF!</definedName>
    <definedName name="_____EST10" localSheetId="8">#REF!</definedName>
    <definedName name="_____EST10" localSheetId="9">#REF!</definedName>
    <definedName name="_____EST10">#REF!</definedName>
    <definedName name="_____EST11" localSheetId="5">#REF!</definedName>
    <definedName name="_____EST11" localSheetId="6">#REF!</definedName>
    <definedName name="_____EST11" localSheetId="8">#REF!</definedName>
    <definedName name="_____EST11" localSheetId="9">#REF!</definedName>
    <definedName name="_____EST11">#REF!</definedName>
    <definedName name="_____EST12" localSheetId="5">#REF!</definedName>
    <definedName name="_____EST12" localSheetId="6">#REF!</definedName>
    <definedName name="_____EST12" localSheetId="8">#REF!</definedName>
    <definedName name="_____EST12" localSheetId="9">#REF!</definedName>
    <definedName name="_____EST12">#REF!</definedName>
    <definedName name="_____EST13" localSheetId="5">#REF!</definedName>
    <definedName name="_____EST13" localSheetId="6">#REF!</definedName>
    <definedName name="_____EST13" localSheetId="8">#REF!</definedName>
    <definedName name="_____EST13" localSheetId="9">#REF!</definedName>
    <definedName name="_____EST13">#REF!</definedName>
    <definedName name="_____EST14" localSheetId="5">#REF!</definedName>
    <definedName name="_____EST14" localSheetId="6">#REF!</definedName>
    <definedName name="_____EST14" localSheetId="8">#REF!</definedName>
    <definedName name="_____EST14" localSheetId="9">#REF!</definedName>
    <definedName name="_____EST14">#REF!</definedName>
    <definedName name="_____EST15" localSheetId="5">#REF!</definedName>
    <definedName name="_____EST15" localSheetId="6">#REF!</definedName>
    <definedName name="_____EST15" localSheetId="8">#REF!</definedName>
    <definedName name="_____EST15" localSheetId="9">#REF!</definedName>
    <definedName name="_____EST15">#REF!</definedName>
    <definedName name="_____EST16" localSheetId="5">#REF!</definedName>
    <definedName name="_____EST16" localSheetId="6">#REF!</definedName>
    <definedName name="_____EST16" localSheetId="8">#REF!</definedName>
    <definedName name="_____EST16" localSheetId="9">#REF!</definedName>
    <definedName name="_____EST16">#REF!</definedName>
    <definedName name="_____EST17" localSheetId="5">#REF!</definedName>
    <definedName name="_____EST17" localSheetId="6">#REF!</definedName>
    <definedName name="_____EST17" localSheetId="8">#REF!</definedName>
    <definedName name="_____EST17" localSheetId="9">#REF!</definedName>
    <definedName name="_____EST17">#REF!</definedName>
    <definedName name="_____EST18" localSheetId="5">#REF!</definedName>
    <definedName name="_____EST18" localSheetId="6">#REF!</definedName>
    <definedName name="_____EST18" localSheetId="8">#REF!</definedName>
    <definedName name="_____EST18" localSheetId="9">#REF!</definedName>
    <definedName name="_____EST18">#REF!</definedName>
    <definedName name="_____EST19" localSheetId="5">#REF!</definedName>
    <definedName name="_____EST19" localSheetId="6">#REF!</definedName>
    <definedName name="_____EST19" localSheetId="8">#REF!</definedName>
    <definedName name="_____EST19" localSheetId="9">#REF!</definedName>
    <definedName name="_____EST19">#REF!</definedName>
    <definedName name="_____EST2" localSheetId="5">#REF!</definedName>
    <definedName name="_____EST2" localSheetId="6">#REF!</definedName>
    <definedName name="_____EST2" localSheetId="8">#REF!</definedName>
    <definedName name="_____EST2" localSheetId="9">#REF!</definedName>
    <definedName name="_____EST2">#REF!</definedName>
    <definedName name="_____EST3" localSheetId="5">#REF!</definedName>
    <definedName name="_____EST3" localSheetId="6">#REF!</definedName>
    <definedName name="_____EST3" localSheetId="8">#REF!</definedName>
    <definedName name="_____EST3" localSheetId="9">#REF!</definedName>
    <definedName name="_____EST3">#REF!</definedName>
    <definedName name="_____EST4" localSheetId="5">#REF!</definedName>
    <definedName name="_____EST4" localSheetId="6">#REF!</definedName>
    <definedName name="_____EST4" localSheetId="8">#REF!</definedName>
    <definedName name="_____EST4" localSheetId="9">#REF!</definedName>
    <definedName name="_____EST4">#REF!</definedName>
    <definedName name="_____EST5" localSheetId="5">#REF!</definedName>
    <definedName name="_____EST5" localSheetId="6">#REF!</definedName>
    <definedName name="_____EST5" localSheetId="8">#REF!</definedName>
    <definedName name="_____EST5" localSheetId="9">#REF!</definedName>
    <definedName name="_____EST5">#REF!</definedName>
    <definedName name="_____EST6" localSheetId="5">#REF!</definedName>
    <definedName name="_____EST6" localSheetId="6">#REF!</definedName>
    <definedName name="_____EST6" localSheetId="8">#REF!</definedName>
    <definedName name="_____EST6" localSheetId="9">#REF!</definedName>
    <definedName name="_____EST6">#REF!</definedName>
    <definedName name="_____EST7" localSheetId="5">#REF!</definedName>
    <definedName name="_____EST7" localSheetId="6">#REF!</definedName>
    <definedName name="_____EST7" localSheetId="8">#REF!</definedName>
    <definedName name="_____EST7" localSheetId="9">#REF!</definedName>
    <definedName name="_____EST7">#REF!</definedName>
    <definedName name="_____EST8" localSheetId="5">#REF!</definedName>
    <definedName name="_____EST8" localSheetId="6">#REF!</definedName>
    <definedName name="_____EST8" localSheetId="8">#REF!</definedName>
    <definedName name="_____EST8" localSheetId="9">#REF!</definedName>
    <definedName name="_____EST8">#REF!</definedName>
    <definedName name="_____EST9" localSheetId="5">#REF!</definedName>
    <definedName name="_____EST9" localSheetId="6">#REF!</definedName>
    <definedName name="_____EST9" localSheetId="8">#REF!</definedName>
    <definedName name="_____EST9" localSheetId="9">#REF!</definedName>
    <definedName name="_____EST9">#REF!</definedName>
    <definedName name="_____EXC1" localSheetId="5">#REF!</definedName>
    <definedName name="_____EXC1" localSheetId="6">#REF!</definedName>
    <definedName name="_____EXC1" localSheetId="8">#REF!</definedName>
    <definedName name="_____EXC1" localSheetId="9">#REF!</definedName>
    <definedName name="_____EXC1">#REF!</definedName>
    <definedName name="_____EXC10" localSheetId="5">#REF!</definedName>
    <definedName name="_____EXC10" localSheetId="6">#REF!</definedName>
    <definedName name="_____EXC10" localSheetId="8">#REF!</definedName>
    <definedName name="_____EXC10" localSheetId="9">#REF!</definedName>
    <definedName name="_____EXC10">#REF!</definedName>
    <definedName name="_____EXC11" localSheetId="5">#REF!</definedName>
    <definedName name="_____EXC11" localSheetId="6">#REF!</definedName>
    <definedName name="_____EXC11" localSheetId="8">#REF!</definedName>
    <definedName name="_____EXC11" localSheetId="9">#REF!</definedName>
    <definedName name="_____EXC11">#REF!</definedName>
    <definedName name="_____EXC12" localSheetId="5">#REF!</definedName>
    <definedName name="_____EXC12" localSheetId="6">#REF!</definedName>
    <definedName name="_____EXC12" localSheetId="8">#REF!</definedName>
    <definedName name="_____EXC12" localSheetId="9">#REF!</definedName>
    <definedName name="_____EXC12">#REF!</definedName>
    <definedName name="_____EXC2" localSheetId="5">#REF!</definedName>
    <definedName name="_____EXC2" localSheetId="6">#REF!</definedName>
    <definedName name="_____EXC2" localSheetId="8">#REF!</definedName>
    <definedName name="_____EXC2" localSheetId="9">#REF!</definedName>
    <definedName name="_____EXC2">#REF!</definedName>
    <definedName name="_____EXC3" localSheetId="5">#REF!</definedName>
    <definedName name="_____EXC3" localSheetId="6">#REF!</definedName>
    <definedName name="_____EXC3" localSheetId="8">#REF!</definedName>
    <definedName name="_____EXC3" localSheetId="9">#REF!</definedName>
    <definedName name="_____EXC3">#REF!</definedName>
    <definedName name="_____EXC4" localSheetId="5">#REF!</definedName>
    <definedName name="_____EXC4" localSheetId="6">#REF!</definedName>
    <definedName name="_____EXC4" localSheetId="8">#REF!</definedName>
    <definedName name="_____EXC4" localSheetId="9">#REF!</definedName>
    <definedName name="_____EXC4">#REF!</definedName>
    <definedName name="_____EXC5" localSheetId="5">#REF!</definedName>
    <definedName name="_____EXC5" localSheetId="6">#REF!</definedName>
    <definedName name="_____EXC5" localSheetId="8">#REF!</definedName>
    <definedName name="_____EXC5" localSheetId="9">#REF!</definedName>
    <definedName name="_____EXC5">#REF!</definedName>
    <definedName name="_____EXC8" localSheetId="5">#REF!</definedName>
    <definedName name="_____EXC8" localSheetId="6">#REF!</definedName>
    <definedName name="_____EXC8" localSheetId="8">#REF!</definedName>
    <definedName name="_____EXC8" localSheetId="9">#REF!</definedName>
    <definedName name="_____EXC8">#REF!</definedName>
    <definedName name="_____EXC9" localSheetId="5">#REF!</definedName>
    <definedName name="_____EXC9" localSheetId="6">#REF!</definedName>
    <definedName name="_____EXC9" localSheetId="8">#REF!</definedName>
    <definedName name="_____EXC9" localSheetId="9">#REF!</definedName>
    <definedName name="_____EXC9">#REF!</definedName>
    <definedName name="_____F">#N/A</definedName>
    <definedName name="_____F_1">#NAME?</definedName>
    <definedName name="_____F_2">#NAME?</definedName>
    <definedName name="_____F_4">#NAME?</definedName>
    <definedName name="_____F_6">#NAME?</definedName>
    <definedName name="_____F_7">#NAME?</definedName>
    <definedName name="_____F_8">#NAME?</definedName>
    <definedName name="_____F4" localSheetId="5" hidden="1">{"SUMINISTRO E INSTALACIÓN CANALETAS L=7.50"}</definedName>
    <definedName name="_____F4" localSheetId="4" hidden="1">{"SUMINISTRO E INSTALACIÓN CANALETAS L=7.50"}</definedName>
    <definedName name="_____F4" localSheetId="0" hidden="1">{"SUMINISTRO E INSTALACIÓN CANALETAS L=7.50"}</definedName>
    <definedName name="_____F4" localSheetId="8" hidden="1">{"SUMINISTRO E INSTALACIÓN CANALETAS L=7.50"}</definedName>
    <definedName name="_____F4" localSheetId="9" hidden="1">{"SUMINISTRO E INSTALACIÓN CANALETAS L=7.50"}</definedName>
    <definedName name="_____F4" hidden="1">{"SUMINISTRO E INSTALACIÓN CANALETAS L=7.50"}</definedName>
    <definedName name="_____ff2005">#N/A</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 localSheetId="5">'A.I.U '!ERR</definedName>
    <definedName name="_____FS01">#N/A</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PJ50" localSheetId="4">#REF!</definedName>
    <definedName name="_____PJ50" localSheetId="0">#REF!</definedName>
    <definedName name="_____PJ50" localSheetId="8">#REF!</definedName>
    <definedName name="_____PJ50" localSheetId="9">#REF!</definedName>
    <definedName name="_____PJ50">#REF!</definedName>
    <definedName name="_____pj51" localSheetId="4">#REF!</definedName>
    <definedName name="_____pj51" localSheetId="0">#REF!</definedName>
    <definedName name="_____pj51" localSheetId="8">#REF!</definedName>
    <definedName name="_____pj51" localSheetId="9">#REF!</definedName>
    <definedName name="_____pj51">#REF!</definedName>
    <definedName name="_____PR1">[7]PRECIOS!$A$1:$E$65536</definedName>
    <definedName name="_____PZ20" localSheetId="5">#REF!</definedName>
    <definedName name="_____PZ20" localSheetId="1">#REF!</definedName>
    <definedName name="_____PZ20" localSheetId="4">#REF!</definedName>
    <definedName name="_____PZ20" localSheetId="3">#REF!</definedName>
    <definedName name="_____PZ20" localSheetId="7">#REF!</definedName>
    <definedName name="_____PZ30" localSheetId="1">[5]APU!$J$3378</definedName>
    <definedName name="_____PZ30" localSheetId="4">[5]APU!$J$3378</definedName>
    <definedName name="_____PZ30" localSheetId="3">[6]APU!$J$3378</definedName>
    <definedName name="_____PZ30">[4]APU!$J$3378</definedName>
    <definedName name="_____PZ40" localSheetId="1">[5]APU!$J$3430</definedName>
    <definedName name="_____PZ40" localSheetId="4">[5]APU!$J$3430</definedName>
    <definedName name="_____PZ40" localSheetId="3">[6]APU!$J$3430</definedName>
    <definedName name="_____PZ40">[4]APU!$J$3430</definedName>
    <definedName name="_____PZ50" localSheetId="1">[5]APU!$J$3482</definedName>
    <definedName name="_____PZ50" localSheetId="4">[5]APU!$J$3482</definedName>
    <definedName name="_____PZ50" localSheetId="3">[6]APU!$J$3482</definedName>
    <definedName name="_____PZ50">[4]APU!$J$3482</definedName>
    <definedName name="_____RD43" localSheetId="5">#REF!</definedName>
    <definedName name="_____RD43" localSheetId="1">#REF!</definedName>
    <definedName name="_____RD43" localSheetId="4">#REF!</definedName>
    <definedName name="_____RD43" localSheetId="3">#REF!</definedName>
    <definedName name="_____RD43" localSheetId="7">#REF!</definedName>
    <definedName name="_____RD63" localSheetId="5">#REF!</definedName>
    <definedName name="_____RD63" localSheetId="1">#REF!</definedName>
    <definedName name="_____RD63" localSheetId="4">#REF!</definedName>
    <definedName name="_____RD63" localSheetId="3">#REF!</definedName>
    <definedName name="_____RD63" localSheetId="7">#REF!</definedName>
    <definedName name="_____RD64" localSheetId="5">#REF!</definedName>
    <definedName name="_____RD64" localSheetId="1">#REF!</definedName>
    <definedName name="_____RD64" localSheetId="4">#REF!</definedName>
    <definedName name="_____RD64" localSheetId="3">#REF!</definedName>
    <definedName name="_____RD64" localSheetId="7">#REF!</definedName>
    <definedName name="_____RD83" localSheetId="5">#REF!</definedName>
    <definedName name="_____RD83" localSheetId="1">#REF!</definedName>
    <definedName name="_____RD83" localSheetId="4">#REF!</definedName>
    <definedName name="_____RD83" localSheetId="6">#REF!</definedName>
    <definedName name="_____RD83" localSheetId="3">#REF!</definedName>
    <definedName name="_____RD83" localSheetId="7">#REF!</definedName>
    <definedName name="_____RD84" localSheetId="5">#REF!</definedName>
    <definedName name="_____RD84" localSheetId="1">#REF!</definedName>
    <definedName name="_____RD84" localSheetId="4">#REF!</definedName>
    <definedName name="_____RD84" localSheetId="6">#REF!</definedName>
    <definedName name="_____RD84" localSheetId="3">#REF!</definedName>
    <definedName name="_____RD84" localSheetId="7">#REF!</definedName>
    <definedName name="_____RD86" localSheetId="5">#REF!</definedName>
    <definedName name="_____RD86" localSheetId="1">#REF!</definedName>
    <definedName name="_____RD86" localSheetId="4">#REF!</definedName>
    <definedName name="_____RD86" localSheetId="6">#REF!</definedName>
    <definedName name="_____RD86" localSheetId="3">#REF!</definedName>
    <definedName name="_____RD86" localSheetId="7">#REF!</definedName>
    <definedName name="_____SY106" localSheetId="5">#REF!</definedName>
    <definedName name="_____SY106" localSheetId="1">#REF!</definedName>
    <definedName name="_____SY106" localSheetId="4">#REF!</definedName>
    <definedName name="_____SY106" localSheetId="6">#REF!</definedName>
    <definedName name="_____SY106" localSheetId="3">#REF!</definedName>
    <definedName name="_____SY106" localSheetId="7">#REF!</definedName>
    <definedName name="_____SY126" localSheetId="5">#REF!</definedName>
    <definedName name="_____SY126" localSheetId="1">#REF!</definedName>
    <definedName name="_____SY126" localSheetId="4">#REF!</definedName>
    <definedName name="_____SY126" localSheetId="6">#REF!</definedName>
    <definedName name="_____SY126" localSheetId="3">#REF!</definedName>
    <definedName name="_____SY126" localSheetId="7">#REF!</definedName>
    <definedName name="_____SY166" localSheetId="5">#REF!</definedName>
    <definedName name="_____SY166" localSheetId="1">#REF!</definedName>
    <definedName name="_____SY166" localSheetId="4">#REF!</definedName>
    <definedName name="_____SY166" localSheetId="6">#REF!</definedName>
    <definedName name="_____SY166" localSheetId="3">#REF!</definedName>
    <definedName name="_____SY166" localSheetId="7">#REF!</definedName>
    <definedName name="_____SY186" localSheetId="5">#REF!</definedName>
    <definedName name="_____SY186" localSheetId="1">#REF!</definedName>
    <definedName name="_____SY186" localSheetId="4">#REF!</definedName>
    <definedName name="_____SY186" localSheetId="6">#REF!</definedName>
    <definedName name="_____SY186" localSheetId="3">#REF!</definedName>
    <definedName name="_____SY186" localSheetId="7">#REF!</definedName>
    <definedName name="_____SY86" localSheetId="5">#REF!</definedName>
    <definedName name="_____SY86" localSheetId="1">#REF!</definedName>
    <definedName name="_____SY86" localSheetId="4">#REF!</definedName>
    <definedName name="_____SY86" localSheetId="6">#REF!</definedName>
    <definedName name="_____SY86" localSheetId="3">#REF!</definedName>
    <definedName name="_____SY86" localSheetId="7">#REF!</definedName>
    <definedName name="_____TA3" localSheetId="5">#REF!</definedName>
    <definedName name="_____TA3" localSheetId="1">#REF!</definedName>
    <definedName name="_____TA3" localSheetId="4">#REF!</definedName>
    <definedName name="_____TA3" localSheetId="6">#REF!</definedName>
    <definedName name="_____TA3" localSheetId="3">#REF!</definedName>
    <definedName name="_____TA3" localSheetId="7">#REF!</definedName>
    <definedName name="_____TA4" localSheetId="5">#REF!</definedName>
    <definedName name="_____TA4" localSheetId="1">#REF!</definedName>
    <definedName name="_____TA4" localSheetId="4">#REF!</definedName>
    <definedName name="_____TA4" localSheetId="6">#REF!</definedName>
    <definedName name="_____TA4" localSheetId="3">#REF!</definedName>
    <definedName name="_____TA4" localSheetId="7">#REF!</definedName>
    <definedName name="_____TE10" localSheetId="5">#REF!</definedName>
    <definedName name="_____TE10" localSheetId="1">#REF!</definedName>
    <definedName name="_____TE10" localSheetId="4">#REF!</definedName>
    <definedName name="_____TE10" localSheetId="6">#REF!</definedName>
    <definedName name="_____TE10" localSheetId="3">#REF!</definedName>
    <definedName name="_____TE10" localSheetId="7">#REF!</definedName>
    <definedName name="_____TE103" localSheetId="5">#REF!</definedName>
    <definedName name="_____TE103" localSheetId="1">#REF!</definedName>
    <definedName name="_____TE103" localSheetId="4">#REF!</definedName>
    <definedName name="_____TE103" localSheetId="6">#REF!</definedName>
    <definedName name="_____TE103" localSheetId="3">#REF!</definedName>
    <definedName name="_____TE103" localSheetId="7">#REF!</definedName>
    <definedName name="_____TE104" localSheetId="5">#REF!</definedName>
    <definedName name="_____TE104" localSheetId="1">#REF!</definedName>
    <definedName name="_____TE104" localSheetId="4">#REF!</definedName>
    <definedName name="_____TE104" localSheetId="6">#REF!</definedName>
    <definedName name="_____TE104" localSheetId="3">#REF!</definedName>
    <definedName name="_____TE104" localSheetId="7">#REF!</definedName>
    <definedName name="_____TE106" localSheetId="5">#REF!</definedName>
    <definedName name="_____TE106" localSheetId="1">#REF!</definedName>
    <definedName name="_____TE106" localSheetId="4">#REF!</definedName>
    <definedName name="_____TE106" localSheetId="6">#REF!</definedName>
    <definedName name="_____TE106" localSheetId="3">#REF!</definedName>
    <definedName name="_____TE106" localSheetId="7">#REF!</definedName>
    <definedName name="_____TE108" localSheetId="5">#REF!</definedName>
    <definedName name="_____TE108" localSheetId="1">#REF!</definedName>
    <definedName name="_____TE108" localSheetId="4">#REF!</definedName>
    <definedName name="_____TE108" localSheetId="6">#REF!</definedName>
    <definedName name="_____TE108" localSheetId="3">#REF!</definedName>
    <definedName name="_____TE108" localSheetId="7">#REF!</definedName>
    <definedName name="_____TE12" localSheetId="5">#REF!</definedName>
    <definedName name="_____TE12" localSheetId="1">#REF!</definedName>
    <definedName name="_____TE12" localSheetId="4">#REF!</definedName>
    <definedName name="_____TE12" localSheetId="6">#REF!</definedName>
    <definedName name="_____TE12" localSheetId="3">#REF!</definedName>
    <definedName name="_____TE12" localSheetId="7">#REF!</definedName>
    <definedName name="_____TE1210" localSheetId="5">#REF!</definedName>
    <definedName name="_____TE1210" localSheetId="1">#REF!</definedName>
    <definedName name="_____TE1210" localSheetId="4">#REF!</definedName>
    <definedName name="_____TE1210" localSheetId="6">#REF!</definedName>
    <definedName name="_____TE1210" localSheetId="3">#REF!</definedName>
    <definedName name="_____TE1210" localSheetId="7">#REF!</definedName>
    <definedName name="_____TE123" localSheetId="5">#REF!</definedName>
    <definedName name="_____TE123" localSheetId="1">#REF!</definedName>
    <definedName name="_____TE123" localSheetId="4">#REF!</definedName>
    <definedName name="_____TE123" localSheetId="6">#REF!</definedName>
    <definedName name="_____TE123" localSheetId="3">#REF!</definedName>
    <definedName name="_____TE123" localSheetId="7">#REF!</definedName>
    <definedName name="_____TE124" localSheetId="5">#REF!</definedName>
    <definedName name="_____TE124" localSheetId="1">#REF!</definedName>
    <definedName name="_____TE124" localSheetId="4">#REF!</definedName>
    <definedName name="_____TE124" localSheetId="6">#REF!</definedName>
    <definedName name="_____TE124" localSheetId="3">#REF!</definedName>
    <definedName name="_____TE124" localSheetId="7">#REF!</definedName>
    <definedName name="_____TE126" localSheetId="5">#REF!</definedName>
    <definedName name="_____TE126" localSheetId="1">#REF!</definedName>
    <definedName name="_____TE126" localSheetId="4">#REF!</definedName>
    <definedName name="_____TE126" localSheetId="6">#REF!</definedName>
    <definedName name="_____TE126" localSheetId="3">#REF!</definedName>
    <definedName name="_____TE126" localSheetId="7">#REF!</definedName>
    <definedName name="_____TE128" localSheetId="5">#REF!</definedName>
    <definedName name="_____TE128" localSheetId="1">#REF!</definedName>
    <definedName name="_____TE128" localSheetId="4">#REF!</definedName>
    <definedName name="_____TE128" localSheetId="6">#REF!</definedName>
    <definedName name="_____TE128" localSheetId="3">#REF!</definedName>
    <definedName name="_____TE128" localSheetId="7">#REF!</definedName>
    <definedName name="_____TE3" localSheetId="5">#REF!</definedName>
    <definedName name="_____TE3" localSheetId="1">#REF!</definedName>
    <definedName name="_____TE3" localSheetId="4">#REF!</definedName>
    <definedName name="_____TE3" localSheetId="6">#REF!</definedName>
    <definedName name="_____TE3" localSheetId="3">#REF!</definedName>
    <definedName name="_____TE3" localSheetId="7">#REF!</definedName>
    <definedName name="_____TE4" localSheetId="5">#REF!</definedName>
    <definedName name="_____TE4" localSheetId="1">#REF!</definedName>
    <definedName name="_____TE4" localSheetId="4">#REF!</definedName>
    <definedName name="_____TE4" localSheetId="6">#REF!</definedName>
    <definedName name="_____TE4" localSheetId="3">#REF!</definedName>
    <definedName name="_____TE4" localSheetId="7">#REF!</definedName>
    <definedName name="_____TE43" localSheetId="5">#REF!</definedName>
    <definedName name="_____TE43" localSheetId="1">#REF!</definedName>
    <definedName name="_____TE43" localSheetId="4">#REF!</definedName>
    <definedName name="_____TE43" localSheetId="6">#REF!</definedName>
    <definedName name="_____TE43" localSheetId="3">#REF!</definedName>
    <definedName name="_____TE43" localSheetId="7">#REF!</definedName>
    <definedName name="_____TE6" localSheetId="5">#REF!</definedName>
    <definedName name="_____TE6" localSheetId="1">#REF!</definedName>
    <definedName name="_____TE6" localSheetId="4">#REF!</definedName>
    <definedName name="_____TE6" localSheetId="6">#REF!</definedName>
    <definedName name="_____TE6" localSheetId="3">#REF!</definedName>
    <definedName name="_____TE6" localSheetId="7">#REF!</definedName>
    <definedName name="_____TE63" localSheetId="5">#REF!</definedName>
    <definedName name="_____TE63" localSheetId="1">#REF!</definedName>
    <definedName name="_____TE63" localSheetId="4">#REF!</definedName>
    <definedName name="_____TE63" localSheetId="6">#REF!</definedName>
    <definedName name="_____TE63" localSheetId="3">#REF!</definedName>
    <definedName name="_____TE63" localSheetId="7">#REF!</definedName>
    <definedName name="_____TE64" localSheetId="5">#REF!</definedName>
    <definedName name="_____TE64" localSheetId="1">#REF!</definedName>
    <definedName name="_____TE64" localSheetId="4">#REF!</definedName>
    <definedName name="_____TE64" localSheetId="6">#REF!</definedName>
    <definedName name="_____TE64" localSheetId="3">#REF!</definedName>
    <definedName name="_____TE64" localSheetId="7">#REF!</definedName>
    <definedName name="_____TE8" localSheetId="5">#REF!</definedName>
    <definedName name="_____TE8" localSheetId="1">#REF!</definedName>
    <definedName name="_____TE8" localSheetId="4">#REF!</definedName>
    <definedName name="_____TE8" localSheetId="6">#REF!</definedName>
    <definedName name="_____TE8" localSheetId="3">#REF!</definedName>
    <definedName name="_____TE8" localSheetId="7">#REF!</definedName>
    <definedName name="_____TE83" localSheetId="5">#REF!</definedName>
    <definedName name="_____TE83" localSheetId="1">#REF!</definedName>
    <definedName name="_____TE83" localSheetId="4">#REF!</definedName>
    <definedName name="_____TE83" localSheetId="6">#REF!</definedName>
    <definedName name="_____TE83" localSheetId="3">#REF!</definedName>
    <definedName name="_____TE83" localSheetId="7">#REF!</definedName>
    <definedName name="_____TE84" localSheetId="5">#REF!</definedName>
    <definedName name="_____TE84" localSheetId="1">#REF!</definedName>
    <definedName name="_____TE84" localSheetId="4">#REF!</definedName>
    <definedName name="_____TE84" localSheetId="6">#REF!</definedName>
    <definedName name="_____TE84" localSheetId="3">#REF!</definedName>
    <definedName name="_____TE84" localSheetId="7">#REF!</definedName>
    <definedName name="_____TE86" localSheetId="5">#REF!</definedName>
    <definedName name="_____TE86" localSheetId="1">#REF!</definedName>
    <definedName name="_____TE86" localSheetId="4">#REF!</definedName>
    <definedName name="_____TE86" localSheetId="6">#REF!</definedName>
    <definedName name="_____TE86" localSheetId="3">#REF!</definedName>
    <definedName name="_____TE86" localSheetId="7">#REF!</definedName>
    <definedName name="_____TP10" localSheetId="5">#REF!</definedName>
    <definedName name="_____TP10" localSheetId="1">#REF!</definedName>
    <definedName name="_____TP10" localSheetId="4">#REF!</definedName>
    <definedName name="_____TP10" localSheetId="6">#REF!</definedName>
    <definedName name="_____TP10" localSheetId="3">#REF!</definedName>
    <definedName name="_____TP10" localSheetId="7">#REF!</definedName>
    <definedName name="_____TP12" localSheetId="5">#REF!</definedName>
    <definedName name="_____TP12" localSheetId="1">#REF!</definedName>
    <definedName name="_____TP12" localSheetId="4">#REF!</definedName>
    <definedName name="_____TP12" localSheetId="6">#REF!</definedName>
    <definedName name="_____TP12" localSheetId="3">#REF!</definedName>
    <definedName name="_____TP12" localSheetId="7">#REF!</definedName>
    <definedName name="_____TP3" localSheetId="5">#REF!</definedName>
    <definedName name="_____TP3" localSheetId="1">#REF!</definedName>
    <definedName name="_____TP3" localSheetId="4">#REF!</definedName>
    <definedName name="_____TP3" localSheetId="6">#REF!</definedName>
    <definedName name="_____TP3" localSheetId="3">#REF!</definedName>
    <definedName name="_____TP3" localSheetId="7">#REF!</definedName>
    <definedName name="_____TP4" localSheetId="5">#REF!</definedName>
    <definedName name="_____TP4" localSheetId="1">#REF!</definedName>
    <definedName name="_____TP4" localSheetId="4">#REF!</definedName>
    <definedName name="_____TP4" localSheetId="6">#REF!</definedName>
    <definedName name="_____TP4" localSheetId="3">#REF!</definedName>
    <definedName name="_____TP4" localSheetId="7">#REF!</definedName>
    <definedName name="_____TP6" localSheetId="5">#REF!</definedName>
    <definedName name="_____TP6" localSheetId="1">#REF!</definedName>
    <definedName name="_____TP6" localSheetId="4">#REF!</definedName>
    <definedName name="_____TP6" localSheetId="6">#REF!</definedName>
    <definedName name="_____TP6" localSheetId="3">#REF!</definedName>
    <definedName name="_____TP6" localSheetId="7">#REF!</definedName>
    <definedName name="_____TP8" localSheetId="5">#REF!</definedName>
    <definedName name="_____TP8" localSheetId="1">#REF!</definedName>
    <definedName name="_____TP8" localSheetId="4">#REF!</definedName>
    <definedName name="_____TP8" localSheetId="6">#REF!</definedName>
    <definedName name="_____TP8" localSheetId="3">#REF!</definedName>
    <definedName name="_____TP8" localSheetId="7">#REF!</definedName>
    <definedName name="_____TS10" localSheetId="5">#REF!</definedName>
    <definedName name="_____TS10" localSheetId="1">#REF!</definedName>
    <definedName name="_____TS10" localSheetId="4">#REF!</definedName>
    <definedName name="_____TS10" localSheetId="6">#REF!</definedName>
    <definedName name="_____TS10" localSheetId="3">#REF!</definedName>
    <definedName name="_____TS10" localSheetId="7">#REF!</definedName>
    <definedName name="_____TS12" localSheetId="5">#REF!</definedName>
    <definedName name="_____TS12" localSheetId="1">#REF!</definedName>
    <definedName name="_____TS12" localSheetId="4">#REF!</definedName>
    <definedName name="_____TS12" localSheetId="6">#REF!</definedName>
    <definedName name="_____TS12" localSheetId="3">#REF!</definedName>
    <definedName name="_____TS12" localSheetId="7">#REF!</definedName>
    <definedName name="_____TS16" localSheetId="5">#REF!</definedName>
    <definedName name="_____TS16" localSheetId="1">#REF!</definedName>
    <definedName name="_____TS16" localSheetId="4">#REF!</definedName>
    <definedName name="_____TS16" localSheetId="6">#REF!</definedName>
    <definedName name="_____TS16" localSheetId="3">#REF!</definedName>
    <definedName name="_____TS16" localSheetId="7">#REF!</definedName>
    <definedName name="_____TS18" localSheetId="5">#REF!</definedName>
    <definedName name="_____TS18" localSheetId="1">#REF!</definedName>
    <definedName name="_____TS18" localSheetId="4">#REF!</definedName>
    <definedName name="_____TS18" localSheetId="6">#REF!</definedName>
    <definedName name="_____TS18" localSheetId="3">#REF!</definedName>
    <definedName name="_____TS18" localSheetId="7">#REF!</definedName>
    <definedName name="_____TS20" localSheetId="1">[5]APU!$J$2234</definedName>
    <definedName name="_____TS20" localSheetId="4">[5]APU!$J$2234</definedName>
    <definedName name="_____TS20" localSheetId="3">[6]APU!$J$2234</definedName>
    <definedName name="_____TS20">[4]APU!$J$2234</definedName>
    <definedName name="_____TS24" localSheetId="1">[5]APU!$J$2598</definedName>
    <definedName name="_____TS24" localSheetId="4">[5]APU!$J$2598</definedName>
    <definedName name="_____TS24" localSheetId="3">[6]APU!$J$2598</definedName>
    <definedName name="_____TS24">[4]APU!$J$2598</definedName>
    <definedName name="_____TS30" localSheetId="5">#REF!</definedName>
    <definedName name="_____TS30" localSheetId="1">#REF!</definedName>
    <definedName name="_____TS30" localSheetId="4">#REF!</definedName>
    <definedName name="_____TS30" localSheetId="3">#REF!</definedName>
    <definedName name="_____TS30" localSheetId="7">#REF!</definedName>
    <definedName name="_____TS33" localSheetId="5">#REF!</definedName>
    <definedName name="_____TS33" localSheetId="1">#REF!</definedName>
    <definedName name="_____TS33" localSheetId="4">#REF!</definedName>
    <definedName name="_____TS33" localSheetId="3">#REF!</definedName>
    <definedName name="_____TS33" localSheetId="7">#REF!</definedName>
    <definedName name="_____TS36" localSheetId="5">#REF!</definedName>
    <definedName name="_____TS36" localSheetId="1">#REF!</definedName>
    <definedName name="_____TS36" localSheetId="4">#REF!</definedName>
    <definedName name="_____TS36" localSheetId="3">#REF!</definedName>
    <definedName name="_____TS36" localSheetId="7">#REF!</definedName>
    <definedName name="_____TS39" localSheetId="5">#REF!</definedName>
    <definedName name="_____TS39" localSheetId="1">#REF!</definedName>
    <definedName name="_____TS39" localSheetId="4">#REF!</definedName>
    <definedName name="_____TS39" localSheetId="6">#REF!</definedName>
    <definedName name="_____TS39" localSheetId="3">#REF!</definedName>
    <definedName name="_____TS39" localSheetId="7">#REF!</definedName>
    <definedName name="_____TS42" localSheetId="5">#REF!</definedName>
    <definedName name="_____TS42" localSheetId="1">#REF!</definedName>
    <definedName name="_____TS42" localSheetId="4">#REF!</definedName>
    <definedName name="_____TS42" localSheetId="6">#REF!</definedName>
    <definedName name="_____TS42" localSheetId="3">#REF!</definedName>
    <definedName name="_____TS42" localSheetId="7">#REF!</definedName>
    <definedName name="_____TS45" localSheetId="5">#REF!</definedName>
    <definedName name="_____TS45" localSheetId="1">#REF!</definedName>
    <definedName name="_____TS45" localSheetId="4">#REF!</definedName>
    <definedName name="_____TS45" localSheetId="6">#REF!</definedName>
    <definedName name="_____TS45" localSheetId="3">#REF!</definedName>
    <definedName name="_____TS45" localSheetId="7">#REF!</definedName>
    <definedName name="_____TS6" localSheetId="5">#REF!</definedName>
    <definedName name="_____TS6" localSheetId="1">#REF!</definedName>
    <definedName name="_____TS6" localSheetId="4">#REF!</definedName>
    <definedName name="_____TS6" localSheetId="6">#REF!</definedName>
    <definedName name="_____TS6" localSheetId="3">#REF!</definedName>
    <definedName name="_____TS6" localSheetId="7">#REF!</definedName>
    <definedName name="_____URA10" localSheetId="5">#REF!</definedName>
    <definedName name="_____URA10" localSheetId="1">#REF!</definedName>
    <definedName name="_____URA10" localSheetId="4">#REF!</definedName>
    <definedName name="_____URA10" localSheetId="6">#REF!</definedName>
    <definedName name="_____URA10" localSheetId="3">#REF!</definedName>
    <definedName name="_____URA10" localSheetId="7">#REF!</definedName>
    <definedName name="_____URA12" localSheetId="5">#REF!</definedName>
    <definedName name="_____URA12" localSheetId="1">#REF!</definedName>
    <definedName name="_____URA12" localSheetId="4">#REF!</definedName>
    <definedName name="_____URA12" localSheetId="6">#REF!</definedName>
    <definedName name="_____URA12" localSheetId="3">#REF!</definedName>
    <definedName name="_____URA12" localSheetId="7">#REF!</definedName>
    <definedName name="_____URA3" localSheetId="5">#REF!</definedName>
    <definedName name="_____URA3" localSheetId="1">#REF!</definedName>
    <definedName name="_____URA3" localSheetId="4">#REF!</definedName>
    <definedName name="_____URA3" localSheetId="6">#REF!</definedName>
    <definedName name="_____URA3" localSheetId="3">#REF!</definedName>
    <definedName name="_____URA3" localSheetId="7">#REF!</definedName>
    <definedName name="_____URA4" localSheetId="5">#REF!</definedName>
    <definedName name="_____URA4" localSheetId="1">#REF!</definedName>
    <definedName name="_____URA4" localSheetId="4">#REF!</definedName>
    <definedName name="_____URA4" localSheetId="6">#REF!</definedName>
    <definedName name="_____URA4" localSheetId="3">#REF!</definedName>
    <definedName name="_____URA4" localSheetId="7">#REF!</definedName>
    <definedName name="_____URA6" localSheetId="5">#REF!</definedName>
    <definedName name="_____URA6" localSheetId="1">#REF!</definedName>
    <definedName name="_____URA6" localSheetId="4">#REF!</definedName>
    <definedName name="_____URA6" localSheetId="6">#REF!</definedName>
    <definedName name="_____URA6" localSheetId="3">#REF!</definedName>
    <definedName name="_____URA6" localSheetId="7">#REF!</definedName>
    <definedName name="_____URA8" localSheetId="5">#REF!</definedName>
    <definedName name="_____URA8" localSheetId="1">#REF!</definedName>
    <definedName name="_____URA8" localSheetId="4">#REF!</definedName>
    <definedName name="_____URA8" localSheetId="6">#REF!</definedName>
    <definedName name="_____URA8" localSheetId="3">#REF!</definedName>
    <definedName name="_____URA8" localSheetId="7">#REF!</definedName>
    <definedName name="_____URE10" localSheetId="5">#REF!</definedName>
    <definedName name="_____URE10" localSheetId="1">#REF!</definedName>
    <definedName name="_____URE10" localSheetId="4">#REF!</definedName>
    <definedName name="_____URE10" localSheetId="6">#REF!</definedName>
    <definedName name="_____URE10" localSheetId="3">#REF!</definedName>
    <definedName name="_____URE10" localSheetId="7">#REF!</definedName>
    <definedName name="_____URE12" localSheetId="5">#REF!</definedName>
    <definedName name="_____URE12" localSheetId="1">#REF!</definedName>
    <definedName name="_____URE12" localSheetId="4">#REF!</definedName>
    <definedName name="_____URE12" localSheetId="6">#REF!</definedName>
    <definedName name="_____URE12" localSheetId="3">#REF!</definedName>
    <definedName name="_____URE12" localSheetId="7">#REF!</definedName>
    <definedName name="_____URE3" localSheetId="5">#REF!</definedName>
    <definedName name="_____URE3" localSheetId="1">#REF!</definedName>
    <definedName name="_____URE3" localSheetId="4">#REF!</definedName>
    <definedName name="_____URE3" localSheetId="6">#REF!</definedName>
    <definedName name="_____URE3" localSheetId="3">#REF!</definedName>
    <definedName name="_____URE3" localSheetId="7">#REF!</definedName>
    <definedName name="_____URE4" localSheetId="5">#REF!</definedName>
    <definedName name="_____URE4" localSheetId="1">#REF!</definedName>
    <definedName name="_____URE4" localSheetId="4">#REF!</definedName>
    <definedName name="_____URE4" localSheetId="6">#REF!</definedName>
    <definedName name="_____URE4" localSheetId="3">#REF!</definedName>
    <definedName name="_____URE4" localSheetId="7">#REF!</definedName>
    <definedName name="_____URE6" localSheetId="5">#REF!</definedName>
    <definedName name="_____URE6" localSheetId="1">#REF!</definedName>
    <definedName name="_____URE6" localSheetId="4">#REF!</definedName>
    <definedName name="_____URE6" localSheetId="6">#REF!</definedName>
    <definedName name="_____URE6" localSheetId="3">#REF!</definedName>
    <definedName name="_____URE6" localSheetId="7">#REF!</definedName>
    <definedName name="_____URE8" localSheetId="5">#REF!</definedName>
    <definedName name="_____URE8" localSheetId="1">#REF!</definedName>
    <definedName name="_____URE8" localSheetId="4">#REF!</definedName>
    <definedName name="_____URE8" localSheetId="6">#REF!</definedName>
    <definedName name="_____URE8" localSheetId="3">#REF!</definedName>
    <definedName name="_____URE8" localSheetId="7">#REF!</definedName>
    <definedName name="_____VCE10" localSheetId="5">#REF!</definedName>
    <definedName name="_____VCE10" localSheetId="1">#REF!</definedName>
    <definedName name="_____VCE10" localSheetId="4">#REF!</definedName>
    <definedName name="_____VCE10" localSheetId="6">#REF!</definedName>
    <definedName name="_____VCE10" localSheetId="3">#REF!</definedName>
    <definedName name="_____VCE10" localSheetId="7">#REF!</definedName>
    <definedName name="_____VCE3" localSheetId="5">#REF!</definedName>
    <definedName name="_____VCE3" localSheetId="1">#REF!</definedName>
    <definedName name="_____VCE3" localSheetId="4">#REF!</definedName>
    <definedName name="_____VCE3" localSheetId="6">#REF!</definedName>
    <definedName name="_____VCE3" localSheetId="3">#REF!</definedName>
    <definedName name="_____VCE3" localSheetId="7">#REF!</definedName>
    <definedName name="_____VCE4" localSheetId="5">#REF!</definedName>
    <definedName name="_____VCE4" localSheetId="1">#REF!</definedName>
    <definedName name="_____VCE4" localSheetId="4">#REF!</definedName>
    <definedName name="_____VCE4" localSheetId="6">#REF!</definedName>
    <definedName name="_____VCE4" localSheetId="3">#REF!</definedName>
    <definedName name="_____VCE4" localSheetId="7">#REF!</definedName>
    <definedName name="_____VCE6" localSheetId="5">#REF!</definedName>
    <definedName name="_____VCE6" localSheetId="1">#REF!</definedName>
    <definedName name="_____VCE6" localSheetId="4">#REF!</definedName>
    <definedName name="_____VCE6" localSheetId="6">#REF!</definedName>
    <definedName name="_____VCE6" localSheetId="3">#REF!</definedName>
    <definedName name="_____VCE6" localSheetId="7">#REF!</definedName>
    <definedName name="_____VCE8" localSheetId="5">#REF!</definedName>
    <definedName name="_____VCE8" localSheetId="1">#REF!</definedName>
    <definedName name="_____VCE8" localSheetId="4">#REF!</definedName>
    <definedName name="_____VCE8" localSheetId="6">#REF!</definedName>
    <definedName name="_____VCE8" localSheetId="3">#REF!</definedName>
    <definedName name="_____VCE8" localSheetId="7">#REF!</definedName>
    <definedName name="____A251140" localSheetId="5">#REF!</definedName>
    <definedName name="____A251140" localSheetId="6">#REF!</definedName>
    <definedName name="____A251140" localSheetId="8">#REF!</definedName>
    <definedName name="____A251140" localSheetId="9">#REF!</definedName>
    <definedName name="____A251140">#REF!</definedName>
    <definedName name="____A251150" localSheetId="5">#REF!</definedName>
    <definedName name="____A251150" localSheetId="6">#REF!</definedName>
    <definedName name="____A251150" localSheetId="8">#REF!</definedName>
    <definedName name="____A251150" localSheetId="9">#REF!</definedName>
    <definedName name="____A251150">#REF!</definedName>
    <definedName name="____AFC1">[8]INV!$A$25:$D$28</definedName>
    <definedName name="____AFC3">[8]INV!$F$25:$I$28</definedName>
    <definedName name="____AFC5">[8]INV!$K$25:$N$28</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EMC4" localSheetId="1">[5]APU!$J$1646</definedName>
    <definedName name="____EMC4" localSheetId="4">[5]APU!$J$1646</definedName>
    <definedName name="____EMC4" localSheetId="3">[6]APU!$J$1646</definedName>
    <definedName name="____EMC4">[4]APU!$J$1646</definedName>
    <definedName name="____EXC6" localSheetId="5">#REF!</definedName>
    <definedName name="____EXC6" localSheetId="4">#REF!</definedName>
    <definedName name="____EXC6" localSheetId="0">#REF!</definedName>
    <definedName name="____EXC6" localSheetId="8">#REF!</definedName>
    <definedName name="____EXC6" localSheetId="9">#REF!</definedName>
    <definedName name="____EXC6">#REF!</definedName>
    <definedName name="____EXC7" localSheetId="5">#REF!</definedName>
    <definedName name="____EXC7" localSheetId="8">#REF!</definedName>
    <definedName name="____EXC7" localSheetId="9">#REF!</definedName>
    <definedName name="____EXC7">#REF!</definedName>
    <definedName name="____F">#N/A</definedName>
    <definedName name="____F_1">#NAME?</definedName>
    <definedName name="____F_2">#NAME?</definedName>
    <definedName name="____F_4">#NAME?</definedName>
    <definedName name="____F_6">#NAME?</definedName>
    <definedName name="____F_7">#NAME?</definedName>
    <definedName name="____F_8">#NAME?</definedName>
    <definedName name="____ff2005">#N/A</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 localSheetId="5">'A.I.U '!ERR</definedName>
    <definedName name="____FS01">#N/A</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PJ50" localSheetId="4">#REF!</definedName>
    <definedName name="____PJ50" localSheetId="0">#REF!</definedName>
    <definedName name="____PJ50" localSheetId="8">#REF!</definedName>
    <definedName name="____PJ50" localSheetId="9">#REF!</definedName>
    <definedName name="____PJ50">#REF!</definedName>
    <definedName name="____pj51" localSheetId="4">#REF!</definedName>
    <definedName name="____pj51" localSheetId="0">#REF!</definedName>
    <definedName name="____pj51" localSheetId="8">#REF!</definedName>
    <definedName name="____pj51" localSheetId="9">#REF!</definedName>
    <definedName name="____pj51">#REF!</definedName>
    <definedName name="____PR1">[9]PRECIOS!$A$1:$E$65536</definedName>
    <definedName name="____PZ15" localSheetId="5">#REF!</definedName>
    <definedName name="____PZ15" localSheetId="1">#REF!</definedName>
    <definedName name="____PZ15" localSheetId="4">#REF!</definedName>
    <definedName name="____PZ15" localSheetId="3">#REF!</definedName>
    <definedName name="____PZ15" localSheetId="7">#REF!</definedName>
    <definedName name="____PZ20" localSheetId="1">[5]APU!$J$3326</definedName>
    <definedName name="____PZ20" localSheetId="4">[5]APU!$J$3326</definedName>
    <definedName name="____PZ20" localSheetId="3">[6]APU!$J$3326</definedName>
    <definedName name="____PZ20">[4]APU!$J$3326</definedName>
    <definedName name="____PZ30" localSheetId="5">#REF!</definedName>
    <definedName name="____PZ30" localSheetId="1">#REF!</definedName>
    <definedName name="____PZ30" localSheetId="4">#REF!</definedName>
    <definedName name="____PZ30" localSheetId="3">#REF!</definedName>
    <definedName name="____PZ30" localSheetId="7">#REF!</definedName>
    <definedName name="____PZ40" localSheetId="5">#REF!</definedName>
    <definedName name="____PZ40" localSheetId="1">#REF!</definedName>
    <definedName name="____PZ40" localSheetId="4">#REF!</definedName>
    <definedName name="____PZ40" localSheetId="3">#REF!</definedName>
    <definedName name="____PZ40" localSheetId="7">#REF!</definedName>
    <definedName name="____PZ50" localSheetId="5">#REF!</definedName>
    <definedName name="____PZ50" localSheetId="1">#REF!</definedName>
    <definedName name="____PZ50" localSheetId="4">#REF!</definedName>
    <definedName name="____PZ50" localSheetId="3">#REF!</definedName>
    <definedName name="____PZ50" localSheetId="7">#REF!</definedName>
    <definedName name="____SBC1">[8]INV!$A$12:$D$15</definedName>
    <definedName name="____SBC3">[8]INV!$F$12:$I$15</definedName>
    <definedName name="____SBC5">[8]INV!$K$12:$N$15</definedName>
    <definedName name="____SY106" localSheetId="1">[5]APU!$J$2338</definedName>
    <definedName name="____SY106" localSheetId="4">[5]APU!$J$2338</definedName>
    <definedName name="____SY106" localSheetId="3">[6]APU!$J$2338</definedName>
    <definedName name="____SY106">[4]APU!$J$2338</definedName>
    <definedName name="____SY206" localSheetId="5">#REF!</definedName>
    <definedName name="____SY206" localSheetId="1">#REF!</definedName>
    <definedName name="____SY206" localSheetId="4">#REF!</definedName>
    <definedName name="____SY206" localSheetId="3">#REF!</definedName>
    <definedName name="____SY206" localSheetId="7">#REF!</definedName>
    <definedName name="____TD02">#N/A</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S10" localSheetId="1">[5]APU!$J$2014</definedName>
    <definedName name="____TS10" localSheetId="4">[5]APU!$J$2014</definedName>
    <definedName name="____TS10" localSheetId="3">[6]APU!$J$2014</definedName>
    <definedName name="____TS10">[4]APU!$J$2014</definedName>
    <definedName name="____TS12" localSheetId="1">[5]APU!$J$1018</definedName>
    <definedName name="____TS12" localSheetId="4">[5]APU!$J$1018</definedName>
    <definedName name="____TS12" localSheetId="3">[6]APU!$J$1018</definedName>
    <definedName name="____TS12">[4]APU!$J$1018</definedName>
    <definedName name="____TS20" localSheetId="5">#REF!</definedName>
    <definedName name="____TS20" localSheetId="1">#REF!</definedName>
    <definedName name="____TS20" localSheetId="4">#REF!</definedName>
    <definedName name="____TS20" localSheetId="3">#REF!</definedName>
    <definedName name="____TS20" localSheetId="7">#REF!</definedName>
    <definedName name="____TS24" localSheetId="5">#REF!</definedName>
    <definedName name="____TS24" localSheetId="1">#REF!</definedName>
    <definedName name="____TS24" localSheetId="4">#REF!</definedName>
    <definedName name="____TS24" localSheetId="3">#REF!</definedName>
    <definedName name="____TS24" localSheetId="7">#REF!</definedName>
    <definedName name="____TS27" localSheetId="5">#REF!</definedName>
    <definedName name="____TS27" localSheetId="1">#REF!</definedName>
    <definedName name="____TS27" localSheetId="4">#REF!</definedName>
    <definedName name="____TS27" localSheetId="3">#REF!</definedName>
    <definedName name="____TS27" localSheetId="7">#REF!</definedName>
    <definedName name="____TS6" localSheetId="1">[5]APU!$J$1908</definedName>
    <definedName name="____TS6" localSheetId="4">[5]APU!$J$1908</definedName>
    <definedName name="____TS6" localSheetId="3">[6]APU!$J$1908</definedName>
    <definedName name="____TS6">[4]APU!$J$1908</definedName>
    <definedName name="____TS8" localSheetId="5">#REF!</definedName>
    <definedName name="____TS8" localSheetId="1">#REF!</definedName>
    <definedName name="____TS8" localSheetId="4">#REF!</definedName>
    <definedName name="____TS8" localSheetId="3">#REF!</definedName>
    <definedName name="____TS8" localSheetId="7">#REF!</definedName>
    <definedName name="____us24" localSheetId="5">#REF!</definedName>
    <definedName name="____us24" localSheetId="1">#REF!</definedName>
    <definedName name="____us24" localSheetId="4">#REF!</definedName>
    <definedName name="____us24" localSheetId="3">#REF!</definedName>
    <definedName name="____us24" localSheetId="7">#REF!</definedName>
    <definedName name="____US27" localSheetId="5">#REF!</definedName>
    <definedName name="____US27" localSheetId="1">#REF!</definedName>
    <definedName name="____US27" localSheetId="4">#REF!</definedName>
    <definedName name="____US27" localSheetId="3">#REF!</definedName>
    <definedName name="____US27" localSheetId="7">#REF!</definedName>
    <definedName name="____US30" localSheetId="5">#REF!</definedName>
    <definedName name="____US30" localSheetId="1">#REF!</definedName>
    <definedName name="____US30" localSheetId="4">#REF!</definedName>
    <definedName name="____US30" localSheetId="6">#REF!</definedName>
    <definedName name="____US30" localSheetId="3">#REF!</definedName>
    <definedName name="____US30" localSheetId="7">#REF!</definedName>
    <definedName name="____US33" localSheetId="5">#REF!</definedName>
    <definedName name="____US33" localSheetId="1">#REF!</definedName>
    <definedName name="____US33" localSheetId="4">#REF!</definedName>
    <definedName name="____US33" localSheetId="6">#REF!</definedName>
    <definedName name="____US33" localSheetId="3">#REF!</definedName>
    <definedName name="____US33" localSheetId="7">#REF!</definedName>
    <definedName name="____US36" localSheetId="5">#REF!</definedName>
    <definedName name="____US36" localSheetId="1">#REF!</definedName>
    <definedName name="____US36" localSheetId="4">#REF!</definedName>
    <definedName name="____US36" localSheetId="6">#REF!</definedName>
    <definedName name="____US36" localSheetId="3">#REF!</definedName>
    <definedName name="____US36" localSheetId="7">#REF!</definedName>
    <definedName name="____US39" localSheetId="5">#REF!</definedName>
    <definedName name="____US39" localSheetId="1">#REF!</definedName>
    <definedName name="____US39" localSheetId="4">#REF!</definedName>
    <definedName name="____US39" localSheetId="6">#REF!</definedName>
    <definedName name="____US39" localSheetId="3">#REF!</definedName>
    <definedName name="____US39" localSheetId="7">#REF!</definedName>
    <definedName name="____US42" localSheetId="5">#REF!</definedName>
    <definedName name="____US42" localSheetId="1">#REF!</definedName>
    <definedName name="____US42" localSheetId="4">#REF!</definedName>
    <definedName name="____US42" localSheetId="6">#REF!</definedName>
    <definedName name="____US42" localSheetId="3">#REF!</definedName>
    <definedName name="____US42" localSheetId="7">#REF!</definedName>
    <definedName name="____US45" localSheetId="5">#REF!</definedName>
    <definedName name="____US45" localSheetId="1">#REF!</definedName>
    <definedName name="____US45" localSheetId="4">#REF!</definedName>
    <definedName name="____US45" localSheetId="6">#REF!</definedName>
    <definedName name="____US45" localSheetId="3">#REF!</definedName>
    <definedName name="____US45" localSheetId="7">#REF!</definedName>
    <definedName name="___A251140" localSheetId="5">#REF!</definedName>
    <definedName name="___A251140" localSheetId="6">#REF!</definedName>
    <definedName name="___A251140" localSheetId="8">#REF!</definedName>
    <definedName name="___A251140" localSheetId="9">#REF!</definedName>
    <definedName name="___A251140">#REF!</definedName>
    <definedName name="___A251150" localSheetId="5">#REF!</definedName>
    <definedName name="___A251150" localSheetId="6">#REF!</definedName>
    <definedName name="___A251150" localSheetId="8">#REF!</definedName>
    <definedName name="___A251150" localSheetId="9">#REF!</definedName>
    <definedName name="___A251150">#REF!</definedName>
    <definedName name="___AFC1">[8]INV!$A$25:$D$28</definedName>
    <definedName name="___AFC3">[8]INV!$F$25:$I$28</definedName>
    <definedName name="___AFC5">[8]INV!$K$25:$N$28</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AD1">'[10]BASE DATOS GENERALES'!$B$17</definedName>
    <definedName name="___CAD2">'[10]BASE DATOS GENERALES'!$B$18</definedName>
    <definedName name="___CHD1045" localSheetId="5">#REF!</definedName>
    <definedName name="___CHD1045" localSheetId="1">#REF!</definedName>
    <definedName name="___CHD1045" localSheetId="4">#REF!</definedName>
    <definedName name="___CHD1045" localSheetId="3">#REF!</definedName>
    <definedName name="___CHD1045" localSheetId="7">#REF!</definedName>
    <definedName name="___CHD1090" localSheetId="5">#REF!</definedName>
    <definedName name="___CHD1090" localSheetId="1">#REF!</definedName>
    <definedName name="___CHD1090" localSheetId="4">#REF!</definedName>
    <definedName name="___CHD1090" localSheetId="3">#REF!</definedName>
    <definedName name="___CHD1090" localSheetId="7">#REF!</definedName>
    <definedName name="___CHD1245" localSheetId="5">#REF!</definedName>
    <definedName name="___CHD1245" localSheetId="1">#REF!</definedName>
    <definedName name="___CHD1245" localSheetId="4">#REF!</definedName>
    <definedName name="___CHD1245" localSheetId="3">#REF!</definedName>
    <definedName name="___CHD1245" localSheetId="7">#REF!</definedName>
    <definedName name="___CHD1290" localSheetId="5">#REF!</definedName>
    <definedName name="___CHD1290" localSheetId="1">#REF!</definedName>
    <definedName name="___CHD1290" localSheetId="4">#REF!</definedName>
    <definedName name="___CHD1290" localSheetId="6">#REF!</definedName>
    <definedName name="___CHD1290" localSheetId="3">#REF!</definedName>
    <definedName name="___CHD1290" localSheetId="7">#REF!</definedName>
    <definedName name="___CHD445" localSheetId="5">#REF!</definedName>
    <definedName name="___CHD445" localSheetId="1">#REF!</definedName>
    <definedName name="___CHD445" localSheetId="4">#REF!</definedName>
    <definedName name="___CHD445" localSheetId="6">#REF!</definedName>
    <definedName name="___CHD445" localSheetId="3">#REF!</definedName>
    <definedName name="___CHD445" localSheetId="7">#REF!</definedName>
    <definedName name="___CHD490" localSheetId="5">#REF!</definedName>
    <definedName name="___CHD490" localSheetId="1">#REF!</definedName>
    <definedName name="___CHD490" localSheetId="4">#REF!</definedName>
    <definedName name="___CHD490" localSheetId="6">#REF!</definedName>
    <definedName name="___CHD490" localSheetId="3">#REF!</definedName>
    <definedName name="___CHD490" localSheetId="7">#REF!</definedName>
    <definedName name="___CHD645" localSheetId="5">#REF!</definedName>
    <definedName name="___CHD645" localSheetId="1">#REF!</definedName>
    <definedName name="___CHD645" localSheetId="4">#REF!</definedName>
    <definedName name="___CHD645" localSheetId="6">#REF!</definedName>
    <definedName name="___CHD645" localSheetId="3">#REF!</definedName>
    <definedName name="___CHD645" localSheetId="7">#REF!</definedName>
    <definedName name="___CHD690" localSheetId="5">#REF!</definedName>
    <definedName name="___CHD690" localSheetId="1">#REF!</definedName>
    <definedName name="___CHD690" localSheetId="4">#REF!</definedName>
    <definedName name="___CHD690" localSheetId="6">#REF!</definedName>
    <definedName name="___CHD690" localSheetId="3">#REF!</definedName>
    <definedName name="___CHD690" localSheetId="7">#REF!</definedName>
    <definedName name="___CHD845" localSheetId="5">#REF!</definedName>
    <definedName name="___CHD845" localSheetId="1">#REF!</definedName>
    <definedName name="___CHD845" localSheetId="4">#REF!</definedName>
    <definedName name="___CHD845" localSheetId="6">#REF!</definedName>
    <definedName name="___CHD845" localSheetId="3">#REF!</definedName>
    <definedName name="___CHD845" localSheetId="7">#REF!</definedName>
    <definedName name="___CHD890" localSheetId="5">#REF!</definedName>
    <definedName name="___CHD890" localSheetId="1">#REF!</definedName>
    <definedName name="___CHD890" localSheetId="4">#REF!</definedName>
    <definedName name="___CHD890" localSheetId="6">#REF!</definedName>
    <definedName name="___CHD890" localSheetId="3">#REF!</definedName>
    <definedName name="___CHD890" localSheetId="7">#REF!</definedName>
    <definedName name="___EMC2" localSheetId="5">#REF!</definedName>
    <definedName name="___EMC2" localSheetId="1">#REF!</definedName>
    <definedName name="___EMC2" localSheetId="4">#REF!</definedName>
    <definedName name="___EMC2" localSheetId="6">#REF!</definedName>
    <definedName name="___EMC2" localSheetId="3">#REF!</definedName>
    <definedName name="___EMC2" localSheetId="7">#REF!</definedName>
    <definedName name="___EMC4" localSheetId="5">#REF!</definedName>
    <definedName name="___EMC4" localSheetId="1">#REF!</definedName>
    <definedName name="___EMC4" localSheetId="4">#REF!</definedName>
    <definedName name="___EMC4" localSheetId="6">#REF!</definedName>
    <definedName name="___EMC4" localSheetId="3">#REF!</definedName>
    <definedName name="___EMC4" localSheetId="7">#REF!</definedName>
    <definedName name="___EST1" localSheetId="5">#REF!</definedName>
    <definedName name="___EST1" localSheetId="6">#REF!</definedName>
    <definedName name="___EST1" localSheetId="8">#REF!</definedName>
    <definedName name="___EST1" localSheetId="9">#REF!</definedName>
    <definedName name="___EST1">#REF!</definedName>
    <definedName name="___EST10" localSheetId="5">#REF!</definedName>
    <definedName name="___EST10" localSheetId="6">#REF!</definedName>
    <definedName name="___EST10" localSheetId="8">#REF!</definedName>
    <definedName name="___EST10" localSheetId="9">#REF!</definedName>
    <definedName name="___EST10">#REF!</definedName>
    <definedName name="___EST11" localSheetId="5">#REF!</definedName>
    <definedName name="___EST11" localSheetId="6">#REF!</definedName>
    <definedName name="___EST11" localSheetId="8">#REF!</definedName>
    <definedName name="___EST11" localSheetId="9">#REF!</definedName>
    <definedName name="___EST11">#REF!</definedName>
    <definedName name="___EST12" localSheetId="5">#REF!</definedName>
    <definedName name="___EST12" localSheetId="6">#REF!</definedName>
    <definedName name="___EST12" localSheetId="8">#REF!</definedName>
    <definedName name="___EST12" localSheetId="9">#REF!</definedName>
    <definedName name="___EST12">#REF!</definedName>
    <definedName name="___EST13" localSheetId="5">#REF!</definedName>
    <definedName name="___EST13" localSheetId="6">#REF!</definedName>
    <definedName name="___EST13" localSheetId="8">#REF!</definedName>
    <definedName name="___EST13" localSheetId="9">#REF!</definedName>
    <definedName name="___EST13">#REF!</definedName>
    <definedName name="___EST14" localSheetId="5">#REF!</definedName>
    <definedName name="___EST14" localSheetId="6">#REF!</definedName>
    <definedName name="___EST14" localSheetId="8">#REF!</definedName>
    <definedName name="___EST14" localSheetId="9">#REF!</definedName>
    <definedName name="___EST14">#REF!</definedName>
    <definedName name="___EST15" localSheetId="5">#REF!</definedName>
    <definedName name="___EST15" localSheetId="6">#REF!</definedName>
    <definedName name="___EST15" localSheetId="8">#REF!</definedName>
    <definedName name="___EST15" localSheetId="9">#REF!</definedName>
    <definedName name="___EST15">#REF!</definedName>
    <definedName name="___EST16" localSheetId="5">#REF!</definedName>
    <definedName name="___EST16" localSheetId="6">#REF!</definedName>
    <definedName name="___EST16" localSheetId="8">#REF!</definedName>
    <definedName name="___EST16" localSheetId="9">#REF!</definedName>
    <definedName name="___EST16">#REF!</definedName>
    <definedName name="___EST17" localSheetId="5">#REF!</definedName>
    <definedName name="___EST17" localSheetId="6">#REF!</definedName>
    <definedName name="___EST17" localSheetId="8">#REF!</definedName>
    <definedName name="___EST17" localSheetId="9">#REF!</definedName>
    <definedName name="___EST17">#REF!</definedName>
    <definedName name="___EST18" localSheetId="5">#REF!</definedName>
    <definedName name="___EST18" localSheetId="6">#REF!</definedName>
    <definedName name="___EST18" localSheetId="8">#REF!</definedName>
    <definedName name="___EST18" localSheetId="9">#REF!</definedName>
    <definedName name="___EST18">#REF!</definedName>
    <definedName name="___EST19" localSheetId="5">#REF!</definedName>
    <definedName name="___EST19" localSheetId="6">#REF!</definedName>
    <definedName name="___EST19" localSheetId="8">#REF!</definedName>
    <definedName name="___EST19" localSheetId="9">#REF!</definedName>
    <definedName name="___EST19">#REF!</definedName>
    <definedName name="___EST2" localSheetId="5">#REF!</definedName>
    <definedName name="___EST2" localSheetId="6">#REF!</definedName>
    <definedName name="___EST2" localSheetId="8">#REF!</definedName>
    <definedName name="___EST2" localSheetId="9">#REF!</definedName>
    <definedName name="___EST2">#REF!</definedName>
    <definedName name="___EST3" localSheetId="5">#REF!</definedName>
    <definedName name="___EST3" localSheetId="6">#REF!</definedName>
    <definedName name="___EST3" localSheetId="8">#REF!</definedName>
    <definedName name="___EST3" localSheetId="9">#REF!</definedName>
    <definedName name="___EST3">#REF!</definedName>
    <definedName name="___EST4" localSheetId="5">#REF!</definedName>
    <definedName name="___EST4" localSheetId="6">#REF!</definedName>
    <definedName name="___EST4" localSheetId="8">#REF!</definedName>
    <definedName name="___EST4" localSheetId="9">#REF!</definedName>
    <definedName name="___EST4">#REF!</definedName>
    <definedName name="___EST5" localSheetId="5">#REF!</definedName>
    <definedName name="___EST5" localSheetId="6">#REF!</definedName>
    <definedName name="___EST5" localSheetId="8">#REF!</definedName>
    <definedName name="___EST5" localSheetId="9">#REF!</definedName>
    <definedName name="___EST5">#REF!</definedName>
    <definedName name="___EST6" localSheetId="5">#REF!</definedName>
    <definedName name="___EST6" localSheetId="6">#REF!</definedName>
    <definedName name="___EST6" localSheetId="8">#REF!</definedName>
    <definedName name="___EST6" localSheetId="9">#REF!</definedName>
    <definedName name="___EST6">#REF!</definedName>
    <definedName name="___EST7" localSheetId="5">#REF!</definedName>
    <definedName name="___EST7" localSheetId="6">#REF!</definedName>
    <definedName name="___EST7" localSheetId="8">#REF!</definedName>
    <definedName name="___EST7" localSheetId="9">#REF!</definedName>
    <definedName name="___EST7">#REF!</definedName>
    <definedName name="___EST8" localSheetId="5">#REF!</definedName>
    <definedName name="___EST8" localSheetId="6">#REF!</definedName>
    <definedName name="___EST8" localSheetId="8">#REF!</definedName>
    <definedName name="___EST8" localSheetId="9">#REF!</definedName>
    <definedName name="___EST8">#REF!</definedName>
    <definedName name="___EST9" localSheetId="5">#REF!</definedName>
    <definedName name="___EST9" localSheetId="6">#REF!</definedName>
    <definedName name="___EST9" localSheetId="8">#REF!</definedName>
    <definedName name="___EST9" localSheetId="9">#REF!</definedName>
    <definedName name="___EST9">#REF!</definedName>
    <definedName name="___ETR13" localSheetId="5">#REF!</definedName>
    <definedName name="___ETR13" localSheetId="6">#REF!</definedName>
    <definedName name="___ETR13" localSheetId="8">#REF!</definedName>
    <definedName name="___ETR13" localSheetId="9">#REF!</definedName>
    <definedName name="___ETR13">#REF!</definedName>
    <definedName name="___EXC1" localSheetId="5">#REF!</definedName>
    <definedName name="___EXC1" localSheetId="6">#REF!</definedName>
    <definedName name="___EXC1" localSheetId="8">#REF!</definedName>
    <definedName name="___EXC1" localSheetId="9">#REF!</definedName>
    <definedName name="___EXC1">#REF!</definedName>
    <definedName name="___EXC10" localSheetId="5">#REF!</definedName>
    <definedName name="___EXC10" localSheetId="6">#REF!</definedName>
    <definedName name="___EXC10" localSheetId="8">#REF!</definedName>
    <definedName name="___EXC10" localSheetId="9">#REF!</definedName>
    <definedName name="___EXC10">#REF!</definedName>
    <definedName name="___EXC11" localSheetId="5">#REF!</definedName>
    <definedName name="___EXC11" localSheetId="6">#REF!</definedName>
    <definedName name="___EXC11" localSheetId="8">#REF!</definedName>
    <definedName name="___EXC11" localSheetId="9">#REF!</definedName>
    <definedName name="___EXC11">#REF!</definedName>
    <definedName name="___EXC12" localSheetId="5">#REF!</definedName>
    <definedName name="___EXC12" localSheetId="6">#REF!</definedName>
    <definedName name="___EXC12" localSheetId="8">#REF!</definedName>
    <definedName name="___EXC12" localSheetId="9">#REF!</definedName>
    <definedName name="___EXC12">#REF!</definedName>
    <definedName name="___EXC2" localSheetId="5">#REF!</definedName>
    <definedName name="___EXC2" localSheetId="6">#REF!</definedName>
    <definedName name="___EXC2" localSheetId="8">#REF!</definedName>
    <definedName name="___EXC2" localSheetId="9">#REF!</definedName>
    <definedName name="___EXC2">#REF!</definedName>
    <definedName name="___EXC3" localSheetId="5">#REF!</definedName>
    <definedName name="___EXC3" localSheetId="6">#REF!</definedName>
    <definedName name="___EXC3" localSheetId="8">#REF!</definedName>
    <definedName name="___EXC3" localSheetId="9">#REF!</definedName>
    <definedName name="___EXC3">#REF!</definedName>
    <definedName name="___EXC4" localSheetId="5">#REF!</definedName>
    <definedName name="___EXC4" localSheetId="6">#REF!</definedName>
    <definedName name="___EXC4" localSheetId="8">#REF!</definedName>
    <definedName name="___EXC4" localSheetId="9">#REF!</definedName>
    <definedName name="___EXC4">#REF!</definedName>
    <definedName name="___EXC5" localSheetId="5">#REF!</definedName>
    <definedName name="___EXC5" localSheetId="6">#REF!</definedName>
    <definedName name="___EXC5" localSheetId="8">#REF!</definedName>
    <definedName name="___EXC5" localSheetId="9">#REF!</definedName>
    <definedName name="___EXC5">#REF!</definedName>
    <definedName name="___EXC8" localSheetId="5">#REF!</definedName>
    <definedName name="___EXC8" localSheetId="6">#REF!</definedName>
    <definedName name="___EXC8" localSheetId="8">#REF!</definedName>
    <definedName name="___EXC8" localSheetId="9">#REF!</definedName>
    <definedName name="___EXC8">#REF!</definedName>
    <definedName name="___EXC9" localSheetId="5">#REF!</definedName>
    <definedName name="___EXC9" localSheetId="6">#REF!</definedName>
    <definedName name="___EXC9" localSheetId="8">#REF!</definedName>
    <definedName name="___EXC9" localSheetId="9">#REF!</definedName>
    <definedName name="___EXC9">#REF!</definedName>
    <definedName name="___F">#N/A</definedName>
    <definedName name="___F4" localSheetId="5" hidden="1">{"SUMINISTRO E INSTALACIÓN CANALETAS L=7.50"}</definedName>
    <definedName name="___F4" localSheetId="4" hidden="1">{"SUMINISTRO E INSTALACIÓN CANALETAS L=7.50"}</definedName>
    <definedName name="___F4" localSheetId="0" hidden="1">{"SUMINISTRO E INSTALACIÓN CANALETAS L=7.50"}</definedName>
    <definedName name="___F4" localSheetId="8" hidden="1">{"SUMINISTRO E INSTALACIÓN CANALETAS L=7.50"}</definedName>
    <definedName name="___F4" localSheetId="9" hidden="1">{"SUMINISTRO E INSTALACIÓN CANALETAS L=7.50"}</definedName>
    <definedName name="___F4" hidden="1">{"SUMINISTRO E INSTALACIÓN CANALETAS L=7.50"}</definedName>
    <definedName name="___ff2005">#N/A</definedName>
    <definedName name="___FS01" localSheetId="5">'A.I.U '!ERR</definedName>
    <definedName name="___FS01">#N/A</definedName>
    <definedName name="___FS01_6">#NAME?</definedName>
    <definedName name="___FS01_7">#NAME?</definedName>
    <definedName name="___FS01_8">#NAME?</definedName>
    <definedName name="___mun2" localSheetId="5">#REF!</definedName>
    <definedName name="___mun2" localSheetId="4">#REF!</definedName>
    <definedName name="___mun2" localSheetId="0">#REF!</definedName>
    <definedName name="___mun2" localSheetId="8">#REF!</definedName>
    <definedName name="___mun2" localSheetId="9">#REF!</definedName>
    <definedName name="___mun2">#REF!</definedName>
    <definedName name="___OPC1">'[10]BASE DATOS GENERALES'!$B$19</definedName>
    <definedName name="___PJ50" localSheetId="8">#REF!</definedName>
    <definedName name="___PJ50" localSheetId="9">#REF!</definedName>
    <definedName name="___PJ50">#REF!</definedName>
    <definedName name="___pj51" localSheetId="8">#REF!</definedName>
    <definedName name="___pj51" localSheetId="9">#REF!</definedName>
    <definedName name="___pj51">#REF!</definedName>
    <definedName name="___PR1">[11]PRECIOS!$A$1:$E$65536</definedName>
    <definedName name="___PZ15" localSheetId="5">[4]APU!#REF!</definedName>
    <definedName name="___PZ15" localSheetId="1">[5]APU!#REF!</definedName>
    <definedName name="___PZ15" localSheetId="4">[5]APU!#REF!</definedName>
    <definedName name="___PZ15" localSheetId="3">[6]APU!#REF!</definedName>
    <definedName name="___PZ15">[4]APU!#REF!</definedName>
    <definedName name="___PZ20" localSheetId="5">#REF!</definedName>
    <definedName name="___PZ20" localSheetId="1">#REF!</definedName>
    <definedName name="___PZ20" localSheetId="4">#REF!</definedName>
    <definedName name="___PZ20" localSheetId="3">#REF!</definedName>
    <definedName name="___PZ20" localSheetId="7">#REF!</definedName>
    <definedName name="___PZ30" localSheetId="1">[5]APU!$J$3378</definedName>
    <definedName name="___PZ30" localSheetId="4">[5]APU!$J$3378</definedName>
    <definedName name="___PZ30" localSheetId="3">[6]APU!$J$3378</definedName>
    <definedName name="___PZ30">[4]APU!$J$3378</definedName>
    <definedName name="___PZ40" localSheetId="1">[5]APU!$J$3430</definedName>
    <definedName name="___PZ40" localSheetId="4">[5]APU!$J$3430</definedName>
    <definedName name="___PZ40" localSheetId="3">[6]APU!$J$3430</definedName>
    <definedName name="___PZ40">[4]APU!$J$3430</definedName>
    <definedName name="___PZ50" localSheetId="1">[5]APU!$J$3482</definedName>
    <definedName name="___PZ50" localSheetId="4">[5]APU!$J$3482</definedName>
    <definedName name="___PZ50" localSheetId="3">[6]APU!$J$3482</definedName>
    <definedName name="___PZ50">[4]APU!$J$3482</definedName>
    <definedName name="___RD43" localSheetId="5">#REF!</definedName>
    <definedName name="___RD43" localSheetId="1">#REF!</definedName>
    <definedName name="___RD43" localSheetId="4">#REF!</definedName>
    <definedName name="___RD43" localSheetId="3">#REF!</definedName>
    <definedName name="___RD43" localSheetId="7">#REF!</definedName>
    <definedName name="___RD63" localSheetId="5">#REF!</definedName>
    <definedName name="___RD63" localSheetId="1">#REF!</definedName>
    <definedName name="___RD63" localSheetId="4">#REF!</definedName>
    <definedName name="___RD63" localSheetId="3">#REF!</definedName>
    <definedName name="___RD63" localSheetId="7">#REF!</definedName>
    <definedName name="___RD64" localSheetId="5">#REF!</definedName>
    <definedName name="___RD64" localSheetId="1">#REF!</definedName>
    <definedName name="___RD64" localSheetId="4">#REF!</definedName>
    <definedName name="___RD64" localSheetId="3">#REF!</definedName>
    <definedName name="___RD64" localSheetId="7">#REF!</definedName>
    <definedName name="___RD83" localSheetId="5">#REF!</definedName>
    <definedName name="___RD83" localSheetId="1">#REF!</definedName>
    <definedName name="___RD83" localSheetId="4">#REF!</definedName>
    <definedName name="___RD83" localSheetId="6">#REF!</definedName>
    <definedName name="___RD83" localSheetId="3">#REF!</definedName>
    <definedName name="___RD83" localSheetId="7">#REF!</definedName>
    <definedName name="___RD84" localSheetId="5">#REF!</definedName>
    <definedName name="___RD84" localSheetId="1">#REF!</definedName>
    <definedName name="___RD84" localSheetId="4">#REF!</definedName>
    <definedName name="___RD84" localSheetId="6">#REF!</definedName>
    <definedName name="___RD84" localSheetId="3">#REF!</definedName>
    <definedName name="___RD84" localSheetId="7">#REF!</definedName>
    <definedName name="___RD86" localSheetId="5">#REF!</definedName>
    <definedName name="___RD86" localSheetId="1">#REF!</definedName>
    <definedName name="___RD86" localSheetId="4">#REF!</definedName>
    <definedName name="___RD86" localSheetId="6">#REF!</definedName>
    <definedName name="___RD86" localSheetId="3">#REF!</definedName>
    <definedName name="___RD86" localSheetId="7">#REF!</definedName>
    <definedName name="___SBC1">[8]INV!$A$12:$D$15</definedName>
    <definedName name="___SBC3">[8]INV!$F$12:$I$15</definedName>
    <definedName name="___SBC5">[8]INV!$K$12:$N$15</definedName>
    <definedName name="___SY106" localSheetId="5">#REF!</definedName>
    <definedName name="___SY106" localSheetId="1">#REF!</definedName>
    <definedName name="___SY106" localSheetId="4">#REF!</definedName>
    <definedName name="___SY106" localSheetId="6">#REF!</definedName>
    <definedName name="___SY106" localSheetId="3">#REF!</definedName>
    <definedName name="___SY106" localSheetId="7">#REF!</definedName>
    <definedName name="___SY126" localSheetId="5">#REF!</definedName>
    <definedName name="___SY126" localSheetId="1">#REF!</definedName>
    <definedName name="___SY126" localSheetId="4">#REF!</definedName>
    <definedName name="___SY126" localSheetId="6">#REF!</definedName>
    <definedName name="___SY126" localSheetId="3">#REF!</definedName>
    <definedName name="___SY126" localSheetId="7">#REF!</definedName>
    <definedName name="___SY166" localSheetId="5">#REF!</definedName>
    <definedName name="___SY166" localSheetId="1">#REF!</definedName>
    <definedName name="___SY166" localSheetId="4">#REF!</definedName>
    <definedName name="___SY166" localSheetId="6">#REF!</definedName>
    <definedName name="___SY166" localSheetId="3">#REF!</definedName>
    <definedName name="___SY166" localSheetId="7">#REF!</definedName>
    <definedName name="___SY186" localSheetId="5">#REF!</definedName>
    <definedName name="___SY186" localSheetId="1">#REF!</definedName>
    <definedName name="___SY186" localSheetId="4">#REF!</definedName>
    <definedName name="___SY186" localSheetId="6">#REF!</definedName>
    <definedName name="___SY186" localSheetId="3">#REF!</definedName>
    <definedName name="___SY186" localSheetId="7">#REF!</definedName>
    <definedName name="___SY86" localSheetId="5">#REF!</definedName>
    <definedName name="___SY86" localSheetId="1">#REF!</definedName>
    <definedName name="___SY86" localSheetId="4">#REF!</definedName>
    <definedName name="___SY86" localSheetId="6">#REF!</definedName>
    <definedName name="___SY86" localSheetId="3">#REF!</definedName>
    <definedName name="___SY86" localSheetId="7">#REF!</definedName>
    <definedName name="___TA3" localSheetId="5">#REF!</definedName>
    <definedName name="___TA3" localSheetId="1">#REF!</definedName>
    <definedName name="___TA3" localSheetId="4">#REF!</definedName>
    <definedName name="___TA3" localSheetId="6">#REF!</definedName>
    <definedName name="___TA3" localSheetId="3">#REF!</definedName>
    <definedName name="___TA3" localSheetId="7">#REF!</definedName>
    <definedName name="___TA4" localSheetId="5">#REF!</definedName>
    <definedName name="___TA4" localSheetId="1">#REF!</definedName>
    <definedName name="___TA4" localSheetId="4">#REF!</definedName>
    <definedName name="___TA4" localSheetId="6">#REF!</definedName>
    <definedName name="___TA4" localSheetId="3">#REF!</definedName>
    <definedName name="___TA4" localSheetId="7">#REF!</definedName>
    <definedName name="___tab1" localSheetId="5">#REF!</definedName>
    <definedName name="___tab1" localSheetId="6">#REF!</definedName>
    <definedName name="___tab1" localSheetId="8">#REF!</definedName>
    <definedName name="___tab1" localSheetId="9">#REF!</definedName>
    <definedName name="___tab1">#REF!</definedName>
    <definedName name="___tab2" localSheetId="5">#REF!</definedName>
    <definedName name="___tab2" localSheetId="6">#REF!</definedName>
    <definedName name="___tab2" localSheetId="8">#REF!</definedName>
    <definedName name="___tab2" localSheetId="9">#REF!</definedName>
    <definedName name="___tab2">#REF!</definedName>
    <definedName name="___tab3" localSheetId="5">#REF!</definedName>
    <definedName name="___tab3" localSheetId="6">#REF!</definedName>
    <definedName name="___tab3" localSheetId="8">#REF!</definedName>
    <definedName name="___tab3" localSheetId="9">#REF!</definedName>
    <definedName name="___tab3">#REF!</definedName>
    <definedName name="___TAB4" localSheetId="5">#REF!</definedName>
    <definedName name="___TAB4" localSheetId="6">#REF!</definedName>
    <definedName name="___TAB4" localSheetId="8">#REF!</definedName>
    <definedName name="___TAB4" localSheetId="9">#REF!</definedName>
    <definedName name="___TAB4">#REF!</definedName>
    <definedName name="___TD02">#N/A</definedName>
    <definedName name="___TE10" localSheetId="5">#REF!</definedName>
    <definedName name="___TE10" localSheetId="1">#REF!</definedName>
    <definedName name="___TE10" localSheetId="4">#REF!</definedName>
    <definedName name="___TE10" localSheetId="3">#REF!</definedName>
    <definedName name="___TE10" localSheetId="7">#REF!</definedName>
    <definedName name="___TE103" localSheetId="5">#REF!</definedName>
    <definedName name="___TE103" localSheetId="1">#REF!</definedName>
    <definedName name="___TE103" localSheetId="4">#REF!</definedName>
    <definedName name="___TE103" localSheetId="3">#REF!</definedName>
    <definedName name="___TE103" localSheetId="7">#REF!</definedName>
    <definedName name="___TE104" localSheetId="5">#REF!</definedName>
    <definedName name="___TE104" localSheetId="1">#REF!</definedName>
    <definedName name="___TE104" localSheetId="4">#REF!</definedName>
    <definedName name="___TE104" localSheetId="3">#REF!</definedName>
    <definedName name="___TE104" localSheetId="7">#REF!</definedName>
    <definedName name="___TE106" localSheetId="5">#REF!</definedName>
    <definedName name="___TE106" localSheetId="1">#REF!</definedName>
    <definedName name="___TE106" localSheetId="4">#REF!</definedName>
    <definedName name="___TE106" localSheetId="6">#REF!</definedName>
    <definedName name="___TE106" localSheetId="3">#REF!</definedName>
    <definedName name="___TE106" localSheetId="7">#REF!</definedName>
    <definedName name="___TE108" localSheetId="5">#REF!</definedName>
    <definedName name="___TE108" localSheetId="1">#REF!</definedName>
    <definedName name="___TE108" localSheetId="4">#REF!</definedName>
    <definedName name="___TE108" localSheetId="6">#REF!</definedName>
    <definedName name="___TE108" localSheetId="3">#REF!</definedName>
    <definedName name="___TE108" localSheetId="7">#REF!</definedName>
    <definedName name="___TE12" localSheetId="5">#REF!</definedName>
    <definedName name="___TE12" localSheetId="1">#REF!</definedName>
    <definedName name="___TE12" localSheetId="4">#REF!</definedName>
    <definedName name="___TE12" localSheetId="6">#REF!</definedName>
    <definedName name="___TE12" localSheetId="3">#REF!</definedName>
    <definedName name="___TE12" localSheetId="7">#REF!</definedName>
    <definedName name="___TE1210" localSheetId="5">#REF!</definedName>
    <definedName name="___TE1210" localSheetId="1">#REF!</definedName>
    <definedName name="___TE1210" localSheetId="4">#REF!</definedName>
    <definedName name="___TE1210" localSheetId="6">#REF!</definedName>
    <definedName name="___TE1210" localSheetId="3">#REF!</definedName>
    <definedName name="___TE1210" localSheetId="7">#REF!</definedName>
    <definedName name="___TE123" localSheetId="5">#REF!</definedName>
    <definedName name="___TE123" localSheetId="1">#REF!</definedName>
    <definedName name="___TE123" localSheetId="4">#REF!</definedName>
    <definedName name="___TE123" localSheetId="6">#REF!</definedName>
    <definedName name="___TE123" localSheetId="3">#REF!</definedName>
    <definedName name="___TE123" localSheetId="7">#REF!</definedName>
    <definedName name="___TE124" localSheetId="5">#REF!</definedName>
    <definedName name="___TE124" localSheetId="1">#REF!</definedName>
    <definedName name="___TE124" localSheetId="4">#REF!</definedName>
    <definedName name="___TE124" localSheetId="6">#REF!</definedName>
    <definedName name="___TE124" localSheetId="3">#REF!</definedName>
    <definedName name="___TE124" localSheetId="7">#REF!</definedName>
    <definedName name="___TE126" localSheetId="5">#REF!</definedName>
    <definedName name="___TE126" localSheetId="1">#REF!</definedName>
    <definedName name="___TE126" localSheetId="4">#REF!</definedName>
    <definedName name="___TE126" localSheetId="6">#REF!</definedName>
    <definedName name="___TE126" localSheetId="3">#REF!</definedName>
    <definedName name="___TE126" localSheetId="7">#REF!</definedName>
    <definedName name="___TE128" localSheetId="5">#REF!</definedName>
    <definedName name="___TE128" localSheetId="1">#REF!</definedName>
    <definedName name="___TE128" localSheetId="4">#REF!</definedName>
    <definedName name="___TE128" localSheetId="6">#REF!</definedName>
    <definedName name="___TE128" localSheetId="3">#REF!</definedName>
    <definedName name="___TE128" localSheetId="7">#REF!</definedName>
    <definedName name="___TE3" localSheetId="5">#REF!</definedName>
    <definedName name="___TE3" localSheetId="1">#REF!</definedName>
    <definedName name="___TE3" localSheetId="4">#REF!</definedName>
    <definedName name="___TE3" localSheetId="6">#REF!</definedName>
    <definedName name="___TE3" localSheetId="3">#REF!</definedName>
    <definedName name="___TE3" localSheetId="7">#REF!</definedName>
    <definedName name="___TE4" localSheetId="5">#REF!</definedName>
    <definedName name="___TE4" localSheetId="1">#REF!</definedName>
    <definedName name="___TE4" localSheetId="4">#REF!</definedName>
    <definedName name="___TE4" localSheetId="6">#REF!</definedName>
    <definedName name="___TE4" localSheetId="3">#REF!</definedName>
    <definedName name="___TE4" localSheetId="7">#REF!</definedName>
    <definedName name="___TE43" localSheetId="5">#REF!</definedName>
    <definedName name="___TE43" localSheetId="1">#REF!</definedName>
    <definedName name="___TE43" localSheetId="4">#REF!</definedName>
    <definedName name="___TE43" localSheetId="6">#REF!</definedName>
    <definedName name="___TE43" localSheetId="3">#REF!</definedName>
    <definedName name="___TE43" localSheetId="7">#REF!</definedName>
    <definedName name="___TE6" localSheetId="5">#REF!</definedName>
    <definedName name="___TE6" localSheetId="1">#REF!</definedName>
    <definedName name="___TE6" localSheetId="4">#REF!</definedName>
    <definedName name="___TE6" localSheetId="6">#REF!</definedName>
    <definedName name="___TE6" localSheetId="3">#REF!</definedName>
    <definedName name="___TE6" localSheetId="7">#REF!</definedName>
    <definedName name="___TE63" localSheetId="5">#REF!</definedName>
    <definedName name="___TE63" localSheetId="1">#REF!</definedName>
    <definedName name="___TE63" localSheetId="4">#REF!</definedName>
    <definedName name="___TE63" localSheetId="6">#REF!</definedName>
    <definedName name="___TE63" localSheetId="3">#REF!</definedName>
    <definedName name="___TE63" localSheetId="7">#REF!</definedName>
    <definedName name="___TE64" localSheetId="5">#REF!</definedName>
    <definedName name="___TE64" localSheetId="1">#REF!</definedName>
    <definedName name="___TE64" localSheetId="4">#REF!</definedName>
    <definedName name="___TE64" localSheetId="6">#REF!</definedName>
    <definedName name="___TE64" localSheetId="3">#REF!</definedName>
    <definedName name="___TE64" localSheetId="7">#REF!</definedName>
    <definedName name="___TE8" localSheetId="5">#REF!</definedName>
    <definedName name="___TE8" localSheetId="1">#REF!</definedName>
    <definedName name="___TE8" localSheetId="4">#REF!</definedName>
    <definedName name="___TE8" localSheetId="6">#REF!</definedName>
    <definedName name="___TE8" localSheetId="3">#REF!</definedName>
    <definedName name="___TE8" localSheetId="7">#REF!</definedName>
    <definedName name="___TE83" localSheetId="5">#REF!</definedName>
    <definedName name="___TE83" localSheetId="1">#REF!</definedName>
    <definedName name="___TE83" localSheetId="4">#REF!</definedName>
    <definedName name="___TE83" localSheetId="6">#REF!</definedName>
    <definedName name="___TE83" localSheetId="3">#REF!</definedName>
    <definedName name="___TE83" localSheetId="7">#REF!</definedName>
    <definedName name="___TE84" localSheetId="5">#REF!</definedName>
    <definedName name="___TE84" localSheetId="1">#REF!</definedName>
    <definedName name="___TE84" localSheetId="4">#REF!</definedName>
    <definedName name="___TE84" localSheetId="6">#REF!</definedName>
    <definedName name="___TE84" localSheetId="3">#REF!</definedName>
    <definedName name="___TE84" localSheetId="7">#REF!</definedName>
    <definedName name="___TE86" localSheetId="5">#REF!</definedName>
    <definedName name="___TE86" localSheetId="1">#REF!</definedName>
    <definedName name="___TE86" localSheetId="4">#REF!</definedName>
    <definedName name="___TE86" localSheetId="6">#REF!</definedName>
    <definedName name="___TE86" localSheetId="3">#REF!</definedName>
    <definedName name="___TE86" localSheetId="7">#REF!</definedName>
    <definedName name="___TP10" localSheetId="5">#REF!</definedName>
    <definedName name="___TP10" localSheetId="1">#REF!</definedName>
    <definedName name="___TP10" localSheetId="4">#REF!</definedName>
    <definedName name="___TP10" localSheetId="6">#REF!</definedName>
    <definedName name="___TP10" localSheetId="3">#REF!</definedName>
    <definedName name="___TP10" localSheetId="7">#REF!</definedName>
    <definedName name="___TP12" localSheetId="5">#REF!</definedName>
    <definedName name="___TP12" localSheetId="1">#REF!</definedName>
    <definedName name="___TP12" localSheetId="4">#REF!</definedName>
    <definedName name="___TP12" localSheetId="6">#REF!</definedName>
    <definedName name="___TP12" localSheetId="3">#REF!</definedName>
    <definedName name="___TP12" localSheetId="7">#REF!</definedName>
    <definedName name="___TP3" localSheetId="5">#REF!</definedName>
    <definedName name="___TP3" localSheetId="1">#REF!</definedName>
    <definedName name="___TP3" localSheetId="4">#REF!</definedName>
    <definedName name="___TP3" localSheetId="6">#REF!</definedName>
    <definedName name="___TP3" localSheetId="3">#REF!</definedName>
    <definedName name="___TP3" localSheetId="7">#REF!</definedName>
    <definedName name="___TP4" localSheetId="5">#REF!</definedName>
    <definedName name="___TP4" localSheetId="1">#REF!</definedName>
    <definedName name="___TP4" localSheetId="4">#REF!</definedName>
    <definedName name="___TP4" localSheetId="6">#REF!</definedName>
    <definedName name="___TP4" localSheetId="3">#REF!</definedName>
    <definedName name="___TP4" localSheetId="7">#REF!</definedName>
    <definedName name="___TP6" localSheetId="5">#REF!</definedName>
    <definedName name="___TP6" localSheetId="1">#REF!</definedName>
    <definedName name="___TP6" localSheetId="4">#REF!</definedName>
    <definedName name="___TP6" localSheetId="6">#REF!</definedName>
    <definedName name="___TP6" localSheetId="3">#REF!</definedName>
    <definedName name="___TP6" localSheetId="7">#REF!</definedName>
    <definedName name="___TP8" localSheetId="5">#REF!</definedName>
    <definedName name="___TP8" localSheetId="1">#REF!</definedName>
    <definedName name="___TP8" localSheetId="4">#REF!</definedName>
    <definedName name="___TP8" localSheetId="6">#REF!</definedName>
    <definedName name="___TP8" localSheetId="3">#REF!</definedName>
    <definedName name="___TP8" localSheetId="7">#REF!</definedName>
    <definedName name="___TS10" localSheetId="5">#REF!</definedName>
    <definedName name="___TS10" localSheetId="1">#REF!</definedName>
    <definedName name="___TS10" localSheetId="4">#REF!</definedName>
    <definedName name="___TS10" localSheetId="6">#REF!</definedName>
    <definedName name="___TS10" localSheetId="3">#REF!</definedName>
    <definedName name="___TS10" localSheetId="7">#REF!</definedName>
    <definedName name="___TS12" localSheetId="5">#REF!</definedName>
    <definedName name="___TS12" localSheetId="1">#REF!</definedName>
    <definedName name="___TS12" localSheetId="4">#REF!</definedName>
    <definedName name="___TS12" localSheetId="6">#REF!</definedName>
    <definedName name="___TS12" localSheetId="3">#REF!</definedName>
    <definedName name="___TS12" localSheetId="7">#REF!</definedName>
    <definedName name="___TS16" localSheetId="5">#REF!</definedName>
    <definedName name="___TS16" localSheetId="1">#REF!</definedName>
    <definedName name="___TS16" localSheetId="4">#REF!</definedName>
    <definedName name="___TS16" localSheetId="6">#REF!</definedName>
    <definedName name="___TS16" localSheetId="3">#REF!</definedName>
    <definedName name="___TS16" localSheetId="7">#REF!</definedName>
    <definedName name="___TS18" localSheetId="5">#REF!</definedName>
    <definedName name="___TS18" localSheetId="1">#REF!</definedName>
    <definedName name="___TS18" localSheetId="4">#REF!</definedName>
    <definedName name="___TS18" localSheetId="6">#REF!</definedName>
    <definedName name="___TS18" localSheetId="3">#REF!</definedName>
    <definedName name="___TS18" localSheetId="7">#REF!</definedName>
    <definedName name="___TS20" localSheetId="1">[5]APU!$J$2234</definedName>
    <definedName name="___TS20" localSheetId="4">[5]APU!$J$2234</definedName>
    <definedName name="___TS20" localSheetId="3">[6]APU!$J$2234</definedName>
    <definedName name="___TS20">[4]APU!$J$2234</definedName>
    <definedName name="___TS24" localSheetId="1">[5]APU!$J$2598</definedName>
    <definedName name="___TS24" localSheetId="4">[5]APU!$J$2598</definedName>
    <definedName name="___TS24" localSheetId="3">[6]APU!$J$2598</definedName>
    <definedName name="___TS24">[4]APU!$J$2598</definedName>
    <definedName name="___TS30" localSheetId="5">#REF!</definedName>
    <definedName name="___TS30" localSheetId="1">#REF!</definedName>
    <definedName name="___TS30" localSheetId="4">#REF!</definedName>
    <definedName name="___TS30" localSheetId="3">#REF!</definedName>
    <definedName name="___TS30" localSheetId="7">#REF!</definedName>
    <definedName name="___TS33" localSheetId="5">#REF!</definedName>
    <definedName name="___TS33" localSheetId="1">#REF!</definedName>
    <definedName name="___TS33" localSheetId="4">#REF!</definedName>
    <definedName name="___TS33" localSheetId="3">#REF!</definedName>
    <definedName name="___TS33" localSheetId="7">#REF!</definedName>
    <definedName name="___TS36" localSheetId="5">#REF!</definedName>
    <definedName name="___TS36" localSheetId="1">#REF!</definedName>
    <definedName name="___TS36" localSheetId="4">#REF!</definedName>
    <definedName name="___TS36" localSheetId="3">#REF!</definedName>
    <definedName name="___TS36" localSheetId="7">#REF!</definedName>
    <definedName name="___TS39" localSheetId="5">#REF!</definedName>
    <definedName name="___TS39" localSheetId="1">#REF!</definedName>
    <definedName name="___TS39" localSheetId="4">#REF!</definedName>
    <definedName name="___TS39" localSheetId="6">#REF!</definedName>
    <definedName name="___TS39" localSheetId="3">#REF!</definedName>
    <definedName name="___TS39" localSheetId="7">#REF!</definedName>
    <definedName name="___TS42" localSheetId="5">#REF!</definedName>
    <definedName name="___TS42" localSheetId="1">#REF!</definedName>
    <definedName name="___TS42" localSheetId="4">#REF!</definedName>
    <definedName name="___TS42" localSheetId="6">#REF!</definedName>
    <definedName name="___TS42" localSheetId="3">#REF!</definedName>
    <definedName name="___TS42" localSheetId="7">#REF!</definedName>
    <definedName name="___TS45" localSheetId="5">#REF!</definedName>
    <definedName name="___TS45" localSheetId="1">#REF!</definedName>
    <definedName name="___TS45" localSheetId="4">#REF!</definedName>
    <definedName name="___TS45" localSheetId="6">#REF!</definedName>
    <definedName name="___TS45" localSheetId="3">#REF!</definedName>
    <definedName name="___TS45" localSheetId="7">#REF!</definedName>
    <definedName name="___TS6" localSheetId="5">#REF!</definedName>
    <definedName name="___TS6" localSheetId="1">#REF!</definedName>
    <definedName name="___TS6" localSheetId="4">#REF!</definedName>
    <definedName name="___TS6" localSheetId="6">#REF!</definedName>
    <definedName name="___TS6" localSheetId="3">#REF!</definedName>
    <definedName name="___TS6" localSheetId="7">#REF!</definedName>
    <definedName name="___URA10" localSheetId="5">#REF!</definedName>
    <definedName name="___URA10" localSheetId="1">#REF!</definedName>
    <definedName name="___URA10" localSheetId="4">#REF!</definedName>
    <definedName name="___URA10" localSheetId="6">#REF!</definedName>
    <definedName name="___URA10" localSheetId="3">#REF!</definedName>
    <definedName name="___URA10" localSheetId="7">#REF!</definedName>
    <definedName name="___URA12" localSheetId="5">#REF!</definedName>
    <definedName name="___URA12" localSheetId="1">#REF!</definedName>
    <definedName name="___URA12" localSheetId="4">#REF!</definedName>
    <definedName name="___URA12" localSheetId="6">#REF!</definedName>
    <definedName name="___URA12" localSheetId="3">#REF!</definedName>
    <definedName name="___URA12" localSheetId="7">#REF!</definedName>
    <definedName name="___URA3" localSheetId="5">#REF!</definedName>
    <definedName name="___URA3" localSheetId="1">#REF!</definedName>
    <definedName name="___URA3" localSheetId="4">#REF!</definedName>
    <definedName name="___URA3" localSheetId="6">#REF!</definedName>
    <definedName name="___URA3" localSheetId="3">#REF!</definedName>
    <definedName name="___URA3" localSheetId="7">#REF!</definedName>
    <definedName name="___URA4" localSheetId="5">#REF!</definedName>
    <definedName name="___URA4" localSheetId="1">#REF!</definedName>
    <definedName name="___URA4" localSheetId="4">#REF!</definedName>
    <definedName name="___URA4" localSheetId="6">#REF!</definedName>
    <definedName name="___URA4" localSheetId="3">#REF!</definedName>
    <definedName name="___URA4" localSheetId="7">#REF!</definedName>
    <definedName name="___URA6" localSheetId="5">#REF!</definedName>
    <definedName name="___URA6" localSheetId="1">#REF!</definedName>
    <definedName name="___URA6" localSheetId="4">#REF!</definedName>
    <definedName name="___URA6" localSheetId="6">#REF!</definedName>
    <definedName name="___URA6" localSheetId="3">#REF!</definedName>
    <definedName name="___URA6" localSheetId="7">#REF!</definedName>
    <definedName name="___URA8" localSheetId="5">#REF!</definedName>
    <definedName name="___URA8" localSheetId="1">#REF!</definedName>
    <definedName name="___URA8" localSheetId="4">#REF!</definedName>
    <definedName name="___URA8" localSheetId="6">#REF!</definedName>
    <definedName name="___URA8" localSheetId="3">#REF!</definedName>
    <definedName name="___URA8" localSheetId="7">#REF!</definedName>
    <definedName name="___URE10" localSheetId="5">#REF!</definedName>
    <definedName name="___URE10" localSheetId="1">#REF!</definedName>
    <definedName name="___URE10" localSheetId="4">#REF!</definedName>
    <definedName name="___URE10" localSheetId="6">#REF!</definedName>
    <definedName name="___URE10" localSheetId="3">#REF!</definedName>
    <definedName name="___URE10" localSheetId="7">#REF!</definedName>
    <definedName name="___URE12" localSheetId="5">#REF!</definedName>
    <definedName name="___URE12" localSheetId="1">#REF!</definedName>
    <definedName name="___URE12" localSheetId="4">#REF!</definedName>
    <definedName name="___URE12" localSheetId="6">#REF!</definedName>
    <definedName name="___URE12" localSheetId="3">#REF!</definedName>
    <definedName name="___URE12" localSheetId="7">#REF!</definedName>
    <definedName name="___URE3" localSheetId="5">#REF!</definedName>
    <definedName name="___URE3" localSheetId="1">#REF!</definedName>
    <definedName name="___URE3" localSheetId="4">#REF!</definedName>
    <definedName name="___URE3" localSheetId="6">#REF!</definedName>
    <definedName name="___URE3" localSheetId="3">#REF!</definedName>
    <definedName name="___URE3" localSheetId="7">#REF!</definedName>
    <definedName name="___URE4" localSheetId="5">#REF!</definedName>
    <definedName name="___URE4" localSheetId="1">#REF!</definedName>
    <definedName name="___URE4" localSheetId="4">#REF!</definedName>
    <definedName name="___URE4" localSheetId="6">#REF!</definedName>
    <definedName name="___URE4" localSheetId="3">#REF!</definedName>
    <definedName name="___URE4" localSheetId="7">#REF!</definedName>
    <definedName name="___URE6" localSheetId="5">#REF!</definedName>
    <definedName name="___URE6" localSheetId="1">#REF!</definedName>
    <definedName name="___URE6" localSheetId="4">#REF!</definedName>
    <definedName name="___URE6" localSheetId="6">#REF!</definedName>
    <definedName name="___URE6" localSheetId="3">#REF!</definedName>
    <definedName name="___URE6" localSheetId="7">#REF!</definedName>
    <definedName name="___URE8" localSheetId="5">#REF!</definedName>
    <definedName name="___URE8" localSheetId="1">#REF!</definedName>
    <definedName name="___URE8" localSheetId="4">#REF!</definedName>
    <definedName name="___URE8" localSheetId="6">#REF!</definedName>
    <definedName name="___URE8" localSheetId="3">#REF!</definedName>
    <definedName name="___URE8" localSheetId="7">#REF!</definedName>
    <definedName name="___us24" localSheetId="1">[5]APU!#REF!</definedName>
    <definedName name="___us24" localSheetId="4">[5]APU!#REF!</definedName>
    <definedName name="___us24" localSheetId="3">[6]APU!#REF!</definedName>
    <definedName name="___us24">[4]APU!#REF!</definedName>
    <definedName name="___US27" localSheetId="1">[5]APU!#REF!</definedName>
    <definedName name="___US27" localSheetId="4">[5]APU!#REF!</definedName>
    <definedName name="___US27" localSheetId="3">[6]APU!#REF!</definedName>
    <definedName name="___US27">[4]APU!#REF!</definedName>
    <definedName name="___US30" localSheetId="1">[5]APU!#REF!</definedName>
    <definedName name="___US30" localSheetId="4">[5]APU!#REF!</definedName>
    <definedName name="___US30" localSheetId="3">[6]APU!#REF!</definedName>
    <definedName name="___US30">[4]APU!#REF!</definedName>
    <definedName name="___US33" localSheetId="1">[5]APU!#REF!</definedName>
    <definedName name="___US33" localSheetId="4">[5]APU!#REF!</definedName>
    <definedName name="___US33" localSheetId="3">[6]APU!#REF!</definedName>
    <definedName name="___US33">[4]APU!#REF!</definedName>
    <definedName name="___US36" localSheetId="1">[5]APU!#REF!</definedName>
    <definedName name="___US36" localSheetId="4">[5]APU!#REF!</definedName>
    <definedName name="___US36" localSheetId="3">[6]APU!#REF!</definedName>
    <definedName name="___US36">[4]APU!#REF!</definedName>
    <definedName name="___US39" localSheetId="1">[5]APU!#REF!</definedName>
    <definedName name="___US39" localSheetId="4">[5]APU!#REF!</definedName>
    <definedName name="___US39" localSheetId="3">[6]APU!#REF!</definedName>
    <definedName name="___US39">[4]APU!#REF!</definedName>
    <definedName name="___US42" localSheetId="1">[5]APU!#REF!</definedName>
    <definedName name="___US42" localSheetId="4">[5]APU!#REF!</definedName>
    <definedName name="___US42" localSheetId="3">[6]APU!#REF!</definedName>
    <definedName name="___US42">[4]APU!#REF!</definedName>
    <definedName name="___US45" localSheetId="1">[5]APU!#REF!</definedName>
    <definedName name="___US45" localSheetId="4">[5]APU!#REF!</definedName>
    <definedName name="___US45" localSheetId="3">[6]APU!#REF!</definedName>
    <definedName name="___US45">[4]APU!#REF!</definedName>
    <definedName name="___VCE10" localSheetId="5">#REF!</definedName>
    <definedName name="___VCE10" localSheetId="1">#REF!</definedName>
    <definedName name="___VCE10" localSheetId="3">#REF!</definedName>
    <definedName name="___VCE10" localSheetId="8">#REF!</definedName>
    <definedName name="___VCE10" localSheetId="9">#REF!</definedName>
    <definedName name="___VCE10" localSheetId="7">#REF!</definedName>
    <definedName name="___VCE3" localSheetId="5">#REF!</definedName>
    <definedName name="___VCE3" localSheetId="1">#REF!</definedName>
    <definedName name="___VCE3" localSheetId="4">#REF!</definedName>
    <definedName name="___VCE3" localSheetId="3">#REF!</definedName>
    <definedName name="___VCE3" localSheetId="7">#REF!</definedName>
    <definedName name="___VCE4" localSheetId="5">#REF!</definedName>
    <definedName name="___VCE4" localSheetId="1">#REF!</definedName>
    <definedName name="___VCE4" localSheetId="4">#REF!</definedName>
    <definedName name="___VCE4" localSheetId="3">#REF!</definedName>
    <definedName name="___VCE4" localSheetId="7">#REF!</definedName>
    <definedName name="___VCE6" localSheetId="5">#REF!</definedName>
    <definedName name="___VCE6" localSheetId="1">#REF!</definedName>
    <definedName name="___VCE6" localSheetId="4">#REF!</definedName>
    <definedName name="___VCE6" localSheetId="6">#REF!</definedName>
    <definedName name="___VCE6" localSheetId="3">#REF!</definedName>
    <definedName name="___VCE6" localSheetId="7">#REF!</definedName>
    <definedName name="___VCE8" localSheetId="5">#REF!</definedName>
    <definedName name="___VCE8" localSheetId="1">#REF!</definedName>
    <definedName name="___VCE8" localSheetId="4">#REF!</definedName>
    <definedName name="___VCE8" localSheetId="6">#REF!</definedName>
    <definedName name="___VCE8" localSheetId="3">#REF!</definedName>
    <definedName name="___VCE8" localSheetId="7">#REF!</definedName>
    <definedName name="__123Graph_A" localSheetId="5" hidden="1">[12]G.G!#REF!</definedName>
    <definedName name="__123Graph_A" localSheetId="8" hidden="1">[13]AIU!$D$338:$D$357</definedName>
    <definedName name="__123Graph_A" localSheetId="9" hidden="1">[12]G.G!#REF!</definedName>
    <definedName name="__123Graph_A" hidden="1">[12]G.G!#REF!</definedName>
    <definedName name="__123Graph_Acaja" localSheetId="8" hidden="1">[13]EVA!$D$39:$AD$39</definedName>
    <definedName name="__123Graph_Acaja" localSheetId="9" hidden="1">[13]EVA!$D$39:$AD$39</definedName>
    <definedName name="__123Graph_Acaja" hidden="1">[13]EVA!$D$39:$AD$39</definedName>
    <definedName name="__123Graph_ACart_AnticAdic" localSheetId="8" hidden="1">[13]EVA!$F$95:$I$95</definedName>
    <definedName name="__123Graph_ACart_AnticAdic" localSheetId="9" hidden="1">[13]EVA!$F$95:$I$95</definedName>
    <definedName name="__123Graph_ACart_AnticAdic" hidden="1">[13]EVA!$F$95:$I$95</definedName>
    <definedName name="__123Graph_AFACTURAC" localSheetId="8" hidden="1">[13]Program!$B$120:$Y$120</definedName>
    <definedName name="__123Graph_AFACTURAC" localSheetId="9" hidden="1">[13]Program!$B$120:$Y$120</definedName>
    <definedName name="__123Graph_AFACTURAC" hidden="1">[13]Program!$B$120:$Y$120</definedName>
    <definedName name="__123Graph_AGraph2" localSheetId="5" hidden="1">[12]G.G!#REF!</definedName>
    <definedName name="__123Graph_AGraph2" localSheetId="8" hidden="1">[13]AIU!$D$338:$D$357</definedName>
    <definedName name="__123Graph_AGraph2" localSheetId="9" hidden="1">[12]G.G!#REF!</definedName>
    <definedName name="__123Graph_AGraph2" hidden="1">[12]G.G!#REF!</definedName>
    <definedName name="__123Graph_Bcaja" localSheetId="8" hidden="1">[13]EVA!$D$56:$AD$56</definedName>
    <definedName name="__123Graph_Bcaja" localSheetId="9" hidden="1">[13]EVA!$D$56:$AD$56</definedName>
    <definedName name="__123Graph_Bcaja" hidden="1">[13]EVA!$D$56:$AD$56</definedName>
    <definedName name="__123Graph_BCart_AnticAdic" localSheetId="8" hidden="1">[13]EVA!$F$96:$I$96</definedName>
    <definedName name="__123Graph_BCart_AnticAdic" localSheetId="9" hidden="1">[13]EVA!$F$96:$I$96</definedName>
    <definedName name="__123Graph_BCart_AnticAdic" hidden="1">[13]EVA!$F$96:$I$96</definedName>
    <definedName name="__123Graph_Ccaja" localSheetId="8" hidden="1">[13]EVA!$D$58:$AD$58</definedName>
    <definedName name="__123Graph_Ccaja" localSheetId="9" hidden="1">[13]EVA!$D$58:$AD$58</definedName>
    <definedName name="__123Graph_Ccaja" hidden="1">[13]EVA!$D$58:$AD$58</definedName>
    <definedName name="__123Graph_CCart_AnticAdic" localSheetId="8" hidden="1">[13]EVA!$F$97:$I$97</definedName>
    <definedName name="__123Graph_CCart_AnticAdic" localSheetId="9" hidden="1">[13]EVA!$F$97:$I$97</definedName>
    <definedName name="__123Graph_CCart_AnticAdic" hidden="1">[13]EVA!$F$97:$I$97</definedName>
    <definedName name="__123Graph_Dcaja" localSheetId="8" hidden="1">[13]EVA!$D$61:$AD$61</definedName>
    <definedName name="__123Graph_Dcaja" localSheetId="9" hidden="1">[13]EVA!$D$61:$AD$61</definedName>
    <definedName name="__123Graph_Dcaja" hidden="1">[13]EVA!$D$61:$AD$61</definedName>
    <definedName name="__123Graph_DCart_AnticAdic" localSheetId="8" hidden="1">[13]EVA!$F$99:$I$99</definedName>
    <definedName name="__123Graph_DCart_AnticAdic" localSheetId="9" hidden="1">[13]EVA!$F$99:$I$99</definedName>
    <definedName name="__123Graph_DCart_AnticAdic" hidden="1">[13]EVA!$F$99:$I$99</definedName>
    <definedName name="__123Graph_ECart_AnticAdic" localSheetId="8" hidden="1">[13]EVA!$F$99:$I$99</definedName>
    <definedName name="__123Graph_ECart_AnticAdic" localSheetId="9" hidden="1">[13]EVA!$F$99:$I$99</definedName>
    <definedName name="__123Graph_ECart_AnticAdic" hidden="1">[13]EVA!$F$99:$I$99</definedName>
    <definedName name="__123Graph_LBL_ACart_AnticAdic" localSheetId="8" hidden="1">[13]EVA!$J$95:$K$95</definedName>
    <definedName name="__123Graph_LBL_ACart_AnticAdic" localSheetId="9" hidden="1">[13]EVA!$J$95:$K$95</definedName>
    <definedName name="__123Graph_LBL_ACart_AnticAdic" hidden="1">[13]EVA!$J$95:$K$95</definedName>
    <definedName name="__123Graph_LBL_Ccaja" localSheetId="8" hidden="1">[13]EVA!$D$58:$AD$58</definedName>
    <definedName name="__123Graph_LBL_Ccaja" localSheetId="9" hidden="1">[13]EVA!$D$58:$AD$58</definedName>
    <definedName name="__123Graph_LBL_Ccaja" hidden="1">[13]EVA!$D$58:$AD$58</definedName>
    <definedName name="__123Graph_LBL_DCart_AnticAdic" localSheetId="8" hidden="1">[13]EVA!$F$98:$I$98</definedName>
    <definedName name="__123Graph_LBL_DCart_AnticAdic" localSheetId="9" hidden="1">[13]EVA!$F$98:$I$98</definedName>
    <definedName name="__123Graph_LBL_DCart_AnticAdic" hidden="1">[13]EVA!$F$98:$I$98</definedName>
    <definedName name="__123Graph_X" localSheetId="5" hidden="1">[12]G.G!#REF!</definedName>
    <definedName name="__123Graph_X" localSheetId="8" hidden="1">[13]AIU!$C$338:$C$357</definedName>
    <definedName name="__123Graph_X" localSheetId="9" hidden="1">[12]G.G!#REF!</definedName>
    <definedName name="__123Graph_X" hidden="1">[12]G.G!#REF!</definedName>
    <definedName name="__123Graph_Xcaja" localSheetId="8" hidden="1">[13]EVA!$D$6:$AD$6</definedName>
    <definedName name="__123Graph_Xcaja" localSheetId="9" hidden="1">[13]EVA!$D$6:$AD$6</definedName>
    <definedName name="__123Graph_Xcaja" hidden="1">[13]EVA!$D$6:$AD$6</definedName>
    <definedName name="__a1" localSheetId="5" hidden="1">{"TAB1",#N/A,TRUE,"GENERAL";"TAB2",#N/A,TRUE,"GENERAL";"TAB3",#N/A,TRUE,"GENERAL";"TAB4",#N/A,TRUE,"GENERAL";"TAB5",#N/A,TRUE,"GENERAL"}</definedName>
    <definedName name="__a1" localSheetId="4" hidden="1">{"TAB1",#N/A,TRUE,"GENERAL";"TAB2",#N/A,TRUE,"GENERAL";"TAB3",#N/A,TRUE,"GENERAL";"TAB4",#N/A,TRUE,"GENERAL";"TAB5",#N/A,TRUE,"GENERAL"}</definedName>
    <definedName name="__a1" localSheetId="0"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hidden="1">{"TAB1",#N/A,TRUE,"GENERAL";"TAB2",#N/A,TRUE,"GENERAL";"TAB3",#N/A,TRUE,"GENERAL";"TAB4",#N/A,TRUE,"GENERAL";"TAB5",#N/A,TRUE,"GENERAL"}</definedName>
    <definedName name="__A17000" localSheetId="5">#REF!</definedName>
    <definedName name="__A17000" localSheetId="6">#REF!</definedName>
    <definedName name="__A17000" localSheetId="8">#REF!</definedName>
    <definedName name="__A17000" localSheetId="9">#REF!</definedName>
    <definedName name="__A17000" localSheetId="7">#REF!</definedName>
    <definedName name="__A20000" localSheetId="5">#REF!</definedName>
    <definedName name="__A20000" localSheetId="6">#REF!</definedName>
    <definedName name="__A20000" localSheetId="8">#REF!</definedName>
    <definedName name="__A20000" localSheetId="9">#REF!</definedName>
    <definedName name="__A20000" localSheetId="7">#REF!</definedName>
    <definedName name="__A251140" localSheetId="5">#REF!</definedName>
    <definedName name="__A251140" localSheetId="6">#REF!</definedName>
    <definedName name="__A251140" localSheetId="8">#REF!</definedName>
    <definedName name="__A251140" localSheetId="9">#REF!</definedName>
    <definedName name="__A251140">#REF!</definedName>
    <definedName name="__A251150" localSheetId="5">#REF!</definedName>
    <definedName name="__A251150" localSheetId="6">#REF!</definedName>
    <definedName name="__A251150" localSheetId="8">#REF!</definedName>
    <definedName name="__A251150" localSheetId="9">#REF!</definedName>
    <definedName name="__A251150">#REF!</definedName>
    <definedName name="__a3" localSheetId="5" hidden="1">{"TAB1",#N/A,TRUE,"GENERAL";"TAB2",#N/A,TRUE,"GENERAL";"TAB3",#N/A,TRUE,"GENERAL";"TAB4",#N/A,TRUE,"GENERAL";"TAB5",#N/A,TRUE,"GENERAL"}</definedName>
    <definedName name="__a3" localSheetId="4" hidden="1">{"TAB1",#N/A,TRUE,"GENERAL";"TAB2",#N/A,TRUE,"GENERAL";"TAB3",#N/A,TRUE,"GENERAL";"TAB4",#N/A,TRUE,"GENERAL";"TAB5",#N/A,TRUE,"GENERAL"}</definedName>
    <definedName name="__a3" localSheetId="0"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hidden="1">{"TAB1",#N/A,TRUE,"GENERAL";"TAB2",#N/A,TRUE,"GENERAL";"TAB3",#N/A,TRUE,"GENERAL";"TAB4",#N/A,TRUE,"GENERAL";"TAB5",#N/A,TRUE,"GENERAL"}</definedName>
    <definedName name="__A30000" localSheetId="5">#REF!</definedName>
    <definedName name="__A30000" localSheetId="6">#REF!</definedName>
    <definedName name="__A30000" localSheetId="8">#REF!</definedName>
    <definedName name="__A30000" localSheetId="9">#REF!</definedName>
    <definedName name="__A30000" localSheetId="7">#REF!</definedName>
    <definedName name="__a4" localSheetId="5" hidden="1">{"via1",#N/A,TRUE,"general";"via2",#N/A,TRUE,"general";"via3",#N/A,TRUE,"general"}</definedName>
    <definedName name="__a4" localSheetId="4" hidden="1">{"via1",#N/A,TRUE,"general";"via2",#N/A,TRUE,"general";"via3",#N/A,TRUE,"general"}</definedName>
    <definedName name="__a4" localSheetId="0"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hidden="1">{"via1",#N/A,TRUE,"general";"via2",#N/A,TRUE,"general";"via3",#N/A,TRUE,"general"}</definedName>
    <definedName name="__a5" localSheetId="5" hidden="1">{"TAB1",#N/A,TRUE,"GENERAL";"TAB2",#N/A,TRUE,"GENERAL";"TAB3",#N/A,TRUE,"GENERAL";"TAB4",#N/A,TRUE,"GENERAL";"TAB5",#N/A,TRUE,"GENERAL"}</definedName>
    <definedName name="__a5" localSheetId="4" hidden="1">{"TAB1",#N/A,TRUE,"GENERAL";"TAB2",#N/A,TRUE,"GENERAL";"TAB3",#N/A,TRUE,"GENERAL";"TAB4",#N/A,TRUE,"GENERAL";"TAB5",#N/A,TRUE,"GENERAL"}</definedName>
    <definedName name="__a5" localSheetId="0"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hidden="1">{"TAB1",#N/A,TRUE,"GENERAL";"TAB2",#N/A,TRUE,"GENERAL";"TAB3",#N/A,TRUE,"GENERAL";"TAB4",#N/A,TRUE,"GENERAL";"TAB5",#N/A,TRUE,"GENERAL"}</definedName>
    <definedName name="__a6" localSheetId="5" hidden="1">{"TAB1",#N/A,TRUE,"GENERAL";"TAB2",#N/A,TRUE,"GENERAL";"TAB3",#N/A,TRUE,"GENERAL";"TAB4",#N/A,TRUE,"GENERAL";"TAB5",#N/A,TRUE,"GENERAL"}</definedName>
    <definedName name="__a6" localSheetId="4" hidden="1">{"TAB1",#N/A,TRUE,"GENERAL";"TAB2",#N/A,TRUE,"GENERAL";"TAB3",#N/A,TRUE,"GENERAL";"TAB4",#N/A,TRUE,"GENERAL";"TAB5",#N/A,TRUE,"GENERAL"}</definedName>
    <definedName name="__a6" localSheetId="0"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hidden="1">{"TAB1",#N/A,TRUE,"GENERAL";"TAB2",#N/A,TRUE,"GENERAL";"TAB3",#N/A,TRUE,"GENERAL";"TAB4",#N/A,TRUE,"GENERAL";"TAB5",#N/A,TRUE,"GENERAL"}</definedName>
    <definedName name="__AFC1" localSheetId="5">[14]INV!$A$25:$D$28</definedName>
    <definedName name="__AFC1" localSheetId="6">[14]INV!$A$25:$D$28</definedName>
    <definedName name="__AFC1" localSheetId="8">[14]INV!$A$25:$D$28</definedName>
    <definedName name="__AFC1" localSheetId="9">[14]INV!$A$25:$D$28</definedName>
    <definedName name="__AFC1" localSheetId="7">[14]INV!$A$25:$D$28</definedName>
    <definedName name="__AFC3" localSheetId="5">[14]INV!$F$25:$I$28</definedName>
    <definedName name="__AFC3" localSheetId="6">[14]INV!$F$25:$I$28</definedName>
    <definedName name="__AFC3" localSheetId="8">[14]INV!$F$25:$I$28</definedName>
    <definedName name="__AFC3" localSheetId="9">[14]INV!$F$25:$I$28</definedName>
    <definedName name="__AFC3" localSheetId="7">[14]INV!$F$25:$I$28</definedName>
    <definedName name="__AFC5" localSheetId="5">[14]INV!$K$25:$N$28</definedName>
    <definedName name="__AFC5" localSheetId="6">[14]INV!$K$25:$N$28</definedName>
    <definedName name="__AFC5" localSheetId="8">[14]INV!$K$25:$N$28</definedName>
    <definedName name="__AFC5" localSheetId="9">[14]INV!$K$25:$N$28</definedName>
    <definedName name="__AFC5" localSheetId="7">[14]INV!$K$25:$N$28</definedName>
    <definedName name="__b2" localSheetId="5" hidden="1">{"TAB1",#N/A,TRUE,"GENERAL";"TAB2",#N/A,TRUE,"GENERAL";"TAB3",#N/A,TRUE,"GENERAL";"TAB4",#N/A,TRUE,"GENERAL";"TAB5",#N/A,TRUE,"GENERAL"}</definedName>
    <definedName name="__b2" localSheetId="4" hidden="1">{"TAB1",#N/A,TRUE,"GENERAL";"TAB2",#N/A,TRUE,"GENERAL";"TAB3",#N/A,TRUE,"GENERAL";"TAB4",#N/A,TRUE,"GENERAL";"TAB5",#N/A,TRUE,"GENERAL"}</definedName>
    <definedName name="__b2" localSheetId="0"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hidden="1">{"TAB1",#N/A,TRUE,"GENERAL";"TAB2",#N/A,TRUE,"GENERAL";"TAB3",#N/A,TRUE,"GENERAL";"TAB4",#N/A,TRUE,"GENERAL";"TAB5",#N/A,TRUE,"GENERAL"}</definedName>
    <definedName name="__b3" localSheetId="5" hidden="1">{"TAB1",#N/A,TRUE,"GENERAL";"TAB2",#N/A,TRUE,"GENERAL";"TAB3",#N/A,TRUE,"GENERAL";"TAB4",#N/A,TRUE,"GENERAL";"TAB5",#N/A,TRUE,"GENERAL"}</definedName>
    <definedName name="__b3" localSheetId="4" hidden="1">{"TAB1",#N/A,TRUE,"GENERAL";"TAB2",#N/A,TRUE,"GENERAL";"TAB3",#N/A,TRUE,"GENERAL";"TAB4",#N/A,TRUE,"GENERAL";"TAB5",#N/A,TRUE,"GENERAL"}</definedName>
    <definedName name="__b3" localSheetId="0"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hidden="1">{"TAB1",#N/A,TRUE,"GENERAL";"TAB2",#N/A,TRUE,"GENERAL";"TAB3",#N/A,TRUE,"GENERAL";"TAB4",#N/A,TRUE,"GENERAL";"TAB5",#N/A,TRUE,"GENERAL"}</definedName>
    <definedName name="__b4" localSheetId="5" hidden="1">{"TAB1",#N/A,TRUE,"GENERAL";"TAB2",#N/A,TRUE,"GENERAL";"TAB3",#N/A,TRUE,"GENERAL";"TAB4",#N/A,TRUE,"GENERAL";"TAB5",#N/A,TRUE,"GENERAL"}</definedName>
    <definedName name="__b4" localSheetId="4" hidden="1">{"TAB1",#N/A,TRUE,"GENERAL";"TAB2",#N/A,TRUE,"GENERAL";"TAB3",#N/A,TRUE,"GENERAL";"TAB4",#N/A,TRUE,"GENERAL";"TAB5",#N/A,TRUE,"GENERAL"}</definedName>
    <definedName name="__b4" localSheetId="0"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hidden="1">{"TAB1",#N/A,TRUE,"GENERAL";"TAB2",#N/A,TRUE,"GENERAL";"TAB3",#N/A,TRUE,"GENERAL";"TAB4",#N/A,TRUE,"GENERAL";"TAB5",#N/A,TRUE,"GENERAL"}</definedName>
    <definedName name="__b5" localSheetId="5" hidden="1">{"TAB1",#N/A,TRUE,"GENERAL";"TAB2",#N/A,TRUE,"GENERAL";"TAB3",#N/A,TRUE,"GENERAL";"TAB4",#N/A,TRUE,"GENERAL";"TAB5",#N/A,TRUE,"GENERAL"}</definedName>
    <definedName name="__b5" localSheetId="4" hidden="1">{"TAB1",#N/A,TRUE,"GENERAL";"TAB2",#N/A,TRUE,"GENERAL";"TAB3",#N/A,TRUE,"GENERAL";"TAB4",#N/A,TRUE,"GENERAL";"TAB5",#N/A,TRUE,"GENERAL"}</definedName>
    <definedName name="__b5" localSheetId="0"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hidden="1">{"TAB1",#N/A,TRUE,"GENERAL";"TAB2",#N/A,TRUE,"GENERAL";"TAB3",#N/A,TRUE,"GENERAL";"TAB4",#N/A,TRUE,"GENERAL";"TAB5",#N/A,TRUE,"GENERAL"}</definedName>
    <definedName name="__b6" localSheetId="5" hidden="1">{"TAB1",#N/A,TRUE,"GENERAL";"TAB2",#N/A,TRUE,"GENERAL";"TAB3",#N/A,TRUE,"GENERAL";"TAB4",#N/A,TRUE,"GENERAL";"TAB5",#N/A,TRUE,"GENERAL"}</definedName>
    <definedName name="__b6" localSheetId="4" hidden="1">{"TAB1",#N/A,TRUE,"GENERAL";"TAB2",#N/A,TRUE,"GENERAL";"TAB3",#N/A,TRUE,"GENERAL";"TAB4",#N/A,TRUE,"GENERAL";"TAB5",#N/A,TRUE,"GENERAL"}</definedName>
    <definedName name="__b6" localSheetId="0"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hidden="1">{"TAB1",#N/A,TRUE,"GENERAL";"TAB2",#N/A,TRUE,"GENERAL";"TAB3",#N/A,TRUE,"GENERAL";"TAB4",#N/A,TRUE,"GENERAL";"TAB5",#N/A,TRUE,"GENERAL"}</definedName>
    <definedName name="__b7" localSheetId="5" hidden="1">{"via1",#N/A,TRUE,"general";"via2",#N/A,TRUE,"general";"via3",#N/A,TRUE,"general"}</definedName>
    <definedName name="__b7" localSheetId="4" hidden="1">{"via1",#N/A,TRUE,"general";"via2",#N/A,TRUE,"general";"via3",#N/A,TRUE,"general"}</definedName>
    <definedName name="__b7" localSheetId="0"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hidden="1">{"via1",#N/A,TRUE,"general";"via2",#N/A,TRUE,"general";"via3",#N/A,TRUE,"general"}</definedName>
    <definedName name="__b8" localSheetId="5" hidden="1">{"via1",#N/A,TRUE,"general";"via2",#N/A,TRUE,"general";"via3",#N/A,TRUE,"general"}</definedName>
    <definedName name="__b8" localSheetId="4" hidden="1">{"via1",#N/A,TRUE,"general";"via2",#N/A,TRUE,"general";"via3",#N/A,TRUE,"general"}</definedName>
    <definedName name="__b8" localSheetId="0"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hidden="1">{"via1",#N/A,TRUE,"general";"via2",#N/A,TRUE,"general";"via3",#N/A,TRUE,"general"}</definedName>
    <definedName name="__bb9" localSheetId="5" hidden="1">{"TAB1",#N/A,TRUE,"GENERAL";"TAB2",#N/A,TRUE,"GENERAL";"TAB3",#N/A,TRUE,"GENERAL";"TAB4",#N/A,TRUE,"GENERAL";"TAB5",#N/A,TRUE,"GENERAL"}</definedName>
    <definedName name="__bb9" localSheetId="4" hidden="1">{"TAB1",#N/A,TRUE,"GENERAL";"TAB2",#N/A,TRUE,"GENERAL";"TAB3",#N/A,TRUE,"GENERAL";"TAB4",#N/A,TRUE,"GENERAL";"TAB5",#N/A,TRUE,"GENERAL"}</definedName>
    <definedName name="__bb9" localSheetId="0"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hidden="1">{"TAB1",#N/A,TRUE,"GENERAL";"TAB2",#N/A,TRUE,"GENERAL";"TAB3",#N/A,TRUE,"GENERAL";"TAB4",#N/A,TRUE,"GENERAL";"TAB5",#N/A,TRUE,"GENERAL"}</definedName>
    <definedName name="__BGC1" localSheetId="5">[14]INV!$A$5:$D$8</definedName>
    <definedName name="__BGC1" localSheetId="6">[14]INV!$A$5:$D$8</definedName>
    <definedName name="__BGC1" localSheetId="8">[14]INV!$A$5:$D$8</definedName>
    <definedName name="__BGC1" localSheetId="9">[14]INV!$A$5:$D$8</definedName>
    <definedName name="__BGC1" localSheetId="7">[14]INV!$A$5:$D$8</definedName>
    <definedName name="__BGC3" localSheetId="5">[14]INV!$F$5:$I$8</definedName>
    <definedName name="__BGC3" localSheetId="6">[14]INV!$F$5:$I$8</definedName>
    <definedName name="__BGC3" localSheetId="8">[14]INV!$F$5:$I$8</definedName>
    <definedName name="__BGC3" localSheetId="9">[14]INV!$F$5:$I$8</definedName>
    <definedName name="__BGC3" localSheetId="7">[14]INV!$F$5:$I$8</definedName>
    <definedName name="__BGC5" localSheetId="5">[14]INV!$K$5:$N$8</definedName>
    <definedName name="__BGC5" localSheetId="6">[14]INV!$K$5:$N$8</definedName>
    <definedName name="__BGC5" localSheetId="8">[14]INV!$K$5:$N$8</definedName>
    <definedName name="__BGC5" localSheetId="9">[14]INV!$K$5:$N$8</definedName>
    <definedName name="__BGC5" localSheetId="7">[14]INV!$K$5:$N$8</definedName>
    <definedName name="__BRI10">[15]Hoja3!$F$1327</definedName>
    <definedName name="__BRI12">[15]Hoja3!$F$1366</definedName>
    <definedName name="__BRI3">[15]Hoja3!$F$1175</definedName>
    <definedName name="__BRI4">[15]Hoja3!$F$1212</definedName>
    <definedName name="__BRI6">[15]Hoja3!$F$1249</definedName>
    <definedName name="__BRI8">[15]Hoja3!$F$1288</definedName>
    <definedName name="__CAC1" localSheetId="5">[14]INV!$A$19:$D$22</definedName>
    <definedName name="__CAC1" localSheetId="6">[14]INV!$A$19:$D$22</definedName>
    <definedName name="__CAC1" localSheetId="8">[14]INV!$A$19:$D$22</definedName>
    <definedName name="__CAC1" localSheetId="9">[14]INV!$A$19:$D$22</definedName>
    <definedName name="__CAC1" localSheetId="7">[14]INV!$A$19:$D$22</definedName>
    <definedName name="__CAC3" localSheetId="5">[14]INV!$F$19:$I$22</definedName>
    <definedName name="__CAC3" localSheetId="6">[14]INV!$F$19:$I$22</definedName>
    <definedName name="__CAC3" localSheetId="8">[14]INV!$F$19:$I$22</definedName>
    <definedName name="__CAC3" localSheetId="9">[14]INV!$F$19:$I$22</definedName>
    <definedName name="__CAC3" localSheetId="7">[14]INV!$F$19:$I$22</definedName>
    <definedName name="__CAC5" localSheetId="5">[14]INV!$K$19:$N$22</definedName>
    <definedName name="__CAC5" localSheetId="6">[14]INV!$K$19:$N$22</definedName>
    <definedName name="__CAC5" localSheetId="8">[14]INV!$K$19:$N$22</definedName>
    <definedName name="__CAC5" localSheetId="9">[14]INV!$K$19:$N$22</definedName>
    <definedName name="__CAC5" localSheetId="7">[14]INV!$K$19:$N$22</definedName>
    <definedName name="__CAD1">'[10]BASE DATOS GENERALES'!$B$17</definedName>
    <definedName name="__CAD2">'[10]BASE DATOS GENERALES'!$B$18</definedName>
    <definedName name="__CHD1045" localSheetId="5">[4]APU!#REF!</definedName>
    <definedName name="__CHD1045" localSheetId="1">[5]APU!#REF!</definedName>
    <definedName name="__CHD1045" localSheetId="4">[5]APU!#REF!</definedName>
    <definedName name="__CHD1045" localSheetId="3">[6]APU!#REF!</definedName>
    <definedName name="__CHD1045">[4]APU!#REF!</definedName>
    <definedName name="__CHD1090" localSheetId="5">[4]APU!#REF!</definedName>
    <definedName name="__CHD1090" localSheetId="1">[5]APU!#REF!</definedName>
    <definedName name="__CHD1090" localSheetId="4">[5]APU!#REF!</definedName>
    <definedName name="__CHD1090" localSheetId="3">[6]APU!#REF!</definedName>
    <definedName name="__CHD1090">[4]APU!#REF!</definedName>
    <definedName name="__CHD1245" localSheetId="5">[4]APU!#REF!</definedName>
    <definedName name="__CHD1245" localSheetId="1">[5]APU!#REF!</definedName>
    <definedName name="__CHD1245" localSheetId="4">[5]APU!#REF!</definedName>
    <definedName name="__CHD1245" localSheetId="3">[6]APU!#REF!</definedName>
    <definedName name="__CHD1245">[4]APU!#REF!</definedName>
    <definedName name="__CHD1290" localSheetId="5">[4]APU!#REF!</definedName>
    <definedName name="__CHD1290" localSheetId="1">[5]APU!#REF!</definedName>
    <definedName name="__CHD1290" localSheetId="4">[5]APU!#REF!</definedName>
    <definedName name="__CHD1290" localSheetId="3">[6]APU!#REF!</definedName>
    <definedName name="__CHD1290">[4]APU!#REF!</definedName>
    <definedName name="__CHD445" localSheetId="1">[5]APU!#REF!</definedName>
    <definedName name="__CHD445" localSheetId="4">[5]APU!#REF!</definedName>
    <definedName name="__CHD445" localSheetId="3">[6]APU!#REF!</definedName>
    <definedName name="__CHD445">[4]APU!#REF!</definedName>
    <definedName name="__CHD490" localSheetId="1">[5]APU!#REF!</definedName>
    <definedName name="__CHD490" localSheetId="4">[5]APU!#REF!</definedName>
    <definedName name="__CHD490" localSheetId="3">[6]APU!#REF!</definedName>
    <definedName name="__CHD490">[4]APU!#REF!</definedName>
    <definedName name="__CHD645" localSheetId="1">[5]APU!#REF!</definedName>
    <definedName name="__CHD645" localSheetId="4">[5]APU!#REF!</definedName>
    <definedName name="__CHD645" localSheetId="3">[6]APU!#REF!</definedName>
    <definedName name="__CHD645">[4]APU!#REF!</definedName>
    <definedName name="__CHD690" localSheetId="1">[5]APU!#REF!</definedName>
    <definedName name="__CHD690" localSheetId="4">[5]APU!#REF!</definedName>
    <definedName name="__CHD690" localSheetId="3">[6]APU!#REF!</definedName>
    <definedName name="__CHD690">[4]APU!#REF!</definedName>
    <definedName name="__CHD845" localSheetId="1">[5]APU!#REF!</definedName>
    <definedName name="__CHD845" localSheetId="4">[5]APU!#REF!</definedName>
    <definedName name="__CHD845" localSheetId="3">[6]APU!#REF!</definedName>
    <definedName name="__CHD845">[4]APU!#REF!</definedName>
    <definedName name="__CHD890" localSheetId="1">[5]APU!#REF!</definedName>
    <definedName name="__CHD890" localSheetId="4">[5]APU!#REF!</definedName>
    <definedName name="__CHD890" localSheetId="3">[6]APU!#REF!</definedName>
    <definedName name="__CHD890">[4]APU!#REF!</definedName>
    <definedName name="__EMC4" localSheetId="1">[5]APU!$J$1646</definedName>
    <definedName name="__EMC4" localSheetId="4">[5]APU!$J$1646</definedName>
    <definedName name="__EMC4" localSheetId="3">[6]APU!$J$1646</definedName>
    <definedName name="__EMC4">[4]APU!$J$1646</definedName>
    <definedName name="__EST1" localSheetId="5">#REF!</definedName>
    <definedName name="__EST1" localSheetId="4">#REF!</definedName>
    <definedName name="__EST1" localSheetId="0">#REF!</definedName>
    <definedName name="__EST1" localSheetId="8">#REF!</definedName>
    <definedName name="__EST1" localSheetId="9">#REF!</definedName>
    <definedName name="__EST1">#REF!</definedName>
    <definedName name="__EST10" localSheetId="5">#REF!</definedName>
    <definedName name="__EST10" localSheetId="8">#REF!</definedName>
    <definedName name="__EST10" localSheetId="9">#REF!</definedName>
    <definedName name="__EST10">#REF!</definedName>
    <definedName name="__EST11" localSheetId="5">#REF!</definedName>
    <definedName name="__EST11" localSheetId="8">#REF!</definedName>
    <definedName name="__EST11" localSheetId="9">#REF!</definedName>
    <definedName name="__EST11">#REF!</definedName>
    <definedName name="__EST12" localSheetId="5">#REF!</definedName>
    <definedName name="__EST12" localSheetId="6">#REF!</definedName>
    <definedName name="__EST12" localSheetId="8">#REF!</definedName>
    <definedName name="__EST12" localSheetId="9">#REF!</definedName>
    <definedName name="__EST12">#REF!</definedName>
    <definedName name="__EST13" localSheetId="5">#REF!</definedName>
    <definedName name="__EST13" localSheetId="6">#REF!</definedName>
    <definedName name="__EST13" localSheetId="8">#REF!</definedName>
    <definedName name="__EST13" localSheetId="9">#REF!</definedName>
    <definedName name="__EST13">#REF!</definedName>
    <definedName name="__EST14" localSheetId="5">#REF!</definedName>
    <definedName name="__EST14" localSheetId="6">#REF!</definedName>
    <definedName name="__EST14" localSheetId="8">#REF!</definedName>
    <definedName name="__EST14" localSheetId="9">#REF!</definedName>
    <definedName name="__EST14">#REF!</definedName>
    <definedName name="__EST15" localSheetId="5">#REF!</definedName>
    <definedName name="__EST15" localSheetId="6">#REF!</definedName>
    <definedName name="__EST15" localSheetId="8">#REF!</definedName>
    <definedName name="__EST15" localSheetId="9">#REF!</definedName>
    <definedName name="__EST15">#REF!</definedName>
    <definedName name="__EST16" localSheetId="5">#REF!</definedName>
    <definedName name="__EST16" localSheetId="6">#REF!</definedName>
    <definedName name="__EST16" localSheetId="8">#REF!</definedName>
    <definedName name="__EST16" localSheetId="9">#REF!</definedName>
    <definedName name="__EST16">#REF!</definedName>
    <definedName name="__EST17" localSheetId="5">#REF!</definedName>
    <definedName name="__EST17" localSheetId="6">#REF!</definedName>
    <definedName name="__EST17" localSheetId="8">#REF!</definedName>
    <definedName name="__EST17" localSheetId="9">#REF!</definedName>
    <definedName name="__EST17">#REF!</definedName>
    <definedName name="__EST18" localSheetId="5">#REF!</definedName>
    <definedName name="__EST18" localSheetId="6">#REF!</definedName>
    <definedName name="__EST18" localSheetId="8">#REF!</definedName>
    <definedName name="__EST18" localSheetId="9">#REF!</definedName>
    <definedName name="__EST18">#REF!</definedName>
    <definedName name="__EST19" localSheetId="5">#REF!</definedName>
    <definedName name="__EST19" localSheetId="6">#REF!</definedName>
    <definedName name="__EST19" localSheetId="8">#REF!</definedName>
    <definedName name="__EST19" localSheetId="9">#REF!</definedName>
    <definedName name="__EST19">#REF!</definedName>
    <definedName name="__EST2" localSheetId="5">#REF!</definedName>
    <definedName name="__EST2" localSheetId="6">#REF!</definedName>
    <definedName name="__EST2" localSheetId="8">#REF!</definedName>
    <definedName name="__EST2" localSheetId="9">#REF!</definedName>
    <definedName name="__EST2">#REF!</definedName>
    <definedName name="__EST3" localSheetId="5">#REF!</definedName>
    <definedName name="__EST3" localSheetId="6">#REF!</definedName>
    <definedName name="__EST3" localSheetId="8">#REF!</definedName>
    <definedName name="__EST3" localSheetId="9">#REF!</definedName>
    <definedName name="__EST3">#REF!</definedName>
    <definedName name="__EST4" localSheetId="5">#REF!</definedName>
    <definedName name="__EST4" localSheetId="6">#REF!</definedName>
    <definedName name="__EST4" localSheetId="8">#REF!</definedName>
    <definedName name="__EST4" localSheetId="9">#REF!</definedName>
    <definedName name="__EST4">#REF!</definedName>
    <definedName name="__EST5" localSheetId="5">#REF!</definedName>
    <definedName name="__EST5" localSheetId="6">#REF!</definedName>
    <definedName name="__EST5" localSheetId="8">#REF!</definedName>
    <definedName name="__EST5" localSheetId="9">#REF!</definedName>
    <definedName name="__EST5">#REF!</definedName>
    <definedName name="__EST6" localSheetId="5">#REF!</definedName>
    <definedName name="__EST6" localSheetId="6">#REF!</definedName>
    <definedName name="__EST6" localSheetId="8">#REF!</definedName>
    <definedName name="__EST6" localSheetId="9">#REF!</definedName>
    <definedName name="__EST6">#REF!</definedName>
    <definedName name="__EST7" localSheetId="5">#REF!</definedName>
    <definedName name="__EST7" localSheetId="6">#REF!</definedName>
    <definedName name="__EST7" localSheetId="8">#REF!</definedName>
    <definedName name="__EST7" localSheetId="9">#REF!</definedName>
    <definedName name="__EST7">#REF!</definedName>
    <definedName name="__EST8" localSheetId="5">#REF!</definedName>
    <definedName name="__EST8" localSheetId="6">#REF!</definedName>
    <definedName name="__EST8" localSheetId="8">#REF!</definedName>
    <definedName name="__EST8" localSheetId="9">#REF!</definedName>
    <definedName name="__EST8">#REF!</definedName>
    <definedName name="__EST9" localSheetId="5">#REF!</definedName>
    <definedName name="__EST9" localSheetId="6">#REF!</definedName>
    <definedName name="__EST9" localSheetId="8">#REF!</definedName>
    <definedName name="__EST9" localSheetId="9">#REF!</definedName>
    <definedName name="__EST9">#REF!</definedName>
    <definedName name="__ETR13" localSheetId="5">#REF!</definedName>
    <definedName name="__ETR13" localSheetId="6">#REF!</definedName>
    <definedName name="__ETR13" localSheetId="8">#REF!</definedName>
    <definedName name="__ETR13" localSheetId="9">#REF!</definedName>
    <definedName name="__ETR13">#REF!</definedName>
    <definedName name="__EXC1" localSheetId="5">#REF!</definedName>
    <definedName name="__EXC1" localSheetId="6">#REF!</definedName>
    <definedName name="__EXC1" localSheetId="8">#REF!</definedName>
    <definedName name="__EXC1" localSheetId="9">#REF!</definedName>
    <definedName name="__EXC1">#REF!</definedName>
    <definedName name="__EXC10" localSheetId="5">#REF!</definedName>
    <definedName name="__EXC10" localSheetId="6">#REF!</definedName>
    <definedName name="__EXC10" localSheetId="8">#REF!</definedName>
    <definedName name="__EXC10" localSheetId="9">#REF!</definedName>
    <definedName name="__EXC10">#REF!</definedName>
    <definedName name="__EXC11" localSheetId="5">#REF!</definedName>
    <definedName name="__EXC11" localSheetId="6">#REF!</definedName>
    <definedName name="__EXC11" localSheetId="8">#REF!</definedName>
    <definedName name="__EXC11" localSheetId="9">#REF!</definedName>
    <definedName name="__EXC11">#REF!</definedName>
    <definedName name="__EXC12" localSheetId="5">#REF!</definedName>
    <definedName name="__EXC12" localSheetId="6">#REF!</definedName>
    <definedName name="__EXC12" localSheetId="8">#REF!</definedName>
    <definedName name="__EXC12" localSheetId="9">#REF!</definedName>
    <definedName name="__EXC12">#REF!</definedName>
    <definedName name="__EXC2" localSheetId="5">#REF!</definedName>
    <definedName name="__EXC2" localSheetId="6">#REF!</definedName>
    <definedName name="__EXC2" localSheetId="8">#REF!</definedName>
    <definedName name="__EXC2" localSheetId="9">#REF!</definedName>
    <definedName name="__EXC2">#REF!</definedName>
    <definedName name="__EXC3" localSheetId="5">#REF!</definedName>
    <definedName name="__EXC3" localSheetId="6">#REF!</definedName>
    <definedName name="__EXC3" localSheetId="8">#REF!</definedName>
    <definedName name="__EXC3" localSheetId="9">#REF!</definedName>
    <definedName name="__EXC3">#REF!</definedName>
    <definedName name="__EXC4" localSheetId="5">#REF!</definedName>
    <definedName name="__EXC4" localSheetId="6">#REF!</definedName>
    <definedName name="__EXC4" localSheetId="8">#REF!</definedName>
    <definedName name="__EXC4" localSheetId="9">#REF!</definedName>
    <definedName name="__EXC4">#REF!</definedName>
    <definedName name="__EXC5" localSheetId="5">#REF!</definedName>
    <definedName name="__EXC5" localSheetId="6">#REF!</definedName>
    <definedName name="__EXC5" localSheetId="8">#REF!</definedName>
    <definedName name="__EXC5" localSheetId="9">#REF!</definedName>
    <definedName name="__EXC5">#REF!</definedName>
    <definedName name="__EXC6" localSheetId="5">#REF!</definedName>
    <definedName name="__EXC6" localSheetId="6">#REF!</definedName>
    <definedName name="__EXC6" localSheetId="8">#REF!</definedName>
    <definedName name="__EXC6" localSheetId="9">#REF!</definedName>
    <definedName name="__EXC6">#REF!</definedName>
    <definedName name="__EXC7" localSheetId="5">#REF!</definedName>
    <definedName name="__EXC7" localSheetId="6">#REF!</definedName>
    <definedName name="__EXC7" localSheetId="8">#REF!</definedName>
    <definedName name="__EXC7" localSheetId="9">#REF!</definedName>
    <definedName name="__EXC7">#REF!</definedName>
    <definedName name="__EXC8" localSheetId="5">#REF!</definedName>
    <definedName name="__EXC8" localSheetId="6">#REF!</definedName>
    <definedName name="__EXC8" localSheetId="8">#REF!</definedName>
    <definedName name="__EXC8" localSheetId="9">#REF!</definedName>
    <definedName name="__EXC8">#REF!</definedName>
    <definedName name="__EXC9" localSheetId="5">#REF!</definedName>
    <definedName name="__EXC9" localSheetId="6">#REF!</definedName>
    <definedName name="__EXC9" localSheetId="8">#REF!</definedName>
    <definedName name="__EXC9" localSheetId="9">#REF!</definedName>
    <definedName name="__EXC9">#REF!</definedName>
    <definedName name="__F">#N/A</definedName>
    <definedName name="__F_1">#NAME?</definedName>
    <definedName name="__F_2">#NAME?</definedName>
    <definedName name="__F_4">#NAME?</definedName>
    <definedName name="__F_6">#NAME?</definedName>
    <definedName name="__F_7">#NAME?</definedName>
    <definedName name="__F_8">#NAME?</definedName>
    <definedName name="__ff2005">#N/A</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5">'A.I.U '!ERR</definedName>
    <definedName name="__FS01">[2]!ERR</definedName>
    <definedName name="__FS01_1">#NAME?</definedName>
    <definedName name="__FS01_2">#NAME?</definedName>
    <definedName name="__FS01_4">#NAME?</definedName>
    <definedName name="__FS01_6">#NAME?</definedName>
    <definedName name="__FS01_7">#NAME?</definedName>
    <definedName name="__FS01_8">#NAME?</definedName>
    <definedName name="__g2" localSheetId="5" hidden="1">{"TAB1",#N/A,TRUE,"GENERAL";"TAB2",#N/A,TRUE,"GENERAL";"TAB3",#N/A,TRUE,"GENERAL";"TAB4",#N/A,TRUE,"GENERAL";"TAB5",#N/A,TRUE,"GENERAL"}</definedName>
    <definedName name="__g2" localSheetId="4" hidden="1">{"TAB1",#N/A,TRUE,"GENERAL";"TAB2",#N/A,TRUE,"GENERAL";"TAB3",#N/A,TRUE,"GENERAL";"TAB4",#N/A,TRUE,"GENERAL";"TAB5",#N/A,TRUE,"GENERAL"}</definedName>
    <definedName name="__g2" localSheetId="0"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hidden="1">{"TAB1",#N/A,TRUE,"GENERAL";"TAB2",#N/A,TRUE,"GENERAL";"TAB3",#N/A,TRUE,"GENERAL";"TAB4",#N/A,TRUE,"GENERAL";"TAB5",#N/A,TRUE,"GENERAL"}</definedName>
    <definedName name="__g3" localSheetId="5" hidden="1">{"via1",#N/A,TRUE,"general";"via2",#N/A,TRUE,"general";"via3",#N/A,TRUE,"general"}</definedName>
    <definedName name="__g3" localSheetId="4" hidden="1">{"via1",#N/A,TRUE,"general";"via2",#N/A,TRUE,"general";"via3",#N/A,TRUE,"general"}</definedName>
    <definedName name="__g3" localSheetId="0"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hidden="1">{"via1",#N/A,TRUE,"general";"via2",#N/A,TRUE,"general";"via3",#N/A,TRUE,"general"}</definedName>
    <definedName name="__g4" localSheetId="5" hidden="1">{"via1",#N/A,TRUE,"general";"via2",#N/A,TRUE,"general";"via3",#N/A,TRUE,"general"}</definedName>
    <definedName name="__g4" localSheetId="4" hidden="1">{"via1",#N/A,TRUE,"general";"via2",#N/A,TRUE,"general";"via3",#N/A,TRUE,"general"}</definedName>
    <definedName name="__g4" localSheetId="0"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hidden="1">{"via1",#N/A,TRUE,"general";"via2",#N/A,TRUE,"general";"via3",#N/A,TRUE,"general"}</definedName>
    <definedName name="__g5" localSheetId="5" hidden="1">{"via1",#N/A,TRUE,"general";"via2",#N/A,TRUE,"general";"via3",#N/A,TRUE,"general"}</definedName>
    <definedName name="__g5" localSheetId="4" hidden="1">{"via1",#N/A,TRUE,"general";"via2",#N/A,TRUE,"general";"via3",#N/A,TRUE,"general"}</definedName>
    <definedName name="__g5" localSheetId="0"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hidden="1">{"via1",#N/A,TRUE,"general";"via2",#N/A,TRUE,"general";"via3",#N/A,TRUE,"general"}</definedName>
    <definedName name="__g6" localSheetId="5" hidden="1">{"via1",#N/A,TRUE,"general";"via2",#N/A,TRUE,"general";"via3",#N/A,TRUE,"general"}</definedName>
    <definedName name="__g6" localSheetId="4" hidden="1">{"via1",#N/A,TRUE,"general";"via2",#N/A,TRUE,"general";"via3",#N/A,TRUE,"general"}</definedName>
    <definedName name="__g6" localSheetId="0"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hidden="1">{"via1",#N/A,TRUE,"general";"via2",#N/A,TRUE,"general";"via3",#N/A,TRUE,"general"}</definedName>
    <definedName name="__g7" localSheetId="5" hidden="1">{"TAB1",#N/A,TRUE,"GENERAL";"TAB2",#N/A,TRUE,"GENERAL";"TAB3",#N/A,TRUE,"GENERAL";"TAB4",#N/A,TRUE,"GENERAL";"TAB5",#N/A,TRUE,"GENERAL"}</definedName>
    <definedName name="__g7" localSheetId="4" hidden="1">{"TAB1",#N/A,TRUE,"GENERAL";"TAB2",#N/A,TRUE,"GENERAL";"TAB3",#N/A,TRUE,"GENERAL";"TAB4",#N/A,TRUE,"GENERAL";"TAB5",#N/A,TRUE,"GENERAL"}</definedName>
    <definedName name="__g7" localSheetId="0"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hidden="1">{"TAB1",#N/A,TRUE,"GENERAL";"TAB2",#N/A,TRUE,"GENERAL";"TAB3",#N/A,TRUE,"GENERAL";"TAB4",#N/A,TRUE,"GENERAL";"TAB5",#N/A,TRUE,"GENERAL"}</definedName>
    <definedName name="__GR1" localSheetId="5" hidden="1">{"TAB1",#N/A,TRUE,"GENERAL";"TAB2",#N/A,TRUE,"GENERAL";"TAB3",#N/A,TRUE,"GENERAL";"TAB4",#N/A,TRUE,"GENERAL";"TAB5",#N/A,TRUE,"GENERAL"}</definedName>
    <definedName name="__GR1" localSheetId="4" hidden="1">{"TAB1",#N/A,TRUE,"GENERAL";"TAB2",#N/A,TRUE,"GENERAL";"TAB3",#N/A,TRUE,"GENERAL";"TAB4",#N/A,TRUE,"GENERAL";"TAB5",#N/A,TRUE,"GENERAL"}</definedName>
    <definedName name="__GR1" localSheetId="0"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hidden="1">{"TAB1",#N/A,TRUE,"GENERAL";"TAB2",#N/A,TRUE,"GENERAL";"TAB3",#N/A,TRUE,"GENERAL";"TAB4",#N/A,TRUE,"GENERAL";"TAB5",#N/A,TRUE,"GENERAL"}</definedName>
    <definedName name="__gtr4" localSheetId="5" hidden="1">{"via1",#N/A,TRUE,"general";"via2",#N/A,TRUE,"general";"via3",#N/A,TRUE,"general"}</definedName>
    <definedName name="__gtr4" localSheetId="4" hidden="1">{"via1",#N/A,TRUE,"general";"via2",#N/A,TRUE,"general";"via3",#N/A,TRUE,"general"}</definedName>
    <definedName name="__gtr4" localSheetId="0"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hidden="1">{"via1",#N/A,TRUE,"general";"via2",#N/A,TRUE,"general";"via3",#N/A,TRUE,"general"}</definedName>
    <definedName name="__h2" localSheetId="5" hidden="1">{"via1",#N/A,TRUE,"general";"via2",#N/A,TRUE,"general";"via3",#N/A,TRUE,"general"}</definedName>
    <definedName name="__h2" localSheetId="4" hidden="1">{"via1",#N/A,TRUE,"general";"via2",#N/A,TRUE,"general";"via3",#N/A,TRUE,"general"}</definedName>
    <definedName name="__h2" localSheetId="0"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hidden="1">{"via1",#N/A,TRUE,"general";"via2",#N/A,TRUE,"general";"via3",#N/A,TRUE,"general"}</definedName>
    <definedName name="__h3" localSheetId="5" hidden="1">{"via1",#N/A,TRUE,"general";"via2",#N/A,TRUE,"general";"via3",#N/A,TRUE,"general"}</definedName>
    <definedName name="__h3" localSheetId="4" hidden="1">{"via1",#N/A,TRUE,"general";"via2",#N/A,TRUE,"general";"via3",#N/A,TRUE,"general"}</definedName>
    <definedName name="__h3" localSheetId="0"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hidden="1">{"via1",#N/A,TRUE,"general";"via2",#N/A,TRUE,"general";"via3",#N/A,TRUE,"general"}</definedName>
    <definedName name="__h4" localSheetId="5" hidden="1">{"TAB1",#N/A,TRUE,"GENERAL";"TAB2",#N/A,TRUE,"GENERAL";"TAB3",#N/A,TRUE,"GENERAL";"TAB4",#N/A,TRUE,"GENERAL";"TAB5",#N/A,TRUE,"GENERAL"}</definedName>
    <definedName name="__h4" localSheetId="4" hidden="1">{"TAB1",#N/A,TRUE,"GENERAL";"TAB2",#N/A,TRUE,"GENERAL";"TAB3",#N/A,TRUE,"GENERAL";"TAB4",#N/A,TRUE,"GENERAL";"TAB5",#N/A,TRUE,"GENERAL"}</definedName>
    <definedName name="__h4" localSheetId="0"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hidden="1">{"TAB1",#N/A,TRUE,"GENERAL";"TAB2",#N/A,TRUE,"GENERAL";"TAB3",#N/A,TRUE,"GENERAL";"TAB4",#N/A,TRUE,"GENERAL";"TAB5",#N/A,TRUE,"GENERAL"}</definedName>
    <definedName name="__h5" localSheetId="5" hidden="1">{"TAB1",#N/A,TRUE,"GENERAL";"TAB2",#N/A,TRUE,"GENERAL";"TAB3",#N/A,TRUE,"GENERAL";"TAB4",#N/A,TRUE,"GENERAL";"TAB5",#N/A,TRUE,"GENERAL"}</definedName>
    <definedName name="__h5" localSheetId="4" hidden="1">{"TAB1",#N/A,TRUE,"GENERAL";"TAB2",#N/A,TRUE,"GENERAL";"TAB3",#N/A,TRUE,"GENERAL";"TAB4",#N/A,TRUE,"GENERAL";"TAB5",#N/A,TRUE,"GENERAL"}</definedName>
    <definedName name="__h5" localSheetId="0"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hidden="1">{"TAB1",#N/A,TRUE,"GENERAL";"TAB2",#N/A,TRUE,"GENERAL";"TAB3",#N/A,TRUE,"GENERAL";"TAB4",#N/A,TRUE,"GENERAL";"TAB5",#N/A,TRUE,"GENERAL"}</definedName>
    <definedName name="__h6" localSheetId="5" hidden="1">{"via1",#N/A,TRUE,"general";"via2",#N/A,TRUE,"general";"via3",#N/A,TRUE,"general"}</definedName>
    <definedName name="__h6" localSheetId="4" hidden="1">{"via1",#N/A,TRUE,"general";"via2",#N/A,TRUE,"general";"via3",#N/A,TRUE,"general"}</definedName>
    <definedName name="__h6" localSheetId="0"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hidden="1">{"via1",#N/A,TRUE,"general";"via2",#N/A,TRUE,"general";"via3",#N/A,TRUE,"general"}</definedName>
    <definedName name="__h7" localSheetId="5" hidden="1">{"TAB1",#N/A,TRUE,"GENERAL";"TAB2",#N/A,TRUE,"GENERAL";"TAB3",#N/A,TRUE,"GENERAL";"TAB4",#N/A,TRUE,"GENERAL";"TAB5",#N/A,TRUE,"GENERAL"}</definedName>
    <definedName name="__h7" localSheetId="4" hidden="1">{"TAB1",#N/A,TRUE,"GENERAL";"TAB2",#N/A,TRUE,"GENERAL";"TAB3",#N/A,TRUE,"GENERAL";"TAB4",#N/A,TRUE,"GENERAL";"TAB5",#N/A,TRUE,"GENERAL"}</definedName>
    <definedName name="__h7" localSheetId="0"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hidden="1">{"TAB1",#N/A,TRUE,"GENERAL";"TAB2",#N/A,TRUE,"GENERAL";"TAB3",#N/A,TRUE,"GENERAL";"TAB4",#N/A,TRUE,"GENERAL";"TAB5",#N/A,TRUE,"GENERAL"}</definedName>
    <definedName name="__h8" localSheetId="5" hidden="1">{"via1",#N/A,TRUE,"general";"via2",#N/A,TRUE,"general";"via3",#N/A,TRUE,"general"}</definedName>
    <definedName name="__h8" localSheetId="4" hidden="1">{"via1",#N/A,TRUE,"general";"via2",#N/A,TRUE,"general";"via3",#N/A,TRUE,"general"}</definedName>
    <definedName name="__h8" localSheetId="0"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hidden="1">{"via1",#N/A,TRUE,"general";"via2",#N/A,TRUE,"general";"via3",#N/A,TRUE,"general"}</definedName>
    <definedName name="__hfh7" localSheetId="5" hidden="1">{"via1",#N/A,TRUE,"general";"via2",#N/A,TRUE,"general";"via3",#N/A,TRUE,"general"}</definedName>
    <definedName name="__hfh7" localSheetId="4" hidden="1">{"via1",#N/A,TRUE,"general";"via2",#N/A,TRUE,"general";"via3",#N/A,TRUE,"general"}</definedName>
    <definedName name="__hfh7" localSheetId="0"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hidden="1">{"via1",#N/A,TRUE,"general";"via2",#N/A,TRUE,"general";"via3",#N/A,TRUE,"general"}</definedName>
    <definedName name="__i4" localSheetId="5" hidden="1">{"via1",#N/A,TRUE,"general";"via2",#N/A,TRUE,"general";"via3",#N/A,TRUE,"general"}</definedName>
    <definedName name="__i4" localSheetId="4" hidden="1">{"via1",#N/A,TRUE,"general";"via2",#N/A,TRUE,"general";"via3",#N/A,TRUE,"general"}</definedName>
    <definedName name="__i4" localSheetId="0"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hidden="1">{"via1",#N/A,TRUE,"general";"via2",#N/A,TRUE,"general";"via3",#N/A,TRUE,"general"}</definedName>
    <definedName name="__i5" localSheetId="5" hidden="1">{"TAB1",#N/A,TRUE,"GENERAL";"TAB2",#N/A,TRUE,"GENERAL";"TAB3",#N/A,TRUE,"GENERAL";"TAB4",#N/A,TRUE,"GENERAL";"TAB5",#N/A,TRUE,"GENERAL"}</definedName>
    <definedName name="__i5" localSheetId="4" hidden="1">{"TAB1",#N/A,TRUE,"GENERAL";"TAB2",#N/A,TRUE,"GENERAL";"TAB3",#N/A,TRUE,"GENERAL";"TAB4",#N/A,TRUE,"GENERAL";"TAB5",#N/A,TRUE,"GENERAL"}</definedName>
    <definedName name="__i5" localSheetId="0"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hidden="1">{"TAB1",#N/A,TRUE,"GENERAL";"TAB2",#N/A,TRUE,"GENERAL";"TAB3",#N/A,TRUE,"GENERAL";"TAB4",#N/A,TRUE,"GENERAL";"TAB5",#N/A,TRUE,"GENERAL"}</definedName>
    <definedName name="__i6" localSheetId="5" hidden="1">{"TAB1",#N/A,TRUE,"GENERAL";"TAB2",#N/A,TRUE,"GENERAL";"TAB3",#N/A,TRUE,"GENERAL";"TAB4",#N/A,TRUE,"GENERAL";"TAB5",#N/A,TRUE,"GENERAL"}</definedName>
    <definedName name="__i6" localSheetId="4" hidden="1">{"TAB1",#N/A,TRUE,"GENERAL";"TAB2",#N/A,TRUE,"GENERAL";"TAB3",#N/A,TRUE,"GENERAL";"TAB4",#N/A,TRUE,"GENERAL";"TAB5",#N/A,TRUE,"GENERAL"}</definedName>
    <definedName name="__i6" localSheetId="0"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hidden="1">{"TAB1",#N/A,TRUE,"GENERAL";"TAB2",#N/A,TRUE,"GENERAL";"TAB3",#N/A,TRUE,"GENERAL";"TAB4",#N/A,TRUE,"GENERAL";"TAB5",#N/A,TRUE,"GENERAL"}</definedName>
    <definedName name="__i7" localSheetId="5" hidden="1">{"via1",#N/A,TRUE,"general";"via2",#N/A,TRUE,"general";"via3",#N/A,TRUE,"general"}</definedName>
    <definedName name="__i7" localSheetId="4" hidden="1">{"via1",#N/A,TRUE,"general";"via2",#N/A,TRUE,"general";"via3",#N/A,TRUE,"general"}</definedName>
    <definedName name="__i7" localSheetId="0"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hidden="1">{"via1",#N/A,TRUE,"general";"via2",#N/A,TRUE,"general";"via3",#N/A,TRUE,"general"}</definedName>
    <definedName name="__i77" localSheetId="5" hidden="1">{"TAB1",#N/A,TRUE,"GENERAL";"TAB2",#N/A,TRUE,"GENERAL";"TAB3",#N/A,TRUE,"GENERAL";"TAB4",#N/A,TRUE,"GENERAL";"TAB5",#N/A,TRUE,"GENERAL"}</definedName>
    <definedName name="__i77" localSheetId="4" hidden="1">{"TAB1",#N/A,TRUE,"GENERAL";"TAB2",#N/A,TRUE,"GENERAL";"TAB3",#N/A,TRUE,"GENERAL";"TAB4",#N/A,TRUE,"GENERAL";"TAB5",#N/A,TRUE,"GENERAL"}</definedName>
    <definedName name="__i77" localSheetId="0"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hidden="1">{"TAB1",#N/A,TRUE,"GENERAL";"TAB2",#N/A,TRUE,"GENERAL";"TAB3",#N/A,TRUE,"GENERAL";"TAB4",#N/A,TRUE,"GENERAL";"TAB5",#N/A,TRUE,"GENERAL"}</definedName>
    <definedName name="__i8" localSheetId="5" hidden="1">{"via1",#N/A,TRUE,"general";"via2",#N/A,TRUE,"general";"via3",#N/A,TRUE,"general"}</definedName>
    <definedName name="__i8" localSheetId="4" hidden="1">{"via1",#N/A,TRUE,"general";"via2",#N/A,TRUE,"general";"via3",#N/A,TRUE,"general"}</definedName>
    <definedName name="__i8" localSheetId="0"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hidden="1">{"via1",#N/A,TRUE,"general";"via2",#N/A,TRUE,"general";"via3",#N/A,TRUE,"general"}</definedName>
    <definedName name="__i9" localSheetId="5" hidden="1">{"TAB1",#N/A,TRUE,"GENERAL";"TAB2",#N/A,TRUE,"GENERAL";"TAB3",#N/A,TRUE,"GENERAL";"TAB4",#N/A,TRUE,"GENERAL";"TAB5",#N/A,TRUE,"GENERAL"}</definedName>
    <definedName name="__i9" localSheetId="4" hidden="1">{"TAB1",#N/A,TRUE,"GENERAL";"TAB2",#N/A,TRUE,"GENERAL";"TAB3",#N/A,TRUE,"GENERAL";"TAB4",#N/A,TRUE,"GENERAL";"TAB5",#N/A,TRUE,"GENERAL"}</definedName>
    <definedName name="__i9" localSheetId="0"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hidden="1">{"TAB1",#N/A,TRUE,"GENERAL";"TAB2",#N/A,TRUE,"GENERAL";"TAB3",#N/A,TRUE,"GENERAL";"TAB4",#N/A,TRUE,"GENERAL";"TAB5",#N/A,TRUE,"GENERAL"}</definedName>
    <definedName name="__k3" localSheetId="5" hidden="1">{"TAB1",#N/A,TRUE,"GENERAL";"TAB2",#N/A,TRUE,"GENERAL";"TAB3",#N/A,TRUE,"GENERAL";"TAB4",#N/A,TRUE,"GENERAL";"TAB5",#N/A,TRUE,"GENERAL"}</definedName>
    <definedName name="__k3" localSheetId="4" hidden="1">{"TAB1",#N/A,TRUE,"GENERAL";"TAB2",#N/A,TRUE,"GENERAL";"TAB3",#N/A,TRUE,"GENERAL";"TAB4",#N/A,TRUE,"GENERAL";"TAB5",#N/A,TRUE,"GENERAL"}</definedName>
    <definedName name="__k3" localSheetId="0"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hidden="1">{"TAB1",#N/A,TRUE,"GENERAL";"TAB2",#N/A,TRUE,"GENERAL";"TAB3",#N/A,TRUE,"GENERAL";"TAB4",#N/A,TRUE,"GENERAL";"TAB5",#N/A,TRUE,"GENERAL"}</definedName>
    <definedName name="__k4" localSheetId="5" hidden="1">{"via1",#N/A,TRUE,"general";"via2",#N/A,TRUE,"general";"via3",#N/A,TRUE,"general"}</definedName>
    <definedName name="__k4" localSheetId="4" hidden="1">{"via1",#N/A,TRUE,"general";"via2",#N/A,TRUE,"general";"via3",#N/A,TRUE,"general"}</definedName>
    <definedName name="__k4" localSheetId="0"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hidden="1">{"via1",#N/A,TRUE,"general";"via2",#N/A,TRUE,"general";"via3",#N/A,TRUE,"general"}</definedName>
    <definedName name="__k5" localSheetId="5" hidden="1">{"via1",#N/A,TRUE,"general";"via2",#N/A,TRUE,"general";"via3",#N/A,TRUE,"general"}</definedName>
    <definedName name="__k5" localSheetId="4" hidden="1">{"via1",#N/A,TRUE,"general";"via2",#N/A,TRUE,"general";"via3",#N/A,TRUE,"general"}</definedName>
    <definedName name="__k5" localSheetId="0"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hidden="1">{"via1",#N/A,TRUE,"general";"via2",#N/A,TRUE,"general";"via3",#N/A,TRUE,"general"}</definedName>
    <definedName name="__k6" localSheetId="5" hidden="1">{"TAB1",#N/A,TRUE,"GENERAL";"TAB2",#N/A,TRUE,"GENERAL";"TAB3",#N/A,TRUE,"GENERAL";"TAB4",#N/A,TRUE,"GENERAL";"TAB5",#N/A,TRUE,"GENERAL"}</definedName>
    <definedName name="__k6" localSheetId="4" hidden="1">{"TAB1",#N/A,TRUE,"GENERAL";"TAB2",#N/A,TRUE,"GENERAL";"TAB3",#N/A,TRUE,"GENERAL";"TAB4",#N/A,TRUE,"GENERAL";"TAB5",#N/A,TRUE,"GENERAL"}</definedName>
    <definedName name="__k6" localSheetId="0"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hidden="1">{"TAB1",#N/A,TRUE,"GENERAL";"TAB2",#N/A,TRUE,"GENERAL";"TAB3",#N/A,TRUE,"GENERAL";"TAB4",#N/A,TRUE,"GENERAL";"TAB5",#N/A,TRUE,"GENERAL"}</definedName>
    <definedName name="__k7" localSheetId="5" hidden="1">{"via1",#N/A,TRUE,"general";"via2",#N/A,TRUE,"general";"via3",#N/A,TRUE,"general"}</definedName>
    <definedName name="__k7" localSheetId="4" hidden="1">{"via1",#N/A,TRUE,"general";"via2",#N/A,TRUE,"general";"via3",#N/A,TRUE,"general"}</definedName>
    <definedName name="__k7" localSheetId="0"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hidden="1">{"via1",#N/A,TRUE,"general";"via2",#N/A,TRUE,"general";"via3",#N/A,TRUE,"general"}</definedName>
    <definedName name="__k8" localSheetId="5" hidden="1">{"via1",#N/A,TRUE,"general";"via2",#N/A,TRUE,"general";"via3",#N/A,TRUE,"general"}</definedName>
    <definedName name="__k8" localSheetId="4" hidden="1">{"via1",#N/A,TRUE,"general";"via2",#N/A,TRUE,"general";"via3",#N/A,TRUE,"general"}</definedName>
    <definedName name="__k8" localSheetId="0"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hidden="1">{"via1",#N/A,TRUE,"general";"via2",#N/A,TRUE,"general";"via3",#N/A,TRUE,"general"}</definedName>
    <definedName name="__k9" localSheetId="5" hidden="1">{"TAB1",#N/A,TRUE,"GENERAL";"TAB2",#N/A,TRUE,"GENERAL";"TAB3",#N/A,TRUE,"GENERAL";"TAB4",#N/A,TRUE,"GENERAL";"TAB5",#N/A,TRUE,"GENERAL"}</definedName>
    <definedName name="__k9" localSheetId="4" hidden="1">{"TAB1",#N/A,TRUE,"GENERAL";"TAB2",#N/A,TRUE,"GENERAL";"TAB3",#N/A,TRUE,"GENERAL";"TAB4",#N/A,TRUE,"GENERAL";"TAB5",#N/A,TRUE,"GENERAL"}</definedName>
    <definedName name="__k9" localSheetId="0"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hidden="1">{"TAB1",#N/A,TRUE,"GENERAL";"TAB2",#N/A,TRUE,"GENERAL";"TAB3",#N/A,TRUE,"GENERAL";"TAB4",#N/A,TRUE,"GENERAL";"TAB5",#N/A,TRUE,"GENERAL"}</definedName>
    <definedName name="__m3" localSheetId="5" hidden="1">{"via1",#N/A,TRUE,"general";"via2",#N/A,TRUE,"general";"via3",#N/A,TRUE,"general"}</definedName>
    <definedName name="__m3" localSheetId="4" hidden="1">{"via1",#N/A,TRUE,"general";"via2",#N/A,TRUE,"general";"via3",#N/A,TRUE,"general"}</definedName>
    <definedName name="__m3" localSheetId="0"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hidden="1">{"via1",#N/A,TRUE,"general";"via2",#N/A,TRUE,"general";"via3",#N/A,TRUE,"general"}</definedName>
    <definedName name="__m4" localSheetId="5" hidden="1">{"TAB1",#N/A,TRUE,"GENERAL";"TAB2",#N/A,TRUE,"GENERAL";"TAB3",#N/A,TRUE,"GENERAL";"TAB4",#N/A,TRUE,"GENERAL";"TAB5",#N/A,TRUE,"GENERAL"}</definedName>
    <definedName name="__m4" localSheetId="4" hidden="1">{"TAB1",#N/A,TRUE,"GENERAL";"TAB2",#N/A,TRUE,"GENERAL";"TAB3",#N/A,TRUE,"GENERAL";"TAB4",#N/A,TRUE,"GENERAL";"TAB5",#N/A,TRUE,"GENERAL"}</definedName>
    <definedName name="__m4" localSheetId="0"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hidden="1">{"TAB1",#N/A,TRUE,"GENERAL";"TAB2",#N/A,TRUE,"GENERAL";"TAB3",#N/A,TRUE,"GENERAL";"TAB4",#N/A,TRUE,"GENERAL";"TAB5",#N/A,TRUE,"GENERAL"}</definedName>
    <definedName name="__m5" localSheetId="5" hidden="1">{"via1",#N/A,TRUE,"general";"via2",#N/A,TRUE,"general";"via3",#N/A,TRUE,"general"}</definedName>
    <definedName name="__m5" localSheetId="4" hidden="1">{"via1",#N/A,TRUE,"general";"via2",#N/A,TRUE,"general";"via3",#N/A,TRUE,"general"}</definedName>
    <definedName name="__m5" localSheetId="0"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hidden="1">{"via1",#N/A,TRUE,"general";"via2",#N/A,TRUE,"general";"via3",#N/A,TRUE,"general"}</definedName>
    <definedName name="__m6" localSheetId="5" hidden="1">{"TAB1",#N/A,TRUE,"GENERAL";"TAB2",#N/A,TRUE,"GENERAL";"TAB3",#N/A,TRUE,"GENERAL";"TAB4",#N/A,TRUE,"GENERAL";"TAB5",#N/A,TRUE,"GENERAL"}</definedName>
    <definedName name="__m6" localSheetId="4" hidden="1">{"TAB1",#N/A,TRUE,"GENERAL";"TAB2",#N/A,TRUE,"GENERAL";"TAB3",#N/A,TRUE,"GENERAL";"TAB4",#N/A,TRUE,"GENERAL";"TAB5",#N/A,TRUE,"GENERAL"}</definedName>
    <definedName name="__m6" localSheetId="0"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hidden="1">{"TAB1",#N/A,TRUE,"GENERAL";"TAB2",#N/A,TRUE,"GENERAL";"TAB3",#N/A,TRUE,"GENERAL";"TAB4",#N/A,TRUE,"GENERAL";"TAB5",#N/A,TRUE,"GENERAL"}</definedName>
    <definedName name="__m7" localSheetId="5" hidden="1">{"TAB1",#N/A,TRUE,"GENERAL";"TAB2",#N/A,TRUE,"GENERAL";"TAB3",#N/A,TRUE,"GENERAL";"TAB4",#N/A,TRUE,"GENERAL";"TAB5",#N/A,TRUE,"GENERAL"}</definedName>
    <definedName name="__m7" localSheetId="4" hidden="1">{"TAB1",#N/A,TRUE,"GENERAL";"TAB2",#N/A,TRUE,"GENERAL";"TAB3",#N/A,TRUE,"GENERAL";"TAB4",#N/A,TRUE,"GENERAL";"TAB5",#N/A,TRUE,"GENERAL"}</definedName>
    <definedName name="__m7" localSheetId="0"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hidden="1">{"TAB1",#N/A,TRUE,"GENERAL";"TAB2",#N/A,TRUE,"GENERAL";"TAB3",#N/A,TRUE,"GENERAL";"TAB4",#N/A,TRUE,"GENERAL";"TAB5",#N/A,TRUE,"GENERAL"}</definedName>
    <definedName name="__m8" localSheetId="5" hidden="1">{"via1",#N/A,TRUE,"general";"via2",#N/A,TRUE,"general";"via3",#N/A,TRUE,"general"}</definedName>
    <definedName name="__m8" localSheetId="4" hidden="1">{"via1",#N/A,TRUE,"general";"via2",#N/A,TRUE,"general";"via3",#N/A,TRUE,"general"}</definedName>
    <definedName name="__m8" localSheetId="0"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hidden="1">{"via1",#N/A,TRUE,"general";"via2",#N/A,TRUE,"general";"via3",#N/A,TRUE,"general"}</definedName>
    <definedName name="__m9" localSheetId="5" hidden="1">{"via1",#N/A,TRUE,"general";"via2",#N/A,TRUE,"general";"via3",#N/A,TRUE,"general"}</definedName>
    <definedName name="__m9" localSheetId="4" hidden="1">{"via1",#N/A,TRUE,"general";"via2",#N/A,TRUE,"general";"via3",#N/A,TRUE,"general"}</definedName>
    <definedName name="__m9" localSheetId="0"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hidden="1">{"via1",#N/A,TRUE,"general";"via2",#N/A,TRUE,"general";"via3",#N/A,TRUE,"general"}</definedName>
    <definedName name="__MAT112">[16]INSUMOS!$D$270</definedName>
    <definedName name="__MAT121">[16]INSUMOS!$D$91</definedName>
    <definedName name="__MAT177">[16]INSUMOS!$D$310</definedName>
    <definedName name="__MAT180">[16]INSUMOS!$D$76</definedName>
    <definedName name="__mun2" localSheetId="5">#REF!</definedName>
    <definedName name="__mun2" localSheetId="8">#REF!</definedName>
    <definedName name="__mun2" localSheetId="9">#REF!</definedName>
    <definedName name="__mun2">#REF!</definedName>
    <definedName name="__n3" localSheetId="5" hidden="1">{"TAB1",#N/A,TRUE,"GENERAL";"TAB2",#N/A,TRUE,"GENERAL";"TAB3",#N/A,TRUE,"GENERAL";"TAB4",#N/A,TRUE,"GENERAL";"TAB5",#N/A,TRUE,"GENERAL"}</definedName>
    <definedName name="__n3" localSheetId="4" hidden="1">{"TAB1",#N/A,TRUE,"GENERAL";"TAB2",#N/A,TRUE,"GENERAL";"TAB3",#N/A,TRUE,"GENERAL";"TAB4",#N/A,TRUE,"GENERAL";"TAB5",#N/A,TRUE,"GENERAL"}</definedName>
    <definedName name="__n3" localSheetId="0"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hidden="1">{"TAB1",#N/A,TRUE,"GENERAL";"TAB2",#N/A,TRUE,"GENERAL";"TAB3",#N/A,TRUE,"GENERAL";"TAB4",#N/A,TRUE,"GENERAL";"TAB5",#N/A,TRUE,"GENERAL"}</definedName>
    <definedName name="__n4" localSheetId="5" hidden="1">{"via1",#N/A,TRUE,"general";"via2",#N/A,TRUE,"general";"via3",#N/A,TRUE,"general"}</definedName>
    <definedName name="__n4" localSheetId="4" hidden="1">{"via1",#N/A,TRUE,"general";"via2",#N/A,TRUE,"general";"via3",#N/A,TRUE,"general"}</definedName>
    <definedName name="__n4" localSheetId="0"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hidden="1">{"via1",#N/A,TRUE,"general";"via2",#N/A,TRUE,"general";"via3",#N/A,TRUE,"general"}</definedName>
    <definedName name="__n5" localSheetId="5" hidden="1">{"TAB1",#N/A,TRUE,"GENERAL";"TAB2",#N/A,TRUE,"GENERAL";"TAB3",#N/A,TRUE,"GENERAL";"TAB4",#N/A,TRUE,"GENERAL";"TAB5",#N/A,TRUE,"GENERAL"}</definedName>
    <definedName name="__n5" localSheetId="4" hidden="1">{"TAB1",#N/A,TRUE,"GENERAL";"TAB2",#N/A,TRUE,"GENERAL";"TAB3",#N/A,TRUE,"GENERAL";"TAB4",#N/A,TRUE,"GENERAL";"TAB5",#N/A,TRUE,"GENERAL"}</definedName>
    <definedName name="__n5" localSheetId="0"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hidden="1">{"TAB1",#N/A,TRUE,"GENERAL";"TAB2",#N/A,TRUE,"GENERAL";"TAB3",#N/A,TRUE,"GENERAL";"TAB4",#N/A,TRUE,"GENERAL";"TAB5",#N/A,TRUE,"GENERAL"}</definedName>
    <definedName name="__num10" localSheetId="5">#REF!</definedName>
    <definedName name="__num10" localSheetId="6">#REF!</definedName>
    <definedName name="__num10" localSheetId="8">#REF!</definedName>
    <definedName name="__num10" localSheetId="9">#REF!</definedName>
    <definedName name="__num10">#REF!</definedName>
    <definedName name="__num2" localSheetId="5">#REF!</definedName>
    <definedName name="__num2" localSheetId="6">#REF!</definedName>
    <definedName name="__num2" localSheetId="8">#REF!</definedName>
    <definedName name="__num2" localSheetId="9">#REF!</definedName>
    <definedName name="__num2">#REF!</definedName>
    <definedName name="__num3" localSheetId="5">#REF!</definedName>
    <definedName name="__num3" localSheetId="6">#REF!</definedName>
    <definedName name="__num3" localSheetId="8">#REF!</definedName>
    <definedName name="__num3" localSheetId="9">#REF!</definedName>
    <definedName name="__num3">#REF!</definedName>
    <definedName name="__num4" localSheetId="5">#REF!</definedName>
    <definedName name="__num4" localSheetId="6">#REF!</definedName>
    <definedName name="__num4" localSheetId="8">#REF!</definedName>
    <definedName name="__num4" localSheetId="9">#REF!</definedName>
    <definedName name="__num4">#REF!</definedName>
    <definedName name="__num5" localSheetId="5">#REF!</definedName>
    <definedName name="__num5" localSheetId="6">#REF!</definedName>
    <definedName name="__num5" localSheetId="8">#REF!</definedName>
    <definedName name="__num5" localSheetId="9">#REF!</definedName>
    <definedName name="__num5">#REF!</definedName>
    <definedName name="__num6" localSheetId="5">#REF!</definedName>
    <definedName name="__num6" localSheetId="6">#REF!</definedName>
    <definedName name="__num6" localSheetId="8">#REF!</definedName>
    <definedName name="__num6" localSheetId="9">#REF!</definedName>
    <definedName name="__num6">#REF!</definedName>
    <definedName name="__num7" localSheetId="5">#REF!</definedName>
    <definedName name="__num7" localSheetId="6">#REF!</definedName>
    <definedName name="__num7" localSheetId="8">#REF!</definedName>
    <definedName name="__num7" localSheetId="9">#REF!</definedName>
    <definedName name="__num7">#REF!</definedName>
    <definedName name="__num8" localSheetId="5">#REF!</definedName>
    <definedName name="__num8" localSheetId="6">#REF!</definedName>
    <definedName name="__num8" localSheetId="8">#REF!</definedName>
    <definedName name="__num8" localSheetId="9">#REF!</definedName>
    <definedName name="__num8">#REF!</definedName>
    <definedName name="__num9" localSheetId="5">#REF!</definedName>
    <definedName name="__num9" localSheetId="6">#REF!</definedName>
    <definedName name="__num9" localSheetId="8">#REF!</definedName>
    <definedName name="__num9" localSheetId="9">#REF!</definedName>
    <definedName name="__num9">#REF!</definedName>
    <definedName name="__nyn7" localSheetId="5" hidden="1">{"via1",#N/A,TRUE,"general";"via2",#N/A,TRUE,"general";"via3",#N/A,TRUE,"general"}</definedName>
    <definedName name="__nyn7" localSheetId="4" hidden="1">{"via1",#N/A,TRUE,"general";"via2",#N/A,TRUE,"general";"via3",#N/A,TRUE,"general"}</definedName>
    <definedName name="__nyn7" localSheetId="0"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hidden="1">{"via1",#N/A,TRUE,"general";"via2",#N/A,TRUE,"general";"via3",#N/A,TRUE,"general"}</definedName>
    <definedName name="__o4" localSheetId="5" hidden="1">{"via1",#N/A,TRUE,"general";"via2",#N/A,TRUE,"general";"via3",#N/A,TRUE,"general"}</definedName>
    <definedName name="__o4" localSheetId="4" hidden="1">{"via1",#N/A,TRUE,"general";"via2",#N/A,TRUE,"general";"via3",#N/A,TRUE,"general"}</definedName>
    <definedName name="__o4" localSheetId="0"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hidden="1">{"via1",#N/A,TRUE,"general";"via2",#N/A,TRUE,"general";"via3",#N/A,TRUE,"general"}</definedName>
    <definedName name="__o5" localSheetId="5" hidden="1">{"TAB1",#N/A,TRUE,"GENERAL";"TAB2",#N/A,TRUE,"GENERAL";"TAB3",#N/A,TRUE,"GENERAL";"TAB4",#N/A,TRUE,"GENERAL";"TAB5",#N/A,TRUE,"GENERAL"}</definedName>
    <definedName name="__o5" localSheetId="4" hidden="1">{"TAB1",#N/A,TRUE,"GENERAL";"TAB2",#N/A,TRUE,"GENERAL";"TAB3",#N/A,TRUE,"GENERAL";"TAB4",#N/A,TRUE,"GENERAL";"TAB5",#N/A,TRUE,"GENERAL"}</definedName>
    <definedName name="__o5" localSheetId="0"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hidden="1">{"TAB1",#N/A,TRUE,"GENERAL";"TAB2",#N/A,TRUE,"GENERAL";"TAB3",#N/A,TRUE,"GENERAL";"TAB4",#N/A,TRUE,"GENERAL";"TAB5",#N/A,TRUE,"GENERAL"}</definedName>
    <definedName name="__o6" localSheetId="5" hidden="1">{"TAB1",#N/A,TRUE,"GENERAL";"TAB2",#N/A,TRUE,"GENERAL";"TAB3",#N/A,TRUE,"GENERAL";"TAB4",#N/A,TRUE,"GENERAL";"TAB5",#N/A,TRUE,"GENERAL"}</definedName>
    <definedName name="__o6" localSheetId="4" hidden="1">{"TAB1",#N/A,TRUE,"GENERAL";"TAB2",#N/A,TRUE,"GENERAL";"TAB3",#N/A,TRUE,"GENERAL";"TAB4",#N/A,TRUE,"GENERAL";"TAB5",#N/A,TRUE,"GENERAL"}</definedName>
    <definedName name="__o6" localSheetId="0"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hidden="1">{"TAB1",#N/A,TRUE,"GENERAL";"TAB2",#N/A,TRUE,"GENERAL";"TAB3",#N/A,TRUE,"GENERAL";"TAB4",#N/A,TRUE,"GENERAL";"TAB5",#N/A,TRUE,"GENERAL"}</definedName>
    <definedName name="__o7" localSheetId="5" hidden="1">{"TAB1",#N/A,TRUE,"GENERAL";"TAB2",#N/A,TRUE,"GENERAL";"TAB3",#N/A,TRUE,"GENERAL";"TAB4",#N/A,TRUE,"GENERAL";"TAB5",#N/A,TRUE,"GENERAL"}</definedName>
    <definedName name="__o7" localSheetId="4" hidden="1">{"TAB1",#N/A,TRUE,"GENERAL";"TAB2",#N/A,TRUE,"GENERAL";"TAB3",#N/A,TRUE,"GENERAL";"TAB4",#N/A,TRUE,"GENERAL";"TAB5",#N/A,TRUE,"GENERAL"}</definedName>
    <definedName name="__o7" localSheetId="0"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hidden="1">{"TAB1",#N/A,TRUE,"GENERAL";"TAB2",#N/A,TRUE,"GENERAL";"TAB3",#N/A,TRUE,"GENERAL";"TAB4",#N/A,TRUE,"GENERAL";"TAB5",#N/A,TRUE,"GENERAL"}</definedName>
    <definedName name="__o8" localSheetId="5" hidden="1">{"via1",#N/A,TRUE,"general";"via2",#N/A,TRUE,"general";"via3",#N/A,TRUE,"general"}</definedName>
    <definedName name="__o8" localSheetId="4" hidden="1">{"via1",#N/A,TRUE,"general";"via2",#N/A,TRUE,"general";"via3",#N/A,TRUE,"general"}</definedName>
    <definedName name="__o8" localSheetId="0"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hidden="1">{"via1",#N/A,TRUE,"general";"via2",#N/A,TRUE,"general";"via3",#N/A,TRUE,"general"}</definedName>
    <definedName name="__o9" localSheetId="5" hidden="1">{"TAB1",#N/A,TRUE,"GENERAL";"TAB2",#N/A,TRUE,"GENERAL";"TAB3",#N/A,TRUE,"GENERAL";"TAB4",#N/A,TRUE,"GENERAL";"TAB5",#N/A,TRUE,"GENERAL"}</definedName>
    <definedName name="__o9" localSheetId="4" hidden="1">{"TAB1",#N/A,TRUE,"GENERAL";"TAB2",#N/A,TRUE,"GENERAL";"TAB3",#N/A,TRUE,"GENERAL";"TAB4",#N/A,TRUE,"GENERAL";"TAB5",#N/A,TRUE,"GENERAL"}</definedName>
    <definedName name="__o9" localSheetId="0"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hidden="1">{"TAB1",#N/A,TRUE,"GENERAL";"TAB2",#N/A,TRUE,"GENERAL";"TAB3",#N/A,TRUE,"GENERAL";"TAB4",#N/A,TRUE,"GENERAL";"TAB5",#N/A,TRUE,"GENERAL"}</definedName>
    <definedName name="__OPC1">'[10]BASE DATOS GENERALES'!$B$19</definedName>
    <definedName name="__ORO10" localSheetId="5">#REF!</definedName>
    <definedName name="__ORO10" localSheetId="8">#REF!</definedName>
    <definedName name="__ORO10" localSheetId="9">#REF!</definedName>
    <definedName name="__ORO10">#REF!</definedName>
    <definedName name="__ORO11" localSheetId="5">#REF!</definedName>
    <definedName name="__ORO11" localSheetId="8">#REF!</definedName>
    <definedName name="__ORO11" localSheetId="9">#REF!</definedName>
    <definedName name="__ORO11">#REF!</definedName>
    <definedName name="__ORO12" localSheetId="5">#REF!</definedName>
    <definedName name="__ORO12" localSheetId="8">#REF!</definedName>
    <definedName name="__ORO12" localSheetId="9">#REF!</definedName>
    <definedName name="__ORO12">#REF!</definedName>
    <definedName name="__ORO13" localSheetId="5">#REF!</definedName>
    <definedName name="__ORO13" localSheetId="6">#REF!</definedName>
    <definedName name="__ORO13" localSheetId="8">#REF!</definedName>
    <definedName name="__ORO13" localSheetId="9">#REF!</definedName>
    <definedName name="__ORO13">#REF!</definedName>
    <definedName name="__ORO14" localSheetId="5">#REF!</definedName>
    <definedName name="__ORO14" localSheetId="6">#REF!</definedName>
    <definedName name="__ORO14" localSheetId="8">#REF!</definedName>
    <definedName name="__ORO14" localSheetId="9">#REF!</definedName>
    <definedName name="__ORO14">#REF!</definedName>
    <definedName name="__ORO15" localSheetId="5">#REF!</definedName>
    <definedName name="__ORO15" localSheetId="6">#REF!</definedName>
    <definedName name="__ORO15" localSheetId="8">#REF!</definedName>
    <definedName name="__ORO15" localSheetId="9">#REF!</definedName>
    <definedName name="__ORO15">#REF!</definedName>
    <definedName name="__ORO16" localSheetId="5">#REF!</definedName>
    <definedName name="__ORO16" localSheetId="6">#REF!</definedName>
    <definedName name="__ORO16" localSheetId="8">#REF!</definedName>
    <definedName name="__ORO16" localSheetId="9">#REF!</definedName>
    <definedName name="__ORO16">#REF!</definedName>
    <definedName name="__ORO17" localSheetId="5">#REF!</definedName>
    <definedName name="__ORO17" localSheetId="6">#REF!</definedName>
    <definedName name="__ORO17" localSheetId="8">#REF!</definedName>
    <definedName name="__ORO17" localSheetId="9">#REF!</definedName>
    <definedName name="__ORO17">#REF!</definedName>
    <definedName name="__ORO18" localSheetId="5">#REF!</definedName>
    <definedName name="__ORO18" localSheetId="6">#REF!</definedName>
    <definedName name="__ORO18" localSheetId="8">#REF!</definedName>
    <definedName name="__ORO18" localSheetId="9">#REF!</definedName>
    <definedName name="__ORO18">#REF!</definedName>
    <definedName name="__ORO19" localSheetId="5">#REF!</definedName>
    <definedName name="__ORO19" localSheetId="6">#REF!</definedName>
    <definedName name="__ORO19" localSheetId="8">#REF!</definedName>
    <definedName name="__ORO19" localSheetId="9">#REF!</definedName>
    <definedName name="__ORO19">#REF!</definedName>
    <definedName name="__p6" localSheetId="5" hidden="1">{"via1",#N/A,TRUE,"general";"via2",#N/A,TRUE,"general";"via3",#N/A,TRUE,"general"}</definedName>
    <definedName name="__p6" localSheetId="4" hidden="1">{"via1",#N/A,TRUE,"general";"via2",#N/A,TRUE,"general";"via3",#N/A,TRUE,"general"}</definedName>
    <definedName name="__p6" localSheetId="0"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hidden="1">{"via1",#N/A,TRUE,"general";"via2",#N/A,TRUE,"general";"via3",#N/A,TRUE,"general"}</definedName>
    <definedName name="__p7" localSheetId="5" hidden="1">{"via1",#N/A,TRUE,"general";"via2",#N/A,TRUE,"general";"via3",#N/A,TRUE,"general"}</definedName>
    <definedName name="__p7" localSheetId="4" hidden="1">{"via1",#N/A,TRUE,"general";"via2",#N/A,TRUE,"general";"via3",#N/A,TRUE,"general"}</definedName>
    <definedName name="__p7" localSheetId="0"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hidden="1">{"via1",#N/A,TRUE,"general";"via2",#N/A,TRUE,"general";"via3",#N/A,TRUE,"general"}</definedName>
    <definedName name="__p8" localSheetId="5" hidden="1">{"TAB1",#N/A,TRUE,"GENERAL";"TAB2",#N/A,TRUE,"GENERAL";"TAB3",#N/A,TRUE,"GENERAL";"TAB4",#N/A,TRUE,"GENERAL";"TAB5",#N/A,TRUE,"GENERAL"}</definedName>
    <definedName name="__p8" localSheetId="4" hidden="1">{"TAB1",#N/A,TRUE,"GENERAL";"TAB2",#N/A,TRUE,"GENERAL";"TAB3",#N/A,TRUE,"GENERAL";"TAB4",#N/A,TRUE,"GENERAL";"TAB5",#N/A,TRUE,"GENERAL"}</definedName>
    <definedName name="__p8" localSheetId="0"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hidden="1">{"TAB1",#N/A,TRUE,"GENERAL";"TAB2",#N/A,TRUE,"GENERAL";"TAB3",#N/A,TRUE,"GENERAL";"TAB4",#N/A,TRUE,"GENERAL";"TAB5",#N/A,TRUE,"GENERAL"}</definedName>
    <definedName name="__PJ50" localSheetId="5">#REF!</definedName>
    <definedName name="__PJ50" localSheetId="6">#REF!</definedName>
    <definedName name="__PJ50" localSheetId="8">#REF!</definedName>
    <definedName name="__PJ50" localSheetId="9">#REF!</definedName>
    <definedName name="__PJ50" localSheetId="7">#REF!</definedName>
    <definedName name="__pj51" localSheetId="5">#REF!</definedName>
    <definedName name="__pj51" localSheetId="6">#REF!</definedName>
    <definedName name="__pj51" localSheetId="8">#REF!</definedName>
    <definedName name="__pj51" localSheetId="9">#REF!</definedName>
    <definedName name="__pj51" localSheetId="7">#REF!</definedName>
    <definedName name="__PMT5671" localSheetId="5">[17]MEMORIAS!#REF!</definedName>
    <definedName name="__PMT5671" localSheetId="6">[17]MEMORIAS!#REF!</definedName>
    <definedName name="__PMT5671" localSheetId="8">[17]MEMORIAS!#REF!</definedName>
    <definedName name="__PMT5671" localSheetId="9">[17]MEMORIAS!#REF!</definedName>
    <definedName name="__PMT5671">[17]MEMORIAS!#REF!</definedName>
    <definedName name="__PMT5805" localSheetId="5">[17]MEMORIAS!#REF!</definedName>
    <definedName name="__PMT5805" localSheetId="6">[17]MEMORIAS!#REF!</definedName>
    <definedName name="__PMT5805">[17]MEMORIAS!#REF!</definedName>
    <definedName name="__PMT5806" localSheetId="5">[17]MEMORIAS!#REF!</definedName>
    <definedName name="__PMT5806" localSheetId="6">[17]MEMORIAS!#REF!</definedName>
    <definedName name="__PMT5806">[17]MEMORIAS!#REF!</definedName>
    <definedName name="__PMT5815" localSheetId="5">[17]MEMORIAS!#REF!</definedName>
    <definedName name="__PMT5815" localSheetId="6">[17]MEMORIAS!#REF!</definedName>
    <definedName name="__PMT5815">[17]MEMORIAS!#REF!</definedName>
    <definedName name="__PMT5820">[17]MEMORIAS!#REF!</definedName>
    <definedName name="__PR1">[18]PRECIOS!$A:$E</definedName>
    <definedName name="__PZ15" localSheetId="5">#REF!</definedName>
    <definedName name="__PZ15" localSheetId="1">#REF!</definedName>
    <definedName name="__PZ15" localSheetId="4">#REF!</definedName>
    <definedName name="__PZ15" localSheetId="3">#REF!</definedName>
    <definedName name="__PZ15" localSheetId="7">#REF!</definedName>
    <definedName name="__PZ20" localSheetId="5">#REF!</definedName>
    <definedName name="__PZ20" localSheetId="1">#REF!</definedName>
    <definedName name="__PZ20" localSheetId="4">#REF!</definedName>
    <definedName name="__PZ20" localSheetId="3">#REF!</definedName>
    <definedName name="__PZ20" localSheetId="7">#REF!</definedName>
    <definedName name="__PZ30" localSheetId="5">#REF!</definedName>
    <definedName name="__PZ30" localSheetId="1">#REF!</definedName>
    <definedName name="__PZ30" localSheetId="4">#REF!</definedName>
    <definedName name="__PZ30" localSheetId="3">#REF!</definedName>
    <definedName name="__PZ30" localSheetId="7">#REF!</definedName>
    <definedName name="__PZ40" localSheetId="5">#REF!</definedName>
    <definedName name="__PZ40" localSheetId="1">#REF!</definedName>
    <definedName name="__PZ40" localSheetId="4">#REF!</definedName>
    <definedName name="__PZ40" localSheetId="6">#REF!</definedName>
    <definedName name="__PZ40" localSheetId="3">#REF!</definedName>
    <definedName name="__PZ40" localSheetId="7">#REF!</definedName>
    <definedName name="__PZ50" localSheetId="5">#REF!</definedName>
    <definedName name="__PZ50" localSheetId="1">#REF!</definedName>
    <definedName name="__PZ50" localSheetId="4">#REF!</definedName>
    <definedName name="__PZ50" localSheetId="6">#REF!</definedName>
    <definedName name="__PZ50" localSheetId="3">#REF!</definedName>
    <definedName name="__PZ50" localSheetId="7">#REF!</definedName>
    <definedName name="__r" localSheetId="5" hidden="1">{"TAB1",#N/A,TRUE,"GENERAL";"TAB2",#N/A,TRUE,"GENERAL";"TAB3",#N/A,TRUE,"GENERAL";"TAB4",#N/A,TRUE,"GENERAL";"TAB5",#N/A,TRUE,"GENERAL"}</definedName>
    <definedName name="__r" localSheetId="4" hidden="1">{"TAB1",#N/A,TRUE,"GENERAL";"TAB2",#N/A,TRUE,"GENERAL";"TAB3",#N/A,TRUE,"GENERAL";"TAB4",#N/A,TRUE,"GENERAL";"TAB5",#N/A,TRUE,"GENERAL"}</definedName>
    <definedName name="__r" localSheetId="0"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hidden="1">{"TAB1",#N/A,TRUE,"GENERAL";"TAB2",#N/A,TRUE,"GENERAL";"TAB3",#N/A,TRUE,"GENERAL";"TAB4",#N/A,TRUE,"GENERAL";"TAB5",#N/A,TRUE,"GENERAL"}</definedName>
    <definedName name="__r4r" localSheetId="5" hidden="1">{"via1",#N/A,TRUE,"general";"via2",#N/A,TRUE,"general";"via3",#N/A,TRUE,"general"}</definedName>
    <definedName name="__r4r" localSheetId="4" hidden="1">{"via1",#N/A,TRUE,"general";"via2",#N/A,TRUE,"general";"via3",#N/A,TRUE,"general"}</definedName>
    <definedName name="__r4r" localSheetId="0"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hidden="1">{"via1",#N/A,TRUE,"general";"via2",#N/A,TRUE,"general";"via3",#N/A,TRUE,"general"}</definedName>
    <definedName name="__rc" localSheetId="5">#REF!</definedName>
    <definedName name="__rc" localSheetId="6">#REF!</definedName>
    <definedName name="__rc" localSheetId="8">#REF!</definedName>
    <definedName name="__rc" localSheetId="9">#REF!</definedName>
    <definedName name="__rc" localSheetId="7">#REF!</definedName>
    <definedName name="__RD43" localSheetId="5">[4]APU!#REF!</definedName>
    <definedName name="__RD43" localSheetId="1">[5]APU!#REF!</definedName>
    <definedName name="__RD43" localSheetId="4">[5]APU!#REF!</definedName>
    <definedName name="__RD43" localSheetId="3">[6]APU!#REF!</definedName>
    <definedName name="__RD43">[4]APU!#REF!</definedName>
    <definedName name="__RD63" localSheetId="5">[4]APU!#REF!</definedName>
    <definedName name="__RD63" localSheetId="1">[5]APU!#REF!</definedName>
    <definedName name="__RD63" localSheetId="4">[5]APU!#REF!</definedName>
    <definedName name="__RD63" localSheetId="3">[6]APU!#REF!</definedName>
    <definedName name="__RD63">[4]APU!#REF!</definedName>
    <definedName name="__RD64" localSheetId="1">[5]APU!#REF!</definedName>
    <definedName name="__RD64" localSheetId="4">[5]APU!#REF!</definedName>
    <definedName name="__RD64" localSheetId="3">[6]APU!#REF!</definedName>
    <definedName name="__RD64">[4]APU!#REF!</definedName>
    <definedName name="__RD83" localSheetId="1">[5]APU!#REF!</definedName>
    <definedName name="__RD83" localSheetId="4">[5]APU!#REF!</definedName>
    <definedName name="__RD83" localSheetId="3">[6]APU!#REF!</definedName>
    <definedName name="__RD83">[4]APU!#REF!</definedName>
    <definedName name="__RD84" localSheetId="1">[5]APU!#REF!</definedName>
    <definedName name="__RD84" localSheetId="4">[5]APU!#REF!</definedName>
    <definedName name="__RD84" localSheetId="3">[6]APU!#REF!</definedName>
    <definedName name="__RD84">[4]APU!#REF!</definedName>
    <definedName name="__RD86" localSheetId="1">[5]APU!#REF!</definedName>
    <definedName name="__RD86" localSheetId="4">[5]APU!#REF!</definedName>
    <definedName name="__RD86" localSheetId="3">[6]APU!#REF!</definedName>
    <definedName name="__RD86">[4]APU!#REF!</definedName>
    <definedName name="__ref4" localSheetId="5">#REF!</definedName>
    <definedName name="__ref4" localSheetId="4">#REF!</definedName>
    <definedName name="__ref4" localSheetId="0">#REF!</definedName>
    <definedName name="__ref4" localSheetId="8">#REF!</definedName>
    <definedName name="__ref4" localSheetId="9">#REF!</definedName>
    <definedName name="__ref4">#REF!</definedName>
    <definedName name="__rtu6" localSheetId="5" hidden="1">{"via1",#N/A,TRUE,"general";"via2",#N/A,TRUE,"general";"via3",#N/A,TRUE,"general"}</definedName>
    <definedName name="__rtu6" localSheetId="4" hidden="1">{"via1",#N/A,TRUE,"general";"via2",#N/A,TRUE,"general";"via3",#N/A,TRUE,"general"}</definedName>
    <definedName name="__rtu6" localSheetId="0"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hidden="1">{"via1",#N/A,TRUE,"general";"via2",#N/A,TRUE,"general";"via3",#N/A,TRUE,"general"}</definedName>
    <definedName name="__s1" localSheetId="5" hidden="1">{"via1",#N/A,TRUE,"general";"via2",#N/A,TRUE,"general";"via3",#N/A,TRUE,"general"}</definedName>
    <definedName name="__s1" localSheetId="4" hidden="1">{"via1",#N/A,TRUE,"general";"via2",#N/A,TRUE,"general";"via3",#N/A,TRUE,"general"}</definedName>
    <definedName name="__s1" localSheetId="0"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hidden="1">{"via1",#N/A,TRUE,"general";"via2",#N/A,TRUE,"general";"via3",#N/A,TRUE,"general"}</definedName>
    <definedName name="__s2" localSheetId="5" hidden="1">{"TAB1",#N/A,TRUE,"GENERAL";"TAB2",#N/A,TRUE,"GENERAL";"TAB3",#N/A,TRUE,"GENERAL";"TAB4",#N/A,TRUE,"GENERAL";"TAB5",#N/A,TRUE,"GENERAL"}</definedName>
    <definedName name="__s2" localSheetId="4" hidden="1">{"TAB1",#N/A,TRUE,"GENERAL";"TAB2",#N/A,TRUE,"GENERAL";"TAB3",#N/A,TRUE,"GENERAL";"TAB4",#N/A,TRUE,"GENERAL";"TAB5",#N/A,TRUE,"GENERAL"}</definedName>
    <definedName name="__s2" localSheetId="0"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hidden="1">{"TAB1",#N/A,TRUE,"GENERAL";"TAB2",#N/A,TRUE,"GENERAL";"TAB3",#N/A,TRUE,"GENERAL";"TAB4",#N/A,TRUE,"GENERAL";"TAB5",#N/A,TRUE,"GENERAL"}</definedName>
    <definedName name="__s3" localSheetId="5" hidden="1">{"TAB1",#N/A,TRUE,"GENERAL";"TAB2",#N/A,TRUE,"GENERAL";"TAB3",#N/A,TRUE,"GENERAL";"TAB4",#N/A,TRUE,"GENERAL";"TAB5",#N/A,TRUE,"GENERAL"}</definedName>
    <definedName name="__s3" localSheetId="4" hidden="1">{"TAB1",#N/A,TRUE,"GENERAL";"TAB2",#N/A,TRUE,"GENERAL";"TAB3",#N/A,TRUE,"GENERAL";"TAB4",#N/A,TRUE,"GENERAL";"TAB5",#N/A,TRUE,"GENERAL"}</definedName>
    <definedName name="__s3" localSheetId="0"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hidden="1">{"TAB1",#N/A,TRUE,"GENERAL";"TAB2",#N/A,TRUE,"GENERAL";"TAB3",#N/A,TRUE,"GENERAL";"TAB4",#N/A,TRUE,"GENERAL";"TAB5",#N/A,TRUE,"GENERAL"}</definedName>
    <definedName name="__s4" localSheetId="5" hidden="1">{"via1",#N/A,TRUE,"general";"via2",#N/A,TRUE,"general";"via3",#N/A,TRUE,"general"}</definedName>
    <definedName name="__s4" localSheetId="4" hidden="1">{"via1",#N/A,TRUE,"general";"via2",#N/A,TRUE,"general";"via3",#N/A,TRUE,"general"}</definedName>
    <definedName name="__s4" localSheetId="0"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hidden="1">{"via1",#N/A,TRUE,"general";"via2",#N/A,TRUE,"general";"via3",#N/A,TRUE,"general"}</definedName>
    <definedName name="__s5" localSheetId="5" hidden="1">{"via1",#N/A,TRUE,"general";"via2",#N/A,TRUE,"general";"via3",#N/A,TRUE,"general"}</definedName>
    <definedName name="__s5" localSheetId="4" hidden="1">{"via1",#N/A,TRUE,"general";"via2",#N/A,TRUE,"general";"via3",#N/A,TRUE,"general"}</definedName>
    <definedName name="__s5" localSheetId="0"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hidden="1">{"via1",#N/A,TRUE,"general";"via2",#N/A,TRUE,"general";"via3",#N/A,TRUE,"general"}</definedName>
    <definedName name="__s6" localSheetId="5" hidden="1">{"TAB1",#N/A,TRUE,"GENERAL";"TAB2",#N/A,TRUE,"GENERAL";"TAB3",#N/A,TRUE,"GENERAL";"TAB4",#N/A,TRUE,"GENERAL";"TAB5",#N/A,TRUE,"GENERAL"}</definedName>
    <definedName name="__s6" localSheetId="4" hidden="1">{"TAB1",#N/A,TRUE,"GENERAL";"TAB2",#N/A,TRUE,"GENERAL";"TAB3",#N/A,TRUE,"GENERAL";"TAB4",#N/A,TRUE,"GENERAL";"TAB5",#N/A,TRUE,"GENERAL"}</definedName>
    <definedName name="__s6" localSheetId="0"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hidden="1">{"TAB1",#N/A,TRUE,"GENERAL";"TAB2",#N/A,TRUE,"GENERAL";"TAB3",#N/A,TRUE,"GENERAL";"TAB4",#N/A,TRUE,"GENERAL";"TAB5",#N/A,TRUE,"GENERAL"}</definedName>
    <definedName name="__s7" localSheetId="5" hidden="1">{"via1",#N/A,TRUE,"general";"via2",#N/A,TRUE,"general";"via3",#N/A,TRUE,"general"}</definedName>
    <definedName name="__s7" localSheetId="4" hidden="1">{"via1",#N/A,TRUE,"general";"via2",#N/A,TRUE,"general";"via3",#N/A,TRUE,"general"}</definedName>
    <definedName name="__s7" localSheetId="0"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hidden="1">{"via1",#N/A,TRUE,"general";"via2",#N/A,TRUE,"general";"via3",#N/A,TRUE,"general"}</definedName>
    <definedName name="__SBC1" localSheetId="5">[14]INV!$A$12:$D$15</definedName>
    <definedName name="__SBC1" localSheetId="6">[14]INV!$A$12:$D$15</definedName>
    <definedName name="__SBC1" localSheetId="8">[14]INV!$A$12:$D$15</definedName>
    <definedName name="__SBC1" localSheetId="9">[14]INV!$A$12:$D$15</definedName>
    <definedName name="__SBC1" localSheetId="7">[14]INV!$A$12:$D$15</definedName>
    <definedName name="__SBC3" localSheetId="5">[14]INV!$F$12:$I$15</definedName>
    <definedName name="__SBC3" localSheetId="6">[14]INV!$F$12:$I$15</definedName>
    <definedName name="__SBC3" localSheetId="8">[14]INV!$F$12:$I$15</definedName>
    <definedName name="__SBC3" localSheetId="9">[14]INV!$F$12:$I$15</definedName>
    <definedName name="__SBC3" localSheetId="7">[14]INV!$F$12:$I$15</definedName>
    <definedName name="__SBC5" localSheetId="5">[14]INV!$K$12:$N$15</definedName>
    <definedName name="__SBC5" localSheetId="6">[14]INV!$K$12:$N$15</definedName>
    <definedName name="__SBC5" localSheetId="8">[14]INV!$K$12:$N$15</definedName>
    <definedName name="__SBC5" localSheetId="9">[14]INV!$K$12:$N$15</definedName>
    <definedName name="__SBC5" localSheetId="7">[14]INV!$K$12:$N$15</definedName>
    <definedName name="__SY106" localSheetId="1">[5]APU!$J$2338</definedName>
    <definedName name="__SY106" localSheetId="4">[5]APU!$J$2338</definedName>
    <definedName name="__SY106" localSheetId="3">[6]APU!$J$2338</definedName>
    <definedName name="__SY106">[4]APU!$J$2338</definedName>
    <definedName name="__SY126" localSheetId="5">#REF!</definedName>
    <definedName name="__SY126" localSheetId="1">#REF!</definedName>
    <definedName name="__SY126" localSheetId="4">#REF!</definedName>
    <definedName name="__SY126" localSheetId="3">#REF!</definedName>
    <definedName name="__SY126" localSheetId="7">#REF!</definedName>
    <definedName name="__SY206" localSheetId="5">#REF!</definedName>
    <definedName name="__SY206" localSheetId="1">#REF!</definedName>
    <definedName name="__SY206" localSheetId="4">#REF!</definedName>
    <definedName name="__SY206" localSheetId="3">#REF!</definedName>
    <definedName name="__SY206" localSheetId="7">#REF!</definedName>
    <definedName name="__t3" localSheetId="5" hidden="1">{"TAB1",#N/A,TRUE,"GENERAL";"TAB2",#N/A,TRUE,"GENERAL";"TAB3",#N/A,TRUE,"GENERAL";"TAB4",#N/A,TRUE,"GENERAL";"TAB5",#N/A,TRUE,"GENERAL"}</definedName>
    <definedName name="__t3" localSheetId="4" hidden="1">{"TAB1",#N/A,TRUE,"GENERAL";"TAB2",#N/A,TRUE,"GENERAL";"TAB3",#N/A,TRUE,"GENERAL";"TAB4",#N/A,TRUE,"GENERAL";"TAB5",#N/A,TRUE,"GENERAL"}</definedName>
    <definedName name="__t3" localSheetId="0"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hidden="1">{"TAB1",#N/A,TRUE,"GENERAL";"TAB2",#N/A,TRUE,"GENERAL";"TAB3",#N/A,TRUE,"GENERAL";"TAB4",#N/A,TRUE,"GENERAL";"TAB5",#N/A,TRUE,"GENERAL"}</definedName>
    <definedName name="__t4" localSheetId="5" hidden="1">{"via1",#N/A,TRUE,"general";"via2",#N/A,TRUE,"general";"via3",#N/A,TRUE,"general"}</definedName>
    <definedName name="__t4" localSheetId="4" hidden="1">{"via1",#N/A,TRUE,"general";"via2",#N/A,TRUE,"general";"via3",#N/A,TRUE,"general"}</definedName>
    <definedName name="__t4" localSheetId="0"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hidden="1">{"via1",#N/A,TRUE,"general";"via2",#N/A,TRUE,"general";"via3",#N/A,TRUE,"general"}</definedName>
    <definedName name="__t5" localSheetId="5" hidden="1">{"TAB1",#N/A,TRUE,"GENERAL";"TAB2",#N/A,TRUE,"GENERAL";"TAB3",#N/A,TRUE,"GENERAL";"TAB4",#N/A,TRUE,"GENERAL";"TAB5",#N/A,TRUE,"GENERAL"}</definedName>
    <definedName name="__t5" localSheetId="4" hidden="1">{"TAB1",#N/A,TRUE,"GENERAL";"TAB2",#N/A,TRUE,"GENERAL";"TAB3",#N/A,TRUE,"GENERAL";"TAB4",#N/A,TRUE,"GENERAL";"TAB5",#N/A,TRUE,"GENERAL"}</definedName>
    <definedName name="__t5" localSheetId="0"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hidden="1">{"TAB1",#N/A,TRUE,"GENERAL";"TAB2",#N/A,TRUE,"GENERAL";"TAB3",#N/A,TRUE,"GENERAL";"TAB4",#N/A,TRUE,"GENERAL";"TAB5",#N/A,TRUE,"GENERAL"}</definedName>
    <definedName name="__t6" localSheetId="5" hidden="1">{"via1",#N/A,TRUE,"general";"via2",#N/A,TRUE,"general";"via3",#N/A,TRUE,"general"}</definedName>
    <definedName name="__t6" localSheetId="4" hidden="1">{"via1",#N/A,TRUE,"general";"via2",#N/A,TRUE,"general";"via3",#N/A,TRUE,"general"}</definedName>
    <definedName name="__t6" localSheetId="0"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hidden="1">{"via1",#N/A,TRUE,"general";"via2",#N/A,TRUE,"general";"via3",#N/A,TRUE,"general"}</definedName>
    <definedName name="__t66" localSheetId="5" hidden="1">{"TAB1",#N/A,TRUE,"GENERAL";"TAB2",#N/A,TRUE,"GENERAL";"TAB3",#N/A,TRUE,"GENERAL";"TAB4",#N/A,TRUE,"GENERAL";"TAB5",#N/A,TRUE,"GENERAL"}</definedName>
    <definedName name="__t66" localSheetId="4" hidden="1">{"TAB1",#N/A,TRUE,"GENERAL";"TAB2",#N/A,TRUE,"GENERAL";"TAB3",#N/A,TRUE,"GENERAL";"TAB4",#N/A,TRUE,"GENERAL";"TAB5",#N/A,TRUE,"GENERAL"}</definedName>
    <definedName name="__t66" localSheetId="0"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hidden="1">{"TAB1",#N/A,TRUE,"GENERAL";"TAB2",#N/A,TRUE,"GENERAL";"TAB3",#N/A,TRUE,"GENERAL";"TAB4",#N/A,TRUE,"GENERAL";"TAB5",#N/A,TRUE,"GENERAL"}</definedName>
    <definedName name="__t7" localSheetId="5" hidden="1">{"via1",#N/A,TRUE,"general";"via2",#N/A,TRUE,"general";"via3",#N/A,TRUE,"general"}</definedName>
    <definedName name="__t7" localSheetId="4" hidden="1">{"via1",#N/A,TRUE,"general";"via2",#N/A,TRUE,"general";"via3",#N/A,TRUE,"general"}</definedName>
    <definedName name="__t7" localSheetId="0"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hidden="1">{"via1",#N/A,TRUE,"general";"via2",#N/A,TRUE,"general";"via3",#N/A,TRUE,"general"}</definedName>
    <definedName name="__t77" localSheetId="5" hidden="1">{"TAB1",#N/A,TRUE,"GENERAL";"TAB2",#N/A,TRUE,"GENERAL";"TAB3",#N/A,TRUE,"GENERAL";"TAB4",#N/A,TRUE,"GENERAL";"TAB5",#N/A,TRUE,"GENERAL"}</definedName>
    <definedName name="__t77" localSheetId="4" hidden="1">{"TAB1",#N/A,TRUE,"GENERAL";"TAB2",#N/A,TRUE,"GENERAL";"TAB3",#N/A,TRUE,"GENERAL";"TAB4",#N/A,TRUE,"GENERAL";"TAB5",#N/A,TRUE,"GENERAL"}</definedName>
    <definedName name="__t77" localSheetId="0"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hidden="1">{"TAB1",#N/A,TRUE,"GENERAL";"TAB2",#N/A,TRUE,"GENERAL";"TAB3",#N/A,TRUE,"GENERAL";"TAB4",#N/A,TRUE,"GENERAL";"TAB5",#N/A,TRUE,"GENERAL"}</definedName>
    <definedName name="__t8" localSheetId="5" hidden="1">{"TAB1",#N/A,TRUE,"GENERAL";"TAB2",#N/A,TRUE,"GENERAL";"TAB3",#N/A,TRUE,"GENERAL";"TAB4",#N/A,TRUE,"GENERAL";"TAB5",#N/A,TRUE,"GENERAL"}</definedName>
    <definedName name="__t8" localSheetId="4" hidden="1">{"TAB1",#N/A,TRUE,"GENERAL";"TAB2",#N/A,TRUE,"GENERAL";"TAB3",#N/A,TRUE,"GENERAL";"TAB4",#N/A,TRUE,"GENERAL";"TAB5",#N/A,TRUE,"GENERAL"}</definedName>
    <definedName name="__t8" localSheetId="0"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hidden="1">{"TAB1",#N/A,TRUE,"GENERAL";"TAB2",#N/A,TRUE,"GENERAL";"TAB3",#N/A,TRUE,"GENERAL";"TAB4",#N/A,TRUE,"GENERAL";"TAB5",#N/A,TRUE,"GENERAL"}</definedName>
    <definedName name="__t88" localSheetId="5" hidden="1">{"via1",#N/A,TRUE,"general";"via2",#N/A,TRUE,"general";"via3",#N/A,TRUE,"general"}</definedName>
    <definedName name="__t88" localSheetId="4" hidden="1">{"via1",#N/A,TRUE,"general";"via2",#N/A,TRUE,"general";"via3",#N/A,TRUE,"general"}</definedName>
    <definedName name="__t88" localSheetId="0"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hidden="1">{"via1",#N/A,TRUE,"general";"via2",#N/A,TRUE,"general";"via3",#N/A,TRUE,"general"}</definedName>
    <definedName name="__t9" localSheetId="5" hidden="1">{"TAB1",#N/A,TRUE,"GENERAL";"TAB2",#N/A,TRUE,"GENERAL";"TAB3",#N/A,TRUE,"GENERAL";"TAB4",#N/A,TRUE,"GENERAL";"TAB5",#N/A,TRUE,"GENERAL"}</definedName>
    <definedName name="__t9" localSheetId="4" hidden="1">{"TAB1",#N/A,TRUE,"GENERAL";"TAB2",#N/A,TRUE,"GENERAL";"TAB3",#N/A,TRUE,"GENERAL";"TAB4",#N/A,TRUE,"GENERAL";"TAB5",#N/A,TRUE,"GENERAL"}</definedName>
    <definedName name="__t9" localSheetId="0"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hidden="1">{"TAB1",#N/A,TRUE,"GENERAL";"TAB2",#N/A,TRUE,"GENERAL";"TAB3",#N/A,TRUE,"GENERAL";"TAB4",#N/A,TRUE,"GENERAL";"TAB5",#N/A,TRUE,"GENERAL"}</definedName>
    <definedName name="__t99" localSheetId="5" hidden="1">{"via1",#N/A,TRUE,"general";"via2",#N/A,TRUE,"general";"via3",#N/A,TRUE,"general"}</definedName>
    <definedName name="__t99" localSheetId="4" hidden="1">{"via1",#N/A,TRUE,"general";"via2",#N/A,TRUE,"general";"via3",#N/A,TRUE,"general"}</definedName>
    <definedName name="__t99" localSheetId="0"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hidden="1">{"via1",#N/A,TRUE,"general";"via2",#N/A,TRUE,"general";"via3",#N/A,TRUE,"general"}</definedName>
    <definedName name="__TA3" localSheetId="1">[5]APU!#REF!</definedName>
    <definedName name="__TA3" localSheetId="4">[5]APU!#REF!</definedName>
    <definedName name="__TA3" localSheetId="3">[6]APU!#REF!</definedName>
    <definedName name="__TA3">[4]APU!#REF!</definedName>
    <definedName name="__TA4" localSheetId="1">[5]APU!#REF!</definedName>
    <definedName name="__TA4" localSheetId="4">[5]APU!#REF!</definedName>
    <definedName name="__TA4" localSheetId="3">[6]APU!#REF!</definedName>
    <definedName name="__TA4">[4]APU!#REF!</definedName>
    <definedName name="__TCN1" localSheetId="5">#REF!</definedName>
    <definedName name="__TCN1" localSheetId="8">#REF!</definedName>
    <definedName name="__TCN1" localSheetId="9">#REF!</definedName>
    <definedName name="__TCN1" localSheetId="7">#REF!</definedName>
    <definedName name="__TCN2" localSheetId="5">#REF!</definedName>
    <definedName name="__TCN2" localSheetId="8">#REF!</definedName>
    <definedName name="__TCN2" localSheetId="9">#REF!</definedName>
    <definedName name="__TCN2" localSheetId="7">#REF!</definedName>
    <definedName name="__TD02">#N/A</definedName>
    <definedName name="__TD02_1">#NAME?</definedName>
    <definedName name="__TD02_2">#NAME?</definedName>
    <definedName name="__TD02_4">#NAME?</definedName>
    <definedName name="__TD02_6">#NAME?</definedName>
    <definedName name="__TD02_7">#NAME?</definedName>
    <definedName name="__TD02_8">#NAME?</definedName>
    <definedName name="__TE10" localSheetId="5">[4]APU!#REF!</definedName>
    <definedName name="__TE10" localSheetId="1">[5]APU!#REF!</definedName>
    <definedName name="__TE10" localSheetId="4">[5]APU!#REF!</definedName>
    <definedName name="__TE10" localSheetId="3">[6]APU!#REF!</definedName>
    <definedName name="__TE10">[4]APU!#REF!</definedName>
    <definedName name="__TE103" localSheetId="5">[4]APU!#REF!</definedName>
    <definedName name="__TE103" localSheetId="1">[5]APU!#REF!</definedName>
    <definedName name="__TE103" localSheetId="4">[5]APU!#REF!</definedName>
    <definedName name="__TE103" localSheetId="3">[6]APU!#REF!</definedName>
    <definedName name="__TE103">[4]APU!#REF!</definedName>
    <definedName name="__TE104" localSheetId="1">[5]APU!#REF!</definedName>
    <definedName name="__TE104" localSheetId="4">[5]APU!#REF!</definedName>
    <definedName name="__TE104" localSheetId="3">[6]APU!#REF!</definedName>
    <definedName name="__TE104">[4]APU!#REF!</definedName>
    <definedName name="__TE106" localSheetId="1">[5]APU!#REF!</definedName>
    <definedName name="__TE106" localSheetId="4">[5]APU!#REF!</definedName>
    <definedName name="__TE106" localSheetId="3">[6]APU!#REF!</definedName>
    <definedName name="__TE106">[4]APU!#REF!</definedName>
    <definedName name="__TE108" localSheetId="1">[5]APU!#REF!</definedName>
    <definedName name="__TE108" localSheetId="4">[5]APU!#REF!</definedName>
    <definedName name="__TE108" localSheetId="3">[6]APU!#REF!</definedName>
    <definedName name="__TE108">[4]APU!#REF!</definedName>
    <definedName name="__TE12" localSheetId="1">[5]APU!#REF!</definedName>
    <definedName name="__TE12" localSheetId="4">[5]APU!#REF!</definedName>
    <definedName name="__TE12" localSheetId="3">[6]APU!#REF!</definedName>
    <definedName name="__TE12">[4]APU!#REF!</definedName>
    <definedName name="__TE1210" localSheetId="1">[5]APU!#REF!</definedName>
    <definedName name="__TE1210" localSheetId="4">[5]APU!#REF!</definedName>
    <definedName name="__TE1210" localSheetId="3">[6]APU!#REF!</definedName>
    <definedName name="__TE1210">[4]APU!#REF!</definedName>
    <definedName name="__TE123" localSheetId="1">[5]APU!#REF!</definedName>
    <definedName name="__TE123" localSheetId="4">[5]APU!#REF!</definedName>
    <definedName name="__TE123" localSheetId="3">[6]APU!#REF!</definedName>
    <definedName name="__TE123">[4]APU!#REF!</definedName>
    <definedName name="__TE124" localSheetId="1">[5]APU!#REF!</definedName>
    <definedName name="__TE124" localSheetId="4">[5]APU!#REF!</definedName>
    <definedName name="__TE124" localSheetId="3">[6]APU!#REF!</definedName>
    <definedName name="__TE124">[4]APU!#REF!</definedName>
    <definedName name="__TE126" localSheetId="1">[5]APU!#REF!</definedName>
    <definedName name="__TE126" localSheetId="4">[5]APU!#REF!</definedName>
    <definedName name="__TE126" localSheetId="3">[6]APU!#REF!</definedName>
    <definedName name="__TE126">[4]APU!#REF!</definedName>
    <definedName name="__TE128" localSheetId="1">[5]APU!#REF!</definedName>
    <definedName name="__TE128" localSheetId="4">[5]APU!#REF!</definedName>
    <definedName name="__TE128" localSheetId="3">[6]APU!#REF!</definedName>
    <definedName name="__TE128">[4]APU!#REF!</definedName>
    <definedName name="__TE3" localSheetId="1">[5]APU!#REF!</definedName>
    <definedName name="__TE3" localSheetId="4">[5]APU!#REF!</definedName>
    <definedName name="__TE3" localSheetId="3">[6]APU!#REF!</definedName>
    <definedName name="__TE3">[4]APU!#REF!</definedName>
    <definedName name="__TE4" localSheetId="1">[5]APU!#REF!</definedName>
    <definedName name="__TE4" localSheetId="4">[5]APU!#REF!</definedName>
    <definedName name="__TE4" localSheetId="3">[6]APU!#REF!</definedName>
    <definedName name="__TE4">[4]APU!#REF!</definedName>
    <definedName name="__TE43" localSheetId="1">[5]APU!#REF!</definedName>
    <definedName name="__TE43" localSheetId="4">[5]APU!#REF!</definedName>
    <definedName name="__TE43" localSheetId="3">[6]APU!#REF!</definedName>
    <definedName name="__TE43">[4]APU!#REF!</definedName>
    <definedName name="__TE6" localSheetId="1">[5]APU!#REF!</definedName>
    <definedName name="__TE6" localSheetId="4">[5]APU!#REF!</definedName>
    <definedName name="__TE6" localSheetId="3">[6]APU!#REF!</definedName>
    <definedName name="__TE6">[4]APU!#REF!</definedName>
    <definedName name="__TE63" localSheetId="1">[5]APU!#REF!</definedName>
    <definedName name="__TE63" localSheetId="4">[5]APU!#REF!</definedName>
    <definedName name="__TE63" localSheetId="3">[6]APU!#REF!</definedName>
    <definedName name="__TE63">[4]APU!#REF!</definedName>
    <definedName name="__TE64" localSheetId="1">[5]APU!#REF!</definedName>
    <definedName name="__TE64" localSheetId="4">[5]APU!#REF!</definedName>
    <definedName name="__TE64" localSheetId="3">[6]APU!#REF!</definedName>
    <definedName name="__TE64">[4]APU!#REF!</definedName>
    <definedName name="__TE8" localSheetId="1">[5]APU!#REF!</definedName>
    <definedName name="__TE8" localSheetId="4">[5]APU!#REF!</definedName>
    <definedName name="__TE8" localSheetId="3">[6]APU!#REF!</definedName>
    <definedName name="__TE8">[4]APU!#REF!</definedName>
    <definedName name="__TE83" localSheetId="1">[5]APU!#REF!</definedName>
    <definedName name="__TE83" localSheetId="4">[5]APU!#REF!</definedName>
    <definedName name="__TE83" localSheetId="3">[6]APU!#REF!</definedName>
    <definedName name="__TE83">[4]APU!#REF!</definedName>
    <definedName name="__TE84" localSheetId="1">[5]APU!#REF!</definedName>
    <definedName name="__TE84" localSheetId="4">[5]APU!#REF!</definedName>
    <definedName name="__TE84" localSheetId="3">[6]APU!#REF!</definedName>
    <definedName name="__TE84">[4]APU!#REF!</definedName>
    <definedName name="__TE86" localSheetId="1">[5]APU!#REF!</definedName>
    <definedName name="__TE86" localSheetId="4">[5]APU!#REF!</definedName>
    <definedName name="__TE86" localSheetId="3">[6]APU!#REF!</definedName>
    <definedName name="__TE86">[4]APU!#REF!</definedName>
    <definedName name="__TEE10">[15]Hoja3!$F$786</definedName>
    <definedName name="__TEE6">[15]Hoja3!$F$746</definedName>
    <definedName name="__TP10" localSheetId="5">[4]APU!#REF!</definedName>
    <definedName name="__TP10" localSheetId="1">[5]APU!#REF!</definedName>
    <definedName name="__TP10" localSheetId="4">[5]APU!#REF!</definedName>
    <definedName name="__TP10" localSheetId="3">[6]APU!#REF!</definedName>
    <definedName name="__TP10">[4]APU!#REF!</definedName>
    <definedName name="__TP12" localSheetId="5">[4]APU!#REF!</definedName>
    <definedName name="__TP12" localSheetId="1">[5]APU!#REF!</definedName>
    <definedName name="__TP12" localSheetId="4">[5]APU!#REF!</definedName>
    <definedName name="__TP12" localSheetId="3">[6]APU!#REF!</definedName>
    <definedName name="__TP12">[4]APU!#REF!</definedName>
    <definedName name="__TP3" localSheetId="5">[4]APU!#REF!</definedName>
    <definedName name="__TP3" localSheetId="1">[5]APU!#REF!</definedName>
    <definedName name="__TP3" localSheetId="4">[5]APU!#REF!</definedName>
    <definedName name="__TP3" localSheetId="3">[6]APU!#REF!</definedName>
    <definedName name="__TP3">[4]APU!#REF!</definedName>
    <definedName name="__TP4" localSheetId="5">[4]APU!#REF!</definedName>
    <definedName name="__TP4" localSheetId="1">[5]APU!#REF!</definedName>
    <definedName name="__TP4" localSheetId="4">[5]APU!#REF!</definedName>
    <definedName name="__TP4" localSheetId="3">[6]APU!#REF!</definedName>
    <definedName name="__TP4">[4]APU!#REF!</definedName>
    <definedName name="__TP6" localSheetId="1">[5]APU!#REF!</definedName>
    <definedName name="__TP6" localSheetId="4">[5]APU!#REF!</definedName>
    <definedName name="__TP6" localSheetId="3">[6]APU!#REF!</definedName>
    <definedName name="__TP6">[4]APU!#REF!</definedName>
    <definedName name="__TP8" localSheetId="1">[5]APU!#REF!</definedName>
    <definedName name="__TP8" localSheetId="4">[5]APU!#REF!</definedName>
    <definedName name="__TP8" localSheetId="3">[6]APU!#REF!</definedName>
    <definedName name="__TP8">[4]APU!#REF!</definedName>
    <definedName name="__TS10" localSheetId="1">[5]APU!$J$2014</definedName>
    <definedName name="__TS10" localSheetId="4">[5]APU!$J$2014</definedName>
    <definedName name="__TS10" localSheetId="3">[6]APU!$J$2014</definedName>
    <definedName name="__TS10">[4]APU!$J$2014</definedName>
    <definedName name="__TS12" localSheetId="5">#REF!</definedName>
    <definedName name="__TS12" localSheetId="1">#REF!</definedName>
    <definedName name="__TS12" localSheetId="4">#REF!</definedName>
    <definedName name="__TS12" localSheetId="3">#REF!</definedName>
    <definedName name="__TS12" localSheetId="7">#REF!</definedName>
    <definedName name="__TS20" localSheetId="5">#REF!</definedName>
    <definedName name="__TS20" localSheetId="1">#REF!</definedName>
    <definedName name="__TS20" localSheetId="4">#REF!</definedName>
    <definedName name="__TS20" localSheetId="3">#REF!</definedName>
    <definedName name="__TS20" localSheetId="7">#REF!</definedName>
    <definedName name="__TS24" localSheetId="5">#REF!</definedName>
    <definedName name="__TS24" localSheetId="1">#REF!</definedName>
    <definedName name="__TS24" localSheetId="4">#REF!</definedName>
    <definedName name="__TS24" localSheetId="3">#REF!</definedName>
    <definedName name="__TS24" localSheetId="7">#REF!</definedName>
    <definedName name="__TS27" localSheetId="5">#REF!</definedName>
    <definedName name="__TS27" localSheetId="1">#REF!</definedName>
    <definedName name="__TS27" localSheetId="4">#REF!</definedName>
    <definedName name="__TS27" localSheetId="6">#REF!</definedName>
    <definedName name="__TS27" localSheetId="3">#REF!</definedName>
    <definedName name="__TS27" localSheetId="7">#REF!</definedName>
    <definedName name="__TS6" localSheetId="5">#REF!</definedName>
    <definedName name="__TS6" localSheetId="1">#REF!</definedName>
    <definedName name="__TS6" localSheetId="4">#REF!</definedName>
    <definedName name="__TS6" localSheetId="6">#REF!</definedName>
    <definedName name="__TS6" localSheetId="3">#REF!</definedName>
    <definedName name="__TS6" localSheetId="7">#REF!</definedName>
    <definedName name="__TS8" localSheetId="5">#REF!</definedName>
    <definedName name="__TS8" localSheetId="1">#REF!</definedName>
    <definedName name="__TS8" localSheetId="4">#REF!</definedName>
    <definedName name="__TS8" localSheetId="6">#REF!</definedName>
    <definedName name="__TS8" localSheetId="3">#REF!</definedName>
    <definedName name="__TS8" localSheetId="7">#REF!</definedName>
    <definedName name="__TUB10">[15]Hoja3!$F$163</definedName>
    <definedName name="__TUB12">[15]Hoja3!$F$202</definedName>
    <definedName name="__TUB3">[15]Hoja3!$F$47</definedName>
    <definedName name="__TUB6">[15]Hoja3!$F$85</definedName>
    <definedName name="__TUB8">[15]Hoja3!$F$124</definedName>
    <definedName name="__u4" localSheetId="5" hidden="1">{"TAB1",#N/A,TRUE,"GENERAL";"TAB2",#N/A,TRUE,"GENERAL";"TAB3",#N/A,TRUE,"GENERAL";"TAB4",#N/A,TRUE,"GENERAL";"TAB5",#N/A,TRUE,"GENERAL"}</definedName>
    <definedName name="__u4" localSheetId="4" hidden="1">{"TAB1",#N/A,TRUE,"GENERAL";"TAB2",#N/A,TRUE,"GENERAL";"TAB3",#N/A,TRUE,"GENERAL";"TAB4",#N/A,TRUE,"GENERAL";"TAB5",#N/A,TRUE,"GENERAL"}</definedName>
    <definedName name="__u4" localSheetId="0"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hidden="1">{"TAB1",#N/A,TRUE,"GENERAL";"TAB2",#N/A,TRUE,"GENERAL";"TAB3",#N/A,TRUE,"GENERAL";"TAB4",#N/A,TRUE,"GENERAL";"TAB5",#N/A,TRUE,"GENERAL"}</definedName>
    <definedName name="__u5" localSheetId="5" hidden="1">{"TAB1",#N/A,TRUE,"GENERAL";"TAB2",#N/A,TRUE,"GENERAL";"TAB3",#N/A,TRUE,"GENERAL";"TAB4",#N/A,TRUE,"GENERAL";"TAB5",#N/A,TRUE,"GENERAL"}</definedName>
    <definedName name="__u5" localSheetId="4" hidden="1">{"TAB1",#N/A,TRUE,"GENERAL";"TAB2",#N/A,TRUE,"GENERAL";"TAB3",#N/A,TRUE,"GENERAL";"TAB4",#N/A,TRUE,"GENERAL";"TAB5",#N/A,TRUE,"GENERAL"}</definedName>
    <definedName name="__u5" localSheetId="0"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hidden="1">{"TAB1",#N/A,TRUE,"GENERAL";"TAB2",#N/A,TRUE,"GENERAL";"TAB3",#N/A,TRUE,"GENERAL";"TAB4",#N/A,TRUE,"GENERAL";"TAB5",#N/A,TRUE,"GENERAL"}</definedName>
    <definedName name="__u6" localSheetId="5" hidden="1">{"TAB1",#N/A,TRUE,"GENERAL";"TAB2",#N/A,TRUE,"GENERAL";"TAB3",#N/A,TRUE,"GENERAL";"TAB4",#N/A,TRUE,"GENERAL";"TAB5",#N/A,TRUE,"GENERAL"}</definedName>
    <definedName name="__u6" localSheetId="4" hidden="1">{"TAB1",#N/A,TRUE,"GENERAL";"TAB2",#N/A,TRUE,"GENERAL";"TAB3",#N/A,TRUE,"GENERAL";"TAB4",#N/A,TRUE,"GENERAL";"TAB5",#N/A,TRUE,"GENERAL"}</definedName>
    <definedName name="__u6" localSheetId="0"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hidden="1">{"TAB1",#N/A,TRUE,"GENERAL";"TAB2",#N/A,TRUE,"GENERAL";"TAB3",#N/A,TRUE,"GENERAL";"TAB4",#N/A,TRUE,"GENERAL";"TAB5",#N/A,TRUE,"GENERAL"}</definedName>
    <definedName name="__u7" localSheetId="5" hidden="1">{"via1",#N/A,TRUE,"general";"via2",#N/A,TRUE,"general";"via3",#N/A,TRUE,"general"}</definedName>
    <definedName name="__u7" localSheetId="4" hidden="1">{"via1",#N/A,TRUE,"general";"via2",#N/A,TRUE,"general";"via3",#N/A,TRUE,"general"}</definedName>
    <definedName name="__u7" localSheetId="0"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hidden="1">{"via1",#N/A,TRUE,"general";"via2",#N/A,TRUE,"general";"via3",#N/A,TRUE,"general"}</definedName>
    <definedName name="__u8" localSheetId="5" hidden="1">{"TAB1",#N/A,TRUE,"GENERAL";"TAB2",#N/A,TRUE,"GENERAL";"TAB3",#N/A,TRUE,"GENERAL";"TAB4",#N/A,TRUE,"GENERAL";"TAB5",#N/A,TRUE,"GENERAL"}</definedName>
    <definedName name="__u8" localSheetId="4" hidden="1">{"TAB1",#N/A,TRUE,"GENERAL";"TAB2",#N/A,TRUE,"GENERAL";"TAB3",#N/A,TRUE,"GENERAL";"TAB4",#N/A,TRUE,"GENERAL";"TAB5",#N/A,TRUE,"GENERAL"}</definedName>
    <definedName name="__u8" localSheetId="0"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hidden="1">{"TAB1",#N/A,TRUE,"GENERAL";"TAB2",#N/A,TRUE,"GENERAL";"TAB3",#N/A,TRUE,"GENERAL";"TAB4",#N/A,TRUE,"GENERAL";"TAB5",#N/A,TRUE,"GENERAL"}</definedName>
    <definedName name="__u9" localSheetId="5" hidden="1">{"TAB1",#N/A,TRUE,"GENERAL";"TAB2",#N/A,TRUE,"GENERAL";"TAB3",#N/A,TRUE,"GENERAL";"TAB4",#N/A,TRUE,"GENERAL";"TAB5",#N/A,TRUE,"GENERAL"}</definedName>
    <definedName name="__u9" localSheetId="4" hidden="1">{"TAB1",#N/A,TRUE,"GENERAL";"TAB2",#N/A,TRUE,"GENERAL";"TAB3",#N/A,TRUE,"GENERAL";"TAB4",#N/A,TRUE,"GENERAL";"TAB5",#N/A,TRUE,"GENERAL"}</definedName>
    <definedName name="__u9" localSheetId="0"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hidden="1">{"TAB1",#N/A,TRUE,"GENERAL";"TAB2",#N/A,TRUE,"GENERAL";"TAB3",#N/A,TRUE,"GENERAL";"TAB4",#N/A,TRUE,"GENERAL";"TAB5",#N/A,TRUE,"GENERAL"}</definedName>
    <definedName name="__ur7" localSheetId="5" hidden="1">{"TAB1",#N/A,TRUE,"GENERAL";"TAB2",#N/A,TRUE,"GENERAL";"TAB3",#N/A,TRUE,"GENERAL";"TAB4",#N/A,TRUE,"GENERAL";"TAB5",#N/A,TRUE,"GENERAL"}</definedName>
    <definedName name="__ur7" localSheetId="4" hidden="1">{"TAB1",#N/A,TRUE,"GENERAL";"TAB2",#N/A,TRUE,"GENERAL";"TAB3",#N/A,TRUE,"GENERAL";"TAB4",#N/A,TRUE,"GENERAL";"TAB5",#N/A,TRUE,"GENERAL"}</definedName>
    <definedName name="__ur7" localSheetId="0"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hidden="1">{"TAB1",#N/A,TRUE,"GENERAL";"TAB2",#N/A,TRUE,"GENERAL";"TAB3",#N/A,TRUE,"GENERAL";"TAB4",#N/A,TRUE,"GENERAL";"TAB5",#N/A,TRUE,"GENERAL"}</definedName>
    <definedName name="__URA10" localSheetId="1">[5]APU!#REF!</definedName>
    <definedName name="__URA10" localSheetId="4">[5]APU!#REF!</definedName>
    <definedName name="__URA10" localSheetId="3">[6]APU!#REF!</definedName>
    <definedName name="__URA10">[4]APU!#REF!</definedName>
    <definedName name="__URA12" localSheetId="1">[5]APU!#REF!</definedName>
    <definedName name="__URA12" localSheetId="4">[5]APU!#REF!</definedName>
    <definedName name="__URA12" localSheetId="3">[6]APU!#REF!</definedName>
    <definedName name="__URA12">[4]APU!#REF!</definedName>
    <definedName name="__URA3" localSheetId="1">[5]APU!#REF!</definedName>
    <definedName name="__URA3" localSheetId="4">[5]APU!#REF!</definedName>
    <definedName name="__URA3" localSheetId="3">[6]APU!#REF!</definedName>
    <definedName name="__URA3">[4]APU!#REF!</definedName>
    <definedName name="__URA4" localSheetId="1">[5]APU!#REF!</definedName>
    <definedName name="__URA4" localSheetId="4">[5]APU!#REF!</definedName>
    <definedName name="__URA4" localSheetId="3">[6]APU!#REF!</definedName>
    <definedName name="__URA4">[4]APU!#REF!</definedName>
    <definedName name="__URA6" localSheetId="1">[5]APU!#REF!</definedName>
    <definedName name="__URA6" localSheetId="4">[5]APU!#REF!</definedName>
    <definedName name="__URA6" localSheetId="3">[6]APU!#REF!</definedName>
    <definedName name="__URA6">[4]APU!#REF!</definedName>
    <definedName name="__URA8" localSheetId="1">[5]APU!#REF!</definedName>
    <definedName name="__URA8" localSheetId="4">[5]APU!#REF!</definedName>
    <definedName name="__URA8" localSheetId="3">[6]APU!#REF!</definedName>
    <definedName name="__URA8">[4]APU!#REF!</definedName>
    <definedName name="__URE10" localSheetId="1">[5]APU!#REF!</definedName>
    <definedName name="__URE10" localSheetId="4">[5]APU!#REF!</definedName>
    <definedName name="__URE10" localSheetId="3">[6]APU!#REF!</definedName>
    <definedName name="__URE10">[4]APU!#REF!</definedName>
    <definedName name="__URE12" localSheetId="1">[5]APU!#REF!</definedName>
    <definedName name="__URE12" localSheetId="4">[5]APU!#REF!</definedName>
    <definedName name="__URE12" localSheetId="3">[6]APU!#REF!</definedName>
    <definedName name="__URE12">[4]APU!#REF!</definedName>
    <definedName name="__URE3" localSheetId="1">[5]APU!#REF!</definedName>
    <definedName name="__URE3" localSheetId="4">[5]APU!#REF!</definedName>
    <definedName name="__URE3" localSheetId="3">[6]APU!#REF!</definedName>
    <definedName name="__URE3">[4]APU!#REF!</definedName>
    <definedName name="__URE4" localSheetId="1">[5]APU!#REF!</definedName>
    <definedName name="__URE4" localSheetId="4">[5]APU!#REF!</definedName>
    <definedName name="__URE4" localSheetId="3">[6]APU!#REF!</definedName>
    <definedName name="__URE4">[4]APU!#REF!</definedName>
    <definedName name="__URE6" localSheetId="1">[5]APU!#REF!</definedName>
    <definedName name="__URE6" localSheetId="4">[5]APU!#REF!</definedName>
    <definedName name="__URE6" localSheetId="3">[6]APU!#REF!</definedName>
    <definedName name="__URE6">[4]APU!#REF!</definedName>
    <definedName name="__URE8" localSheetId="1">[5]APU!#REF!</definedName>
    <definedName name="__URE8" localSheetId="4">[5]APU!#REF!</definedName>
    <definedName name="__URE8" localSheetId="3">[6]APU!#REF!</definedName>
    <definedName name="__URE8">[4]APU!#REF!</definedName>
    <definedName name="__us24" localSheetId="5">#REF!</definedName>
    <definedName name="__us24" localSheetId="1">#REF!</definedName>
    <definedName name="__us24" localSheetId="3">#REF!</definedName>
    <definedName name="__us24" localSheetId="8">#REF!</definedName>
    <definedName name="__us24" localSheetId="9">#REF!</definedName>
    <definedName name="__us24" localSheetId="7">#REF!</definedName>
    <definedName name="__US27" localSheetId="5">#REF!</definedName>
    <definedName name="__US27" localSheetId="1">#REF!</definedName>
    <definedName name="__US27" localSheetId="4">#REF!</definedName>
    <definedName name="__US27" localSheetId="3">#REF!</definedName>
    <definedName name="__US27" localSheetId="7">#REF!</definedName>
    <definedName name="__US30" localSheetId="5">#REF!</definedName>
    <definedName name="__US30" localSheetId="1">#REF!</definedName>
    <definedName name="__US30" localSheetId="4">#REF!</definedName>
    <definedName name="__US30" localSheetId="3">#REF!</definedName>
    <definedName name="__US30" localSheetId="7">#REF!</definedName>
    <definedName name="__US33" localSheetId="5">#REF!</definedName>
    <definedName name="__US33" localSheetId="1">#REF!</definedName>
    <definedName name="__US33" localSheetId="4">#REF!</definedName>
    <definedName name="__US33" localSheetId="6">#REF!</definedName>
    <definedName name="__US33" localSheetId="3">#REF!</definedName>
    <definedName name="__US33" localSheetId="7">#REF!</definedName>
    <definedName name="__US36" localSheetId="5">#REF!</definedName>
    <definedName name="__US36" localSheetId="1">#REF!</definedName>
    <definedName name="__US36" localSheetId="4">#REF!</definedName>
    <definedName name="__US36" localSheetId="6">#REF!</definedName>
    <definedName name="__US36" localSheetId="3">#REF!</definedName>
    <definedName name="__US36" localSheetId="7">#REF!</definedName>
    <definedName name="__US39" localSheetId="5">#REF!</definedName>
    <definedName name="__US39" localSheetId="1">#REF!</definedName>
    <definedName name="__US39" localSheetId="4">#REF!</definedName>
    <definedName name="__US39" localSheetId="6">#REF!</definedName>
    <definedName name="__US39" localSheetId="3">#REF!</definedName>
    <definedName name="__US39" localSheetId="7">#REF!</definedName>
    <definedName name="__US42" localSheetId="5">#REF!</definedName>
    <definedName name="__US42" localSheetId="1">#REF!</definedName>
    <definedName name="__US42" localSheetId="4">#REF!</definedName>
    <definedName name="__US42" localSheetId="6">#REF!</definedName>
    <definedName name="__US42" localSheetId="3">#REF!</definedName>
    <definedName name="__US42" localSheetId="7">#REF!</definedName>
    <definedName name="__US45" localSheetId="5">#REF!</definedName>
    <definedName name="__US45" localSheetId="1">#REF!</definedName>
    <definedName name="__US45" localSheetId="4">#REF!</definedName>
    <definedName name="__US45" localSheetId="6">#REF!</definedName>
    <definedName name="__US45" localSheetId="3">#REF!</definedName>
    <definedName name="__US45" localSheetId="7">#REF!</definedName>
    <definedName name="__v2" localSheetId="5" hidden="1">{"via1",#N/A,TRUE,"general";"via2",#N/A,TRUE,"general";"via3",#N/A,TRUE,"general"}</definedName>
    <definedName name="__v2" localSheetId="4" hidden="1">{"via1",#N/A,TRUE,"general";"via2",#N/A,TRUE,"general";"via3",#N/A,TRUE,"general"}</definedName>
    <definedName name="__v2" localSheetId="0"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hidden="1">{"via1",#N/A,TRUE,"general";"via2",#N/A,TRUE,"general";"via3",#N/A,TRUE,"general"}</definedName>
    <definedName name="__v3" localSheetId="5" hidden="1">{"TAB1",#N/A,TRUE,"GENERAL";"TAB2",#N/A,TRUE,"GENERAL";"TAB3",#N/A,TRUE,"GENERAL";"TAB4",#N/A,TRUE,"GENERAL";"TAB5",#N/A,TRUE,"GENERAL"}</definedName>
    <definedName name="__v3" localSheetId="4" hidden="1">{"TAB1",#N/A,TRUE,"GENERAL";"TAB2",#N/A,TRUE,"GENERAL";"TAB3",#N/A,TRUE,"GENERAL";"TAB4",#N/A,TRUE,"GENERAL";"TAB5",#N/A,TRUE,"GENERAL"}</definedName>
    <definedName name="__v3" localSheetId="0"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hidden="1">{"TAB1",#N/A,TRUE,"GENERAL";"TAB2",#N/A,TRUE,"GENERAL";"TAB3",#N/A,TRUE,"GENERAL";"TAB4",#N/A,TRUE,"GENERAL";"TAB5",#N/A,TRUE,"GENERAL"}</definedName>
    <definedName name="__v4" localSheetId="5" hidden="1">{"TAB1",#N/A,TRUE,"GENERAL";"TAB2",#N/A,TRUE,"GENERAL";"TAB3",#N/A,TRUE,"GENERAL";"TAB4",#N/A,TRUE,"GENERAL";"TAB5",#N/A,TRUE,"GENERAL"}</definedName>
    <definedName name="__v4" localSheetId="4" hidden="1">{"TAB1",#N/A,TRUE,"GENERAL";"TAB2",#N/A,TRUE,"GENERAL";"TAB3",#N/A,TRUE,"GENERAL";"TAB4",#N/A,TRUE,"GENERAL";"TAB5",#N/A,TRUE,"GENERAL"}</definedName>
    <definedName name="__v4" localSheetId="0"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hidden="1">{"TAB1",#N/A,TRUE,"GENERAL";"TAB2",#N/A,TRUE,"GENERAL";"TAB3",#N/A,TRUE,"GENERAL";"TAB4",#N/A,TRUE,"GENERAL";"TAB5",#N/A,TRUE,"GENERAL"}</definedName>
    <definedName name="__v5" localSheetId="5" hidden="1">{"TAB1",#N/A,TRUE,"GENERAL";"TAB2",#N/A,TRUE,"GENERAL";"TAB3",#N/A,TRUE,"GENERAL";"TAB4",#N/A,TRUE,"GENERAL";"TAB5",#N/A,TRUE,"GENERAL"}</definedName>
    <definedName name="__v5" localSheetId="4" hidden="1">{"TAB1",#N/A,TRUE,"GENERAL";"TAB2",#N/A,TRUE,"GENERAL";"TAB3",#N/A,TRUE,"GENERAL";"TAB4",#N/A,TRUE,"GENERAL";"TAB5",#N/A,TRUE,"GENERAL"}</definedName>
    <definedName name="__v5" localSheetId="0"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hidden="1">{"TAB1",#N/A,TRUE,"GENERAL";"TAB2",#N/A,TRUE,"GENERAL";"TAB3",#N/A,TRUE,"GENERAL";"TAB4",#N/A,TRUE,"GENERAL";"TAB5",#N/A,TRUE,"GENERAL"}</definedName>
    <definedName name="__v6" localSheetId="5" hidden="1">{"TAB1",#N/A,TRUE,"GENERAL";"TAB2",#N/A,TRUE,"GENERAL";"TAB3",#N/A,TRUE,"GENERAL";"TAB4",#N/A,TRUE,"GENERAL";"TAB5",#N/A,TRUE,"GENERAL"}</definedName>
    <definedName name="__v6" localSheetId="4" hidden="1">{"TAB1",#N/A,TRUE,"GENERAL";"TAB2",#N/A,TRUE,"GENERAL";"TAB3",#N/A,TRUE,"GENERAL";"TAB4",#N/A,TRUE,"GENERAL";"TAB5",#N/A,TRUE,"GENERAL"}</definedName>
    <definedName name="__v6" localSheetId="0"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hidden="1">{"TAB1",#N/A,TRUE,"GENERAL";"TAB2",#N/A,TRUE,"GENERAL";"TAB3",#N/A,TRUE,"GENERAL";"TAB4",#N/A,TRUE,"GENERAL";"TAB5",#N/A,TRUE,"GENERAL"}</definedName>
    <definedName name="__v7" localSheetId="5" hidden="1">{"via1",#N/A,TRUE,"general";"via2",#N/A,TRUE,"general";"via3",#N/A,TRUE,"general"}</definedName>
    <definedName name="__v7" localSheetId="4" hidden="1">{"via1",#N/A,TRUE,"general";"via2",#N/A,TRUE,"general";"via3",#N/A,TRUE,"general"}</definedName>
    <definedName name="__v7" localSheetId="0"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hidden="1">{"via1",#N/A,TRUE,"general";"via2",#N/A,TRUE,"general";"via3",#N/A,TRUE,"general"}</definedName>
    <definedName name="__v8" localSheetId="5" hidden="1">{"TAB1",#N/A,TRUE,"GENERAL";"TAB2",#N/A,TRUE,"GENERAL";"TAB3",#N/A,TRUE,"GENERAL";"TAB4",#N/A,TRUE,"GENERAL";"TAB5",#N/A,TRUE,"GENERAL"}</definedName>
    <definedName name="__v8" localSheetId="4" hidden="1">{"TAB1",#N/A,TRUE,"GENERAL";"TAB2",#N/A,TRUE,"GENERAL";"TAB3",#N/A,TRUE,"GENERAL";"TAB4",#N/A,TRUE,"GENERAL";"TAB5",#N/A,TRUE,"GENERAL"}</definedName>
    <definedName name="__v8" localSheetId="0"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hidden="1">{"TAB1",#N/A,TRUE,"GENERAL";"TAB2",#N/A,TRUE,"GENERAL";"TAB3",#N/A,TRUE,"GENERAL";"TAB4",#N/A,TRUE,"GENERAL";"TAB5",#N/A,TRUE,"GENERAL"}</definedName>
    <definedName name="__v9" localSheetId="5" hidden="1">{"TAB1",#N/A,TRUE,"GENERAL";"TAB2",#N/A,TRUE,"GENERAL";"TAB3",#N/A,TRUE,"GENERAL";"TAB4",#N/A,TRUE,"GENERAL";"TAB5",#N/A,TRUE,"GENERAL"}</definedName>
    <definedName name="__v9" localSheetId="4" hidden="1">{"TAB1",#N/A,TRUE,"GENERAL";"TAB2",#N/A,TRUE,"GENERAL";"TAB3",#N/A,TRUE,"GENERAL";"TAB4",#N/A,TRUE,"GENERAL";"TAB5",#N/A,TRUE,"GENERAL"}</definedName>
    <definedName name="__v9" localSheetId="0"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hidden="1">{"TAB1",#N/A,TRUE,"GENERAL";"TAB2",#N/A,TRUE,"GENERAL";"TAB3",#N/A,TRUE,"GENERAL";"TAB4",#N/A,TRUE,"GENERAL";"TAB5",#N/A,TRUE,"GENERAL"}</definedName>
    <definedName name="__VCE10" localSheetId="1">[5]APU!#REF!</definedName>
    <definedName name="__VCE10" localSheetId="4">[5]APU!#REF!</definedName>
    <definedName name="__VCE10" localSheetId="3">[6]APU!#REF!</definedName>
    <definedName name="__VCE10">[4]APU!#REF!</definedName>
    <definedName name="__VCE3" localSheetId="1">[5]APU!#REF!</definedName>
    <definedName name="__VCE3" localSheetId="4">[5]APU!#REF!</definedName>
    <definedName name="__VCE3" localSheetId="3">[6]APU!#REF!</definedName>
    <definedName name="__VCE3">[4]APU!#REF!</definedName>
    <definedName name="__VCE4" localSheetId="1">[5]APU!#REF!</definedName>
    <definedName name="__VCE4" localSheetId="4">[5]APU!#REF!</definedName>
    <definedName name="__VCE4" localSheetId="3">[6]APU!#REF!</definedName>
    <definedName name="__VCE4">[4]APU!#REF!</definedName>
    <definedName name="__VCE6" localSheetId="1">[5]APU!#REF!</definedName>
    <definedName name="__VCE6" localSheetId="4">[5]APU!#REF!</definedName>
    <definedName name="__VCE6" localSheetId="3">[6]APU!#REF!</definedName>
    <definedName name="__VCE6">[4]APU!#REF!</definedName>
    <definedName name="__VCE8" localSheetId="1">[5]APU!#REF!</definedName>
    <definedName name="__VCE8" localSheetId="4">[5]APU!#REF!</definedName>
    <definedName name="__VCE8" localSheetId="3">[6]APU!#REF!</definedName>
    <definedName name="__VCE8">[4]APU!#REF!</definedName>
    <definedName name="__vfv4" localSheetId="5" hidden="1">{"via1",#N/A,TRUE,"general";"via2",#N/A,TRUE,"general";"via3",#N/A,TRUE,"general"}</definedName>
    <definedName name="__vfv4" localSheetId="4" hidden="1">{"via1",#N/A,TRUE,"general";"via2",#N/A,TRUE,"general";"via3",#N/A,TRUE,"general"}</definedName>
    <definedName name="__vfv4" localSheetId="0"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hidden="1">{"via1",#N/A,TRUE,"general";"via2",#N/A,TRUE,"general";"via3",#N/A,TRUE,"general"}</definedName>
    <definedName name="__WEL124">[15]Hoja3!$F$1026</definedName>
    <definedName name="__x1" localSheetId="5" hidden="1">{"TAB1",#N/A,TRUE,"GENERAL";"TAB2",#N/A,TRUE,"GENERAL";"TAB3",#N/A,TRUE,"GENERAL";"TAB4",#N/A,TRUE,"GENERAL";"TAB5",#N/A,TRUE,"GENERAL"}</definedName>
    <definedName name="__x1" localSheetId="4" hidden="1">{"TAB1",#N/A,TRUE,"GENERAL";"TAB2",#N/A,TRUE,"GENERAL";"TAB3",#N/A,TRUE,"GENERAL";"TAB4",#N/A,TRUE,"GENERAL";"TAB5",#N/A,TRUE,"GENERAL"}</definedName>
    <definedName name="__x1" localSheetId="0"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hidden="1">{"TAB1",#N/A,TRUE,"GENERAL";"TAB2",#N/A,TRUE,"GENERAL";"TAB3",#N/A,TRUE,"GENERAL";"TAB4",#N/A,TRUE,"GENERAL";"TAB5",#N/A,TRUE,"GENERAL"}</definedName>
    <definedName name="__x2" localSheetId="5" hidden="1">{"via1",#N/A,TRUE,"general";"via2",#N/A,TRUE,"general";"via3",#N/A,TRUE,"general"}</definedName>
    <definedName name="__x2" localSheetId="4" hidden="1">{"via1",#N/A,TRUE,"general";"via2",#N/A,TRUE,"general";"via3",#N/A,TRUE,"general"}</definedName>
    <definedName name="__x2" localSheetId="0"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hidden="1">{"via1",#N/A,TRUE,"general";"via2",#N/A,TRUE,"general";"via3",#N/A,TRUE,"general"}</definedName>
    <definedName name="__x3" localSheetId="5" hidden="1">{"via1",#N/A,TRUE,"general";"via2",#N/A,TRUE,"general";"via3",#N/A,TRUE,"general"}</definedName>
    <definedName name="__x3" localSheetId="4" hidden="1">{"via1",#N/A,TRUE,"general";"via2",#N/A,TRUE,"general";"via3",#N/A,TRUE,"general"}</definedName>
    <definedName name="__x3" localSheetId="0"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hidden="1">{"via1",#N/A,TRUE,"general";"via2",#N/A,TRUE,"general";"via3",#N/A,TRUE,"general"}</definedName>
    <definedName name="__x4" localSheetId="5" hidden="1">{"via1",#N/A,TRUE,"general";"via2",#N/A,TRUE,"general";"via3",#N/A,TRUE,"general"}</definedName>
    <definedName name="__x4" localSheetId="4" hidden="1">{"via1",#N/A,TRUE,"general";"via2",#N/A,TRUE,"general";"via3",#N/A,TRUE,"general"}</definedName>
    <definedName name="__x4" localSheetId="0"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hidden="1">{"via1",#N/A,TRUE,"general";"via2",#N/A,TRUE,"general";"via3",#N/A,TRUE,"general"}</definedName>
    <definedName name="__x5" localSheetId="5" hidden="1">{"TAB1",#N/A,TRUE,"GENERAL";"TAB2",#N/A,TRUE,"GENERAL";"TAB3",#N/A,TRUE,"GENERAL";"TAB4",#N/A,TRUE,"GENERAL";"TAB5",#N/A,TRUE,"GENERAL"}</definedName>
    <definedName name="__x5" localSheetId="4" hidden="1">{"TAB1",#N/A,TRUE,"GENERAL";"TAB2",#N/A,TRUE,"GENERAL";"TAB3",#N/A,TRUE,"GENERAL";"TAB4",#N/A,TRUE,"GENERAL";"TAB5",#N/A,TRUE,"GENERAL"}</definedName>
    <definedName name="__x5" localSheetId="0"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hidden="1">{"TAB1",#N/A,TRUE,"GENERAL";"TAB2",#N/A,TRUE,"GENERAL";"TAB3",#N/A,TRUE,"GENERAL";"TAB4",#N/A,TRUE,"GENERAL";"TAB5",#N/A,TRUE,"GENERAL"}</definedName>
    <definedName name="__x6" localSheetId="5" hidden="1">{"TAB1",#N/A,TRUE,"GENERAL";"TAB2",#N/A,TRUE,"GENERAL";"TAB3",#N/A,TRUE,"GENERAL";"TAB4",#N/A,TRUE,"GENERAL";"TAB5",#N/A,TRUE,"GENERAL"}</definedName>
    <definedName name="__x6" localSheetId="4" hidden="1">{"TAB1",#N/A,TRUE,"GENERAL";"TAB2",#N/A,TRUE,"GENERAL";"TAB3",#N/A,TRUE,"GENERAL";"TAB4",#N/A,TRUE,"GENERAL";"TAB5",#N/A,TRUE,"GENERAL"}</definedName>
    <definedName name="__x6" localSheetId="0"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hidden="1">{"TAB1",#N/A,TRUE,"GENERAL";"TAB2",#N/A,TRUE,"GENERAL";"TAB3",#N/A,TRUE,"GENERAL";"TAB4",#N/A,TRUE,"GENERAL";"TAB5",#N/A,TRUE,"GENERAL"}</definedName>
    <definedName name="__x7" localSheetId="5" hidden="1">{"TAB1",#N/A,TRUE,"GENERAL";"TAB2",#N/A,TRUE,"GENERAL";"TAB3",#N/A,TRUE,"GENERAL";"TAB4",#N/A,TRUE,"GENERAL";"TAB5",#N/A,TRUE,"GENERAL"}</definedName>
    <definedName name="__x7" localSheetId="4" hidden="1">{"TAB1",#N/A,TRUE,"GENERAL";"TAB2",#N/A,TRUE,"GENERAL";"TAB3",#N/A,TRUE,"GENERAL";"TAB4",#N/A,TRUE,"GENERAL";"TAB5",#N/A,TRUE,"GENERAL"}</definedName>
    <definedName name="__x7" localSheetId="0"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hidden="1">{"TAB1",#N/A,TRUE,"GENERAL";"TAB2",#N/A,TRUE,"GENERAL";"TAB3",#N/A,TRUE,"GENERAL";"TAB4",#N/A,TRUE,"GENERAL";"TAB5",#N/A,TRUE,"GENERAL"}</definedName>
    <definedName name="__x8" localSheetId="5" hidden="1">{"via1",#N/A,TRUE,"general";"via2",#N/A,TRUE,"general";"via3",#N/A,TRUE,"general"}</definedName>
    <definedName name="__x8" localSheetId="4" hidden="1">{"via1",#N/A,TRUE,"general";"via2",#N/A,TRUE,"general";"via3",#N/A,TRUE,"general"}</definedName>
    <definedName name="__x8" localSheetId="0"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hidden="1">{"via1",#N/A,TRUE,"general";"via2",#N/A,TRUE,"general";"via3",#N/A,TRUE,"general"}</definedName>
    <definedName name="__x9" localSheetId="5" hidden="1">{"TAB1",#N/A,TRUE,"GENERAL";"TAB2",#N/A,TRUE,"GENERAL";"TAB3",#N/A,TRUE,"GENERAL";"TAB4",#N/A,TRUE,"GENERAL";"TAB5",#N/A,TRUE,"GENERAL"}</definedName>
    <definedName name="__x9" localSheetId="4" hidden="1">{"TAB1",#N/A,TRUE,"GENERAL";"TAB2",#N/A,TRUE,"GENERAL";"TAB3",#N/A,TRUE,"GENERAL";"TAB4",#N/A,TRUE,"GENERAL";"TAB5",#N/A,TRUE,"GENERAL"}</definedName>
    <definedName name="__x9" localSheetId="0"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hidden="1">{"TAB1",#N/A,TRUE,"GENERAL";"TAB2",#N/A,TRUE,"GENERAL";"TAB3",#N/A,TRUE,"GENERAL";"TAB4",#N/A,TRUE,"GENERAL";"TAB5",#N/A,TRUE,"GENERAL"}</definedName>
    <definedName name="__y2" localSheetId="5" hidden="1">{"TAB1",#N/A,TRUE,"GENERAL";"TAB2",#N/A,TRUE,"GENERAL";"TAB3",#N/A,TRUE,"GENERAL";"TAB4",#N/A,TRUE,"GENERAL";"TAB5",#N/A,TRUE,"GENERAL"}</definedName>
    <definedName name="__y2" localSheetId="4" hidden="1">{"TAB1",#N/A,TRUE,"GENERAL";"TAB2",#N/A,TRUE,"GENERAL";"TAB3",#N/A,TRUE,"GENERAL";"TAB4",#N/A,TRUE,"GENERAL";"TAB5",#N/A,TRUE,"GENERAL"}</definedName>
    <definedName name="__y2" localSheetId="0"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hidden="1">{"TAB1",#N/A,TRUE,"GENERAL";"TAB2",#N/A,TRUE,"GENERAL";"TAB3",#N/A,TRUE,"GENERAL";"TAB4",#N/A,TRUE,"GENERAL";"TAB5",#N/A,TRUE,"GENERAL"}</definedName>
    <definedName name="__y3" localSheetId="5" hidden="1">{"via1",#N/A,TRUE,"general";"via2",#N/A,TRUE,"general";"via3",#N/A,TRUE,"general"}</definedName>
    <definedName name="__y3" localSheetId="4" hidden="1">{"via1",#N/A,TRUE,"general";"via2",#N/A,TRUE,"general";"via3",#N/A,TRUE,"general"}</definedName>
    <definedName name="__y3" localSheetId="0"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hidden="1">{"via1",#N/A,TRUE,"general";"via2",#N/A,TRUE,"general";"via3",#N/A,TRUE,"general"}</definedName>
    <definedName name="__y4" localSheetId="5" hidden="1">{"via1",#N/A,TRUE,"general";"via2",#N/A,TRUE,"general";"via3",#N/A,TRUE,"general"}</definedName>
    <definedName name="__y4" localSheetId="4" hidden="1">{"via1",#N/A,TRUE,"general";"via2",#N/A,TRUE,"general";"via3",#N/A,TRUE,"general"}</definedName>
    <definedName name="__y4" localSheetId="0"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hidden="1">{"via1",#N/A,TRUE,"general";"via2",#N/A,TRUE,"general";"via3",#N/A,TRUE,"general"}</definedName>
    <definedName name="__y5" localSheetId="5" hidden="1">{"TAB1",#N/A,TRUE,"GENERAL";"TAB2",#N/A,TRUE,"GENERAL";"TAB3",#N/A,TRUE,"GENERAL";"TAB4",#N/A,TRUE,"GENERAL";"TAB5",#N/A,TRUE,"GENERAL"}</definedName>
    <definedName name="__y5" localSheetId="4" hidden="1">{"TAB1",#N/A,TRUE,"GENERAL";"TAB2",#N/A,TRUE,"GENERAL";"TAB3",#N/A,TRUE,"GENERAL";"TAB4",#N/A,TRUE,"GENERAL";"TAB5",#N/A,TRUE,"GENERAL"}</definedName>
    <definedName name="__y5" localSheetId="0"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hidden="1">{"TAB1",#N/A,TRUE,"GENERAL";"TAB2",#N/A,TRUE,"GENERAL";"TAB3",#N/A,TRUE,"GENERAL";"TAB4",#N/A,TRUE,"GENERAL";"TAB5",#N/A,TRUE,"GENERAL"}</definedName>
    <definedName name="__y6" localSheetId="5" hidden="1">{"via1",#N/A,TRUE,"general";"via2",#N/A,TRUE,"general";"via3",#N/A,TRUE,"general"}</definedName>
    <definedName name="__y6" localSheetId="4" hidden="1">{"via1",#N/A,TRUE,"general";"via2",#N/A,TRUE,"general";"via3",#N/A,TRUE,"general"}</definedName>
    <definedName name="__y6" localSheetId="0"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hidden="1">{"via1",#N/A,TRUE,"general";"via2",#N/A,TRUE,"general";"via3",#N/A,TRUE,"general"}</definedName>
    <definedName name="__y7" localSheetId="5" hidden="1">{"via1",#N/A,TRUE,"general";"via2",#N/A,TRUE,"general";"via3",#N/A,TRUE,"general"}</definedName>
    <definedName name="__y7" localSheetId="4" hidden="1">{"via1",#N/A,TRUE,"general";"via2",#N/A,TRUE,"general";"via3",#N/A,TRUE,"general"}</definedName>
    <definedName name="__y7" localSheetId="0"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hidden="1">{"via1",#N/A,TRUE,"general";"via2",#N/A,TRUE,"general";"via3",#N/A,TRUE,"general"}</definedName>
    <definedName name="__y8" localSheetId="5" hidden="1">{"via1",#N/A,TRUE,"general";"via2",#N/A,TRUE,"general";"via3",#N/A,TRUE,"general"}</definedName>
    <definedName name="__y8" localSheetId="4" hidden="1">{"via1",#N/A,TRUE,"general";"via2",#N/A,TRUE,"general";"via3",#N/A,TRUE,"general"}</definedName>
    <definedName name="__y8" localSheetId="0"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hidden="1">{"via1",#N/A,TRUE,"general";"via2",#N/A,TRUE,"general";"via3",#N/A,TRUE,"general"}</definedName>
    <definedName name="__y9" localSheetId="5" hidden="1">{"TAB1",#N/A,TRUE,"GENERAL";"TAB2",#N/A,TRUE,"GENERAL";"TAB3",#N/A,TRUE,"GENERAL";"TAB4",#N/A,TRUE,"GENERAL";"TAB5",#N/A,TRUE,"GENERAL"}</definedName>
    <definedName name="__y9" localSheetId="4" hidden="1">{"TAB1",#N/A,TRUE,"GENERAL";"TAB2",#N/A,TRUE,"GENERAL";"TAB3",#N/A,TRUE,"GENERAL";"TAB4",#N/A,TRUE,"GENERAL";"TAB5",#N/A,TRUE,"GENERAL"}</definedName>
    <definedName name="__y9" localSheetId="0"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hidden="1">{"TAB1",#N/A,TRUE,"GENERAL";"TAB2",#N/A,TRUE,"GENERAL";"TAB3",#N/A,TRUE,"GENERAL";"TAB4",#N/A,TRUE,"GENERAL";"TAB5",#N/A,TRUE,"GENERAL"}</definedName>
    <definedName name="__z1" localSheetId="5" hidden="1">{"TAB1",#N/A,TRUE,"GENERAL";"TAB2",#N/A,TRUE,"GENERAL";"TAB3",#N/A,TRUE,"GENERAL";"TAB4",#N/A,TRUE,"GENERAL";"TAB5",#N/A,TRUE,"GENERAL"}</definedName>
    <definedName name="__z1" localSheetId="4" hidden="1">{"TAB1",#N/A,TRUE,"GENERAL";"TAB2",#N/A,TRUE,"GENERAL";"TAB3",#N/A,TRUE,"GENERAL";"TAB4",#N/A,TRUE,"GENERAL";"TAB5",#N/A,TRUE,"GENERAL"}</definedName>
    <definedName name="__z1" localSheetId="0"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hidden="1">{"TAB1",#N/A,TRUE,"GENERAL";"TAB2",#N/A,TRUE,"GENERAL";"TAB3",#N/A,TRUE,"GENERAL";"TAB4",#N/A,TRUE,"GENERAL";"TAB5",#N/A,TRUE,"GENERAL"}</definedName>
    <definedName name="__z2" localSheetId="5" hidden="1">{"via1",#N/A,TRUE,"general";"via2",#N/A,TRUE,"general";"via3",#N/A,TRUE,"general"}</definedName>
    <definedName name="__z2" localSheetId="4" hidden="1">{"via1",#N/A,TRUE,"general";"via2",#N/A,TRUE,"general";"via3",#N/A,TRUE,"general"}</definedName>
    <definedName name="__z2" localSheetId="0"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hidden="1">{"via1",#N/A,TRUE,"general";"via2",#N/A,TRUE,"general";"via3",#N/A,TRUE,"general"}</definedName>
    <definedName name="__z3" localSheetId="5" hidden="1">{"via1",#N/A,TRUE,"general";"via2",#N/A,TRUE,"general";"via3",#N/A,TRUE,"general"}</definedName>
    <definedName name="__z3" localSheetId="4" hidden="1">{"via1",#N/A,TRUE,"general";"via2",#N/A,TRUE,"general";"via3",#N/A,TRUE,"general"}</definedName>
    <definedName name="__z3" localSheetId="0"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hidden="1">{"via1",#N/A,TRUE,"general";"via2",#N/A,TRUE,"general";"via3",#N/A,TRUE,"general"}</definedName>
    <definedName name="__z4" localSheetId="5" hidden="1">{"TAB1",#N/A,TRUE,"GENERAL";"TAB2",#N/A,TRUE,"GENERAL";"TAB3",#N/A,TRUE,"GENERAL";"TAB4",#N/A,TRUE,"GENERAL";"TAB5",#N/A,TRUE,"GENERAL"}</definedName>
    <definedName name="__z4" localSheetId="4" hidden="1">{"TAB1",#N/A,TRUE,"GENERAL";"TAB2",#N/A,TRUE,"GENERAL";"TAB3",#N/A,TRUE,"GENERAL";"TAB4",#N/A,TRUE,"GENERAL";"TAB5",#N/A,TRUE,"GENERAL"}</definedName>
    <definedName name="__z4" localSheetId="0"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hidden="1">{"TAB1",#N/A,TRUE,"GENERAL";"TAB2",#N/A,TRUE,"GENERAL";"TAB3",#N/A,TRUE,"GENERAL";"TAB4",#N/A,TRUE,"GENERAL";"TAB5",#N/A,TRUE,"GENERAL"}</definedName>
    <definedName name="__z5" localSheetId="5" hidden="1">{"via1",#N/A,TRUE,"general";"via2",#N/A,TRUE,"general";"via3",#N/A,TRUE,"general"}</definedName>
    <definedName name="__z5" localSheetId="4" hidden="1">{"via1",#N/A,TRUE,"general";"via2",#N/A,TRUE,"general";"via3",#N/A,TRUE,"general"}</definedName>
    <definedName name="__z5" localSheetId="0"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hidden="1">{"via1",#N/A,TRUE,"general";"via2",#N/A,TRUE,"general";"via3",#N/A,TRUE,"general"}</definedName>
    <definedName name="__z6" localSheetId="5" hidden="1">{"TAB1",#N/A,TRUE,"GENERAL";"TAB2",#N/A,TRUE,"GENERAL";"TAB3",#N/A,TRUE,"GENERAL";"TAB4",#N/A,TRUE,"GENERAL";"TAB5",#N/A,TRUE,"GENERAL"}</definedName>
    <definedName name="__z6" localSheetId="4" hidden="1">{"TAB1",#N/A,TRUE,"GENERAL";"TAB2",#N/A,TRUE,"GENERAL";"TAB3",#N/A,TRUE,"GENERAL";"TAB4",#N/A,TRUE,"GENERAL";"TAB5",#N/A,TRUE,"GENERAL"}</definedName>
    <definedName name="__z6" localSheetId="0"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hidden="1">{"TAB1",#N/A,TRUE,"GENERAL";"TAB2",#N/A,TRUE,"GENERAL";"TAB3",#N/A,TRUE,"GENERAL";"TAB4",#N/A,TRUE,"GENERAL";"TAB5",#N/A,TRUE,"GENERAL"}</definedName>
    <definedName name="_1.1">'[19]C.C.P'!#REF!</definedName>
    <definedName name="_1__123Graph_ACart_Utilidad" localSheetId="8" hidden="1">[13]EVA!$F$104:$I$104</definedName>
    <definedName name="_1__123Graph_ACart_Utilidad" localSheetId="9" hidden="1">[13]EVA!$F$104:$I$104</definedName>
    <definedName name="_1__123Graph_ACart_Utilidad" hidden="1">[13]EVA!$F$104:$I$104</definedName>
    <definedName name="_1_1__APU" localSheetId="8">#REF!</definedName>
    <definedName name="_1_1__APU" localSheetId="9">#REF!</definedName>
    <definedName name="_1_1__APU">#REF!</definedName>
    <definedName name="_10.1" localSheetId="8">'[19]C.C.P'!#REF!</definedName>
    <definedName name="_10.1" localSheetId="9">'[19]C.C.P'!#REF!</definedName>
    <definedName name="_10.1">'[19]C.C.P'!#REF!</definedName>
    <definedName name="_10.2">'[19]C.C.P'!#REF!</definedName>
    <definedName name="_10.3">'[19]C.C.P'!#REF!</definedName>
    <definedName name="_10.4">'[19]C.C.P'!#REF!</definedName>
    <definedName name="_11.1">'[19]C.C.P'!#REF!</definedName>
    <definedName name="_11.2">'[19]C.C.P'!#REF!</definedName>
    <definedName name="_2.1">'[19]C.C.P'!#REF!</definedName>
    <definedName name="_2.2">'[19]C.C.P'!#REF!</definedName>
    <definedName name="_2.3">'[19]C.C.P'!#REF!</definedName>
    <definedName name="_2.4">'[19]C.C.P'!#REF!</definedName>
    <definedName name="_2.5">'[19]C.C.P'!#REF!</definedName>
    <definedName name="_2__123Graph_BCart_Utilidad" localSheetId="8" hidden="1">[13]EVA!$F$105:$I$105</definedName>
    <definedName name="_2__123Graph_BCart_Utilidad" localSheetId="9" hidden="1">[13]EVA!$F$105:$I$105</definedName>
    <definedName name="_2__123Graph_BCart_Utilidad" hidden="1">[13]EVA!$F$105:$I$105</definedName>
    <definedName name="_3.1" localSheetId="5">'[19]C.C.P'!#REF!</definedName>
    <definedName name="_3.1" localSheetId="6">'[19]C.C.P'!#REF!</definedName>
    <definedName name="_3.1">'[19]C.C.P'!#REF!</definedName>
    <definedName name="_3.2">'[19]C.C.P'!#REF!</definedName>
    <definedName name="_3.3">'[19]C.C.P'!#REF!</definedName>
    <definedName name="_3__123Graph_CCart_Utilidad" localSheetId="8" hidden="1">[13]EVA!$F$106:$I$106</definedName>
    <definedName name="_3__123Graph_CCart_Utilidad" localSheetId="9" hidden="1">[13]EVA!$F$106:$I$106</definedName>
    <definedName name="_3__123Graph_CCart_Utilidad" hidden="1">[13]EVA!$F$106:$I$106</definedName>
    <definedName name="_4.1" localSheetId="5">'[19]C.C.P'!#REF!</definedName>
    <definedName name="_4.1" localSheetId="6">'[19]C.C.P'!#REF!</definedName>
    <definedName name="_4.1">'[19]C.C.P'!#REF!</definedName>
    <definedName name="_4.2">'[19]C.C.P'!#REF!</definedName>
    <definedName name="_4.3">'[19]C.C.P'!#REF!</definedName>
    <definedName name="_4__123Graph_LBL_ACart_Utilidad" localSheetId="8" hidden="1">[13]EVA!$F$109:$I$109</definedName>
    <definedName name="_4__123Graph_LBL_ACart_Utilidad" localSheetId="9" hidden="1">[13]EVA!$F$109:$I$109</definedName>
    <definedName name="_4__123Graph_LBL_ACart_Utilidad" hidden="1">[13]EVA!$F$109:$I$109</definedName>
    <definedName name="_42C" localSheetId="8">#REF!</definedName>
    <definedName name="_42C" localSheetId="9">#REF!</definedName>
    <definedName name="_42C">#REF!</definedName>
    <definedName name="_42D" localSheetId="8">#REF!</definedName>
    <definedName name="_42D" localSheetId="9">#REF!</definedName>
    <definedName name="_42D">#REF!</definedName>
    <definedName name="_42E" localSheetId="8">#REF!</definedName>
    <definedName name="_42E" localSheetId="9">#REF!</definedName>
    <definedName name="_42E">#REF!</definedName>
    <definedName name="_44" localSheetId="8">#REF!</definedName>
    <definedName name="_44" localSheetId="9">#REF!</definedName>
    <definedName name="_44">#REF!</definedName>
    <definedName name="_5.1" localSheetId="8">'[19]C.C.P'!#REF!</definedName>
    <definedName name="_5.1" localSheetId="9">'[19]C.C.P'!#REF!</definedName>
    <definedName name="_5.1">'[19]C.C.P'!#REF!</definedName>
    <definedName name="_5.2" localSheetId="8">'[19]C.C.P'!#REF!</definedName>
    <definedName name="_5.2" localSheetId="9">'[19]C.C.P'!#REF!</definedName>
    <definedName name="_5.2">'[19]C.C.P'!#REF!</definedName>
    <definedName name="_5.3" localSheetId="8">'[19]C.C.P'!#REF!</definedName>
    <definedName name="_5.3" localSheetId="9">'[19]C.C.P'!#REF!</definedName>
    <definedName name="_5.3">'[19]C.C.P'!#REF!</definedName>
    <definedName name="_5__123Graph_LBL_BCart_Utilidad" localSheetId="8" hidden="1">[13]EVA!$F$110:$I$110</definedName>
    <definedName name="_5__123Graph_LBL_BCart_Utilidad" localSheetId="9" hidden="1">[13]EVA!$F$110:$I$110</definedName>
    <definedName name="_5__123Graph_LBL_BCart_Utilidad" hidden="1">[13]EVA!$F$110:$I$110</definedName>
    <definedName name="_6" localSheetId="8">#REF!</definedName>
    <definedName name="_6" localSheetId="9">#REF!</definedName>
    <definedName name="_6">#REF!</definedName>
    <definedName name="_6.1" localSheetId="8">'[19]C.C.P'!#REF!</definedName>
    <definedName name="_6.1" localSheetId="9">'[19]C.C.P'!#REF!</definedName>
    <definedName name="_6.1">'[19]C.C.P'!#REF!</definedName>
    <definedName name="_6.2">'[19]C.C.P'!#REF!</definedName>
    <definedName name="_6.3">'[19]C.C.P'!#REF!</definedName>
    <definedName name="_6__123Graph_LBL_CCart_Utilidad" localSheetId="8" hidden="1">[13]EVA!$F$111:$I$111</definedName>
    <definedName name="_6__123Graph_LBL_CCart_Utilidad" localSheetId="9" hidden="1">[13]EVA!$F$111:$I$111</definedName>
    <definedName name="_6__123Graph_LBL_CCart_Utilidad" hidden="1">[13]EVA!$F$111:$I$111</definedName>
    <definedName name="_7.1" localSheetId="5">'[19]C.C.P'!#REF!</definedName>
    <definedName name="_7.1" localSheetId="6">'[19]C.C.P'!#REF!</definedName>
    <definedName name="_7.1">'[19]C.C.P'!#REF!</definedName>
    <definedName name="_7.2">'[19]C.C.P'!#REF!</definedName>
    <definedName name="_7.3">'[19]C.C.P'!#REF!</definedName>
    <definedName name="_7.4">'[19]C.C.P'!#REF!</definedName>
    <definedName name="_7__123Graph_XCart_Utilidad" localSheetId="8" hidden="1">[13]EVA!$F$103:$I$103</definedName>
    <definedName name="_7__123Graph_XCart_Utilidad" localSheetId="9" hidden="1">[13]EVA!$F$103:$I$103</definedName>
    <definedName name="_7__123Graph_XCart_Utilidad" hidden="1">[13]EVA!$F$103:$I$103</definedName>
    <definedName name="_8.1" localSheetId="5">'[19]C.C.P'!#REF!</definedName>
    <definedName name="_8.1" localSheetId="6">'[19]C.C.P'!#REF!</definedName>
    <definedName name="_8.1">'[19]C.C.P'!#REF!</definedName>
    <definedName name="_8.10">'[19]C.C.P'!#REF!</definedName>
    <definedName name="_8.11">'[19]C.C.P'!#REF!</definedName>
    <definedName name="_8.12">'[19]C.C.P'!#REF!</definedName>
    <definedName name="_8.13">'[19]C.C.P'!#REF!</definedName>
    <definedName name="_8.14">'[19]C.C.P'!#REF!</definedName>
    <definedName name="_8.15">'[19]C.C.P'!#REF!</definedName>
    <definedName name="_8.16">'[19]C.C.P'!#REF!</definedName>
    <definedName name="_8.17">'[19]C.C.P'!#REF!</definedName>
    <definedName name="_8.18">'[19]C.C.P'!#REF!</definedName>
    <definedName name="_8.19">'[19]C.C.P'!#REF!</definedName>
    <definedName name="_8.2">'[19]C.C.P'!#REF!</definedName>
    <definedName name="_8.20">'[19]C.C.P'!#REF!</definedName>
    <definedName name="_8.21">'[19]C.C.P'!#REF!</definedName>
    <definedName name="_8.22">'[19]C.C.P'!#REF!</definedName>
    <definedName name="_8.23">'[19]C.C.P'!#REF!</definedName>
    <definedName name="_8.24">'[19]C.C.P'!#REF!</definedName>
    <definedName name="_8.25">'[19]C.C.P'!#REF!</definedName>
    <definedName name="_8.26">'[19]C.C.P'!#REF!</definedName>
    <definedName name="_8.27">'[19]C.C.P'!#REF!</definedName>
    <definedName name="_8.28">'[19]C.C.P'!#REF!</definedName>
    <definedName name="_8.29">'[19]C.C.P'!#REF!</definedName>
    <definedName name="_8.3">'[19]C.C.P'!#REF!</definedName>
    <definedName name="_8.30">'[19]C.C.P'!#REF!</definedName>
    <definedName name="_8.31">'[19]C.C.P'!#REF!</definedName>
    <definedName name="_8.32">'[19]C.C.P'!#REF!</definedName>
    <definedName name="_8.33">'[19]C.C.P'!#REF!</definedName>
    <definedName name="_8.34">'[19]C.C.P'!#REF!</definedName>
    <definedName name="_8.35">'[19]C.C.P'!#REF!</definedName>
    <definedName name="_8.4">'[19]C.C.P'!#REF!</definedName>
    <definedName name="_8.5">'[19]C.C.P'!#REF!</definedName>
    <definedName name="_8.6">'[19]C.C.P'!#REF!</definedName>
    <definedName name="_8.7">'[19]C.C.P'!#REF!</definedName>
    <definedName name="_8.8">'[19]C.C.P'!#REF!</definedName>
    <definedName name="_8.9">'[19]C.C.P'!#REF!</definedName>
    <definedName name="_9.1">'[19]C.C.P'!#REF!</definedName>
    <definedName name="_9.10">'[19]C.C.P'!#REF!</definedName>
    <definedName name="_9.2">'[19]C.C.P'!#REF!</definedName>
    <definedName name="_9.3">'[19]C.C.P'!#REF!</definedName>
    <definedName name="_9.4">'[19]C.C.P'!#REF!</definedName>
    <definedName name="_9.5">'[19]C.C.P'!#REF!</definedName>
    <definedName name="_9.6">'[19]C.C.P'!#REF!</definedName>
    <definedName name="_9.7">'[19]C.C.P'!#REF!</definedName>
    <definedName name="_9.8">'[19]C.C.P'!#REF!</definedName>
    <definedName name="_9.9">'[19]C.C.P'!#REF!</definedName>
    <definedName name="_a1" localSheetId="5" hidden="1">{"TAB1",#N/A,TRUE,"GENERAL";"TAB2",#N/A,TRUE,"GENERAL";"TAB3",#N/A,TRUE,"GENERAL";"TAB4",#N/A,TRUE,"GENERAL";"TAB5",#N/A,TRUE,"GENERAL"}</definedName>
    <definedName name="_a1" localSheetId="4" hidden="1">{"TAB1",#N/A,TRUE,"GENERAL";"TAB2",#N/A,TRUE,"GENERAL";"TAB3",#N/A,TRUE,"GENERAL";"TAB4",#N/A,TRUE,"GENERAL";"TAB5",#N/A,TRUE,"GENERAL"}</definedName>
    <definedName name="_a1" localSheetId="0"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17000" localSheetId="5">#REF!</definedName>
    <definedName name="_A17000" localSheetId="6">#REF!</definedName>
    <definedName name="_A17000" localSheetId="8">#REF!</definedName>
    <definedName name="_A17000" localSheetId="9">#REF!</definedName>
    <definedName name="_A17000" localSheetId="7">#REF!</definedName>
    <definedName name="_A20000" localSheetId="5">#REF!</definedName>
    <definedName name="_A20000" localSheetId="6">#REF!</definedName>
    <definedName name="_A20000" localSheetId="8">#REF!</definedName>
    <definedName name="_A20000" localSheetId="9">#REF!</definedName>
    <definedName name="_A20000" localSheetId="7">#REF!</definedName>
    <definedName name="_A251140" localSheetId="5">#REF!</definedName>
    <definedName name="_A251140" localSheetId="6">#REF!</definedName>
    <definedName name="_A251140" localSheetId="8">#REF!</definedName>
    <definedName name="_A251140" localSheetId="9">#REF!</definedName>
    <definedName name="_A251140">#REF!</definedName>
    <definedName name="_A251150" localSheetId="5">#REF!</definedName>
    <definedName name="_A251150" localSheetId="6">#REF!</definedName>
    <definedName name="_A251150" localSheetId="8">#REF!</definedName>
    <definedName name="_A251150" localSheetId="9">#REF!</definedName>
    <definedName name="_A251150">#REF!</definedName>
    <definedName name="_a3" localSheetId="5" hidden="1">{"TAB1",#N/A,TRUE,"GENERAL";"TAB2",#N/A,TRUE,"GENERAL";"TAB3",#N/A,TRUE,"GENERAL";"TAB4",#N/A,TRUE,"GENERAL";"TAB5",#N/A,TRUE,"GENERAL"}</definedName>
    <definedName name="_a3" localSheetId="4" hidden="1">{"TAB1",#N/A,TRUE,"GENERAL";"TAB2",#N/A,TRUE,"GENERAL";"TAB3",#N/A,TRUE,"GENERAL";"TAB4",#N/A,TRUE,"GENERAL";"TAB5",#N/A,TRUE,"GENERAL"}</definedName>
    <definedName name="_a3" localSheetId="0"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30000" localSheetId="5">#REF!</definedName>
    <definedName name="_A30000" localSheetId="6">#REF!</definedName>
    <definedName name="_A30000" localSheetId="8">#REF!</definedName>
    <definedName name="_A30000" localSheetId="9">#REF!</definedName>
    <definedName name="_A30000" localSheetId="7">#REF!</definedName>
    <definedName name="_a4" localSheetId="5" hidden="1">{"via1",#N/A,TRUE,"general";"via2",#N/A,TRUE,"general";"via3",#N/A,TRUE,"general"}</definedName>
    <definedName name="_a4" localSheetId="4" hidden="1">{"via1",#N/A,TRUE,"general";"via2",#N/A,TRUE,"general";"via3",#N/A,TRUE,"general"}</definedName>
    <definedName name="_a4" localSheetId="0"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4" hidden="1">{"TAB1",#N/A,TRUE,"GENERAL";"TAB2",#N/A,TRUE,"GENERAL";"TAB3",#N/A,TRUE,"GENERAL";"TAB4",#N/A,TRUE,"GENERAL";"TAB5",#N/A,TRUE,"GENERAL"}</definedName>
    <definedName name="_a5" localSheetId="0"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4" hidden="1">{"TAB1",#N/A,TRUE,"GENERAL";"TAB2",#N/A,TRUE,"GENERAL";"TAB3",#N/A,TRUE,"GENERAL";"TAB4",#N/A,TRUE,"GENERAL";"TAB5",#N/A,TRUE,"GENERAL"}</definedName>
    <definedName name="_a6" localSheetId="0"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FC1" localSheetId="5">[14]INV!$A$25:$D$28</definedName>
    <definedName name="_AFC1" localSheetId="6">[14]INV!$A$25:$D$28</definedName>
    <definedName name="_AFC1" localSheetId="8">[14]INV!$A$25:$D$28</definedName>
    <definedName name="_AFC1" localSheetId="9">[14]INV!$A$25:$D$28</definedName>
    <definedName name="_AFC1" localSheetId="7">[14]INV!$A$25:$D$28</definedName>
    <definedName name="_AFC3" localSheetId="5">[14]INV!$F$25:$I$28</definedName>
    <definedName name="_AFC3" localSheetId="6">[14]INV!$F$25:$I$28</definedName>
    <definedName name="_AFC3" localSheetId="8">[14]INV!$F$25:$I$28</definedName>
    <definedName name="_AFC3" localSheetId="9">[14]INV!$F$25:$I$28</definedName>
    <definedName name="_AFC3" localSheetId="7">[14]INV!$F$25:$I$28</definedName>
    <definedName name="_AFC5" localSheetId="5">[14]INV!$K$25:$N$28</definedName>
    <definedName name="_AFC5" localSheetId="6">[14]INV!$K$25:$N$28</definedName>
    <definedName name="_AFC5" localSheetId="8">[14]INV!$K$25:$N$28</definedName>
    <definedName name="_AFC5" localSheetId="9">[14]INV!$K$25:$N$28</definedName>
    <definedName name="_AFC5" localSheetId="7">[14]INV!$K$25:$N$28</definedName>
    <definedName name="_aiu2">[20]AIU!$J$105</definedName>
    <definedName name="_APU221" localSheetId="8">#REF!</definedName>
    <definedName name="_APU221" localSheetId="9">#REF!</definedName>
    <definedName name="_APU221">#REF!</definedName>
    <definedName name="_APU465" localSheetId="0">[21]!absc</definedName>
    <definedName name="_APU465">[21]!absc</definedName>
    <definedName name="_b" localSheetId="5">#REF!</definedName>
    <definedName name="_b" localSheetId="1">#REF!</definedName>
    <definedName name="_b" localSheetId="6">#REF!</definedName>
    <definedName name="_b" localSheetId="3">#REF!</definedName>
    <definedName name="_b" localSheetId="8">#REF!</definedName>
    <definedName name="_b" localSheetId="9">#REF!</definedName>
    <definedName name="_b">#REF!</definedName>
    <definedName name="_b2" localSheetId="5" hidden="1">{"TAB1",#N/A,TRUE,"GENERAL";"TAB2",#N/A,TRUE,"GENERAL";"TAB3",#N/A,TRUE,"GENERAL";"TAB4",#N/A,TRUE,"GENERAL";"TAB5",#N/A,TRUE,"GENERAL"}</definedName>
    <definedName name="_b2" localSheetId="4" hidden="1">{"TAB1",#N/A,TRUE,"GENERAL";"TAB2",#N/A,TRUE,"GENERAL";"TAB3",#N/A,TRUE,"GENERAL";"TAB4",#N/A,TRUE,"GENERAL";"TAB5",#N/A,TRUE,"GENERAL"}</definedName>
    <definedName name="_b2" localSheetId="0"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4" hidden="1">{"TAB1",#N/A,TRUE,"GENERAL";"TAB2",#N/A,TRUE,"GENERAL";"TAB3",#N/A,TRUE,"GENERAL";"TAB4",#N/A,TRUE,"GENERAL";"TAB5",#N/A,TRUE,"GENERAL"}</definedName>
    <definedName name="_b3" localSheetId="0"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4" hidden="1">{"TAB1",#N/A,TRUE,"GENERAL";"TAB2",#N/A,TRUE,"GENERAL";"TAB3",#N/A,TRUE,"GENERAL";"TAB4",#N/A,TRUE,"GENERAL";"TAB5",#N/A,TRUE,"GENERAL"}</definedName>
    <definedName name="_b4" localSheetId="0"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4" hidden="1">{"TAB1",#N/A,TRUE,"GENERAL";"TAB2",#N/A,TRUE,"GENERAL";"TAB3",#N/A,TRUE,"GENERAL";"TAB4",#N/A,TRUE,"GENERAL";"TAB5",#N/A,TRUE,"GENERAL"}</definedName>
    <definedName name="_b5" localSheetId="0"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4" hidden="1">{"TAB1",#N/A,TRUE,"GENERAL";"TAB2",#N/A,TRUE,"GENERAL";"TAB3",#N/A,TRUE,"GENERAL";"TAB4",#N/A,TRUE,"GENERAL";"TAB5",#N/A,TRUE,"GENERAL"}</definedName>
    <definedName name="_b6" localSheetId="0"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4" hidden="1">{"via1",#N/A,TRUE,"general";"via2",#N/A,TRUE,"general";"via3",#N/A,TRUE,"general"}</definedName>
    <definedName name="_b7" localSheetId="0"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4" hidden="1">{"via1",#N/A,TRUE,"general";"via2",#N/A,TRUE,"general";"via3",#N/A,TRUE,"general"}</definedName>
    <definedName name="_b8" localSheetId="0"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localSheetId="4" hidden="1">{"TAB1",#N/A,TRUE,"GENERAL";"TAB2",#N/A,TRUE,"GENERAL";"TAB3",#N/A,TRUE,"GENERAL";"TAB4",#N/A,TRUE,"GENERAL";"TAB5",#N/A,TRUE,"GENERAL"}</definedName>
    <definedName name="_bb9" localSheetId="0"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4" hidden="1">{"TAB1",#N/A,TRUE,"GENERAL";"TAB2",#N/A,TRUE,"GENERAL";"TAB3",#N/A,TRUE,"GENERAL";"TAB4",#N/A,TRUE,"GENERAL";"TAB5",#N/A,TRUE,"GENERAL"}</definedName>
    <definedName name="_bgb5" localSheetId="0"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 localSheetId="5">[14]INV!$A$5:$D$8</definedName>
    <definedName name="_BGC1" localSheetId="6">[14]INV!$A$5:$D$8</definedName>
    <definedName name="_BGC1" localSheetId="8">[14]INV!$A$5:$D$8</definedName>
    <definedName name="_BGC1" localSheetId="9">[14]INV!$A$5:$D$8</definedName>
    <definedName name="_BGC1" localSheetId="7">[14]INV!$A$5:$D$8</definedName>
    <definedName name="_BGC3" localSheetId="5">[14]INV!$F$5:$I$8</definedName>
    <definedName name="_BGC3" localSheetId="6">[14]INV!$F$5:$I$8</definedName>
    <definedName name="_BGC3" localSheetId="8">[14]INV!$F$5:$I$8</definedName>
    <definedName name="_BGC3" localSheetId="9">[14]INV!$F$5:$I$8</definedName>
    <definedName name="_BGC3" localSheetId="7">[14]INV!$F$5:$I$8</definedName>
    <definedName name="_BGC5" localSheetId="5">[14]INV!$K$5:$N$8</definedName>
    <definedName name="_BGC5" localSheetId="6">[14]INV!$K$5:$N$8</definedName>
    <definedName name="_BGC5" localSheetId="8">[14]INV!$K$5:$N$8</definedName>
    <definedName name="_BGC5" localSheetId="9">[14]INV!$K$5:$N$8</definedName>
    <definedName name="_BGC5" localSheetId="7">[14]INV!$K$5:$N$8</definedName>
    <definedName name="_BRI10">[15]Hoja3!$F$1327</definedName>
    <definedName name="_BRI12">[15]Hoja3!$F$1366</definedName>
    <definedName name="_BRI3">[15]Hoja3!$F$1175</definedName>
    <definedName name="_BRI4">[15]Hoja3!$F$1212</definedName>
    <definedName name="_BRI6">[15]Hoja3!$F$1249</definedName>
    <definedName name="_BRI8">[15]Hoja3!$F$1288</definedName>
    <definedName name="_c" localSheetId="5">#REF!</definedName>
    <definedName name="_c" localSheetId="1">#REF!</definedName>
    <definedName name="_c" localSheetId="4">#REF!</definedName>
    <definedName name="_c" localSheetId="6">#REF!</definedName>
    <definedName name="_c" localSheetId="3">#REF!</definedName>
    <definedName name="_c">#REF!</definedName>
    <definedName name="_CAC1" localSheetId="5">[14]INV!$A$19:$D$22</definedName>
    <definedName name="_CAC1" localSheetId="6">[14]INV!$A$19:$D$22</definedName>
    <definedName name="_CAC1" localSheetId="8">[14]INV!$A$19:$D$22</definedName>
    <definedName name="_CAC1" localSheetId="9">[14]INV!$A$19:$D$22</definedName>
    <definedName name="_CAC1" localSheetId="7">[14]INV!$A$19:$D$22</definedName>
    <definedName name="_CAC3" localSheetId="5">[14]INV!$F$19:$I$22</definedName>
    <definedName name="_CAC3" localSheetId="6">[14]INV!$F$19:$I$22</definedName>
    <definedName name="_CAC3" localSheetId="8">[14]INV!$F$19:$I$22</definedName>
    <definedName name="_CAC3" localSheetId="9">[14]INV!$F$19:$I$22</definedName>
    <definedName name="_CAC3" localSheetId="7">[14]INV!$F$19:$I$22</definedName>
    <definedName name="_CAC5" localSheetId="5">[14]INV!$K$19:$N$22</definedName>
    <definedName name="_CAC5" localSheetId="6">[14]INV!$K$19:$N$22</definedName>
    <definedName name="_CAC5" localSheetId="8">[14]INV!$K$19:$N$22</definedName>
    <definedName name="_CAC5" localSheetId="9">[14]INV!$K$19:$N$22</definedName>
    <definedName name="_CAC5" localSheetId="7">[14]INV!$K$19:$N$22</definedName>
    <definedName name="_CAD1">'[22]BASE DATOS GENERALES'!$B$17</definedName>
    <definedName name="_CAD2">'[22]BASE DATOS GENERALES'!$B$18</definedName>
    <definedName name="_CHD1045" localSheetId="5">#REF!</definedName>
    <definedName name="_CHD1045" localSheetId="1">#REF!</definedName>
    <definedName name="_CHD1045" localSheetId="4">#REF!</definedName>
    <definedName name="_CHD1045" localSheetId="3">#REF!</definedName>
    <definedName name="_CHD1045">#REF!</definedName>
    <definedName name="_CHD1090" localSheetId="5">#REF!</definedName>
    <definedName name="_CHD1090" localSheetId="1">#REF!</definedName>
    <definedName name="_CHD1090" localSheetId="4">#REF!</definedName>
    <definedName name="_CHD1090" localSheetId="3">#REF!</definedName>
    <definedName name="_CHD1090">#REF!</definedName>
    <definedName name="_CHD1245" localSheetId="5">#REF!</definedName>
    <definedName name="_CHD1245" localSheetId="1">#REF!</definedName>
    <definedName name="_CHD1245" localSheetId="4">#REF!</definedName>
    <definedName name="_CHD1245" localSheetId="3">#REF!</definedName>
    <definedName name="_CHD1245">#REF!</definedName>
    <definedName name="_CHD1290" localSheetId="5">#REF!</definedName>
    <definedName name="_CHD1290" localSheetId="1">#REF!</definedName>
    <definedName name="_CHD1290" localSheetId="4">#REF!</definedName>
    <definedName name="_CHD1290" localSheetId="6">#REF!</definedName>
    <definedName name="_CHD1290" localSheetId="3">#REF!</definedName>
    <definedName name="_CHD1290">#REF!</definedName>
    <definedName name="_CHD445" localSheetId="5">#REF!</definedName>
    <definedName name="_CHD445" localSheetId="1">#REF!</definedName>
    <definedName name="_CHD445" localSheetId="4">#REF!</definedName>
    <definedName name="_CHD445" localSheetId="6">#REF!</definedName>
    <definedName name="_CHD445" localSheetId="3">#REF!</definedName>
    <definedName name="_CHD445">#REF!</definedName>
    <definedName name="_CHD490" localSheetId="5">#REF!</definedName>
    <definedName name="_CHD490" localSheetId="1">#REF!</definedName>
    <definedName name="_CHD490" localSheetId="4">#REF!</definedName>
    <definedName name="_CHD490" localSheetId="6">#REF!</definedName>
    <definedName name="_CHD490" localSheetId="3">#REF!</definedName>
    <definedName name="_CHD490">#REF!</definedName>
    <definedName name="_CHD645" localSheetId="5">#REF!</definedName>
    <definedName name="_CHD645" localSheetId="1">#REF!</definedName>
    <definedName name="_CHD645" localSheetId="4">#REF!</definedName>
    <definedName name="_CHD645" localSheetId="6">#REF!</definedName>
    <definedName name="_CHD645" localSheetId="3">#REF!</definedName>
    <definedName name="_CHD645">#REF!</definedName>
    <definedName name="_CHD690" localSheetId="5">#REF!</definedName>
    <definedName name="_CHD690" localSheetId="1">#REF!</definedName>
    <definedName name="_CHD690" localSheetId="4">#REF!</definedName>
    <definedName name="_CHD690" localSheetId="6">#REF!</definedName>
    <definedName name="_CHD690" localSheetId="3">#REF!</definedName>
    <definedName name="_CHD690">#REF!</definedName>
    <definedName name="_CHD845" localSheetId="5">#REF!</definedName>
    <definedName name="_CHD845" localSheetId="1">#REF!</definedName>
    <definedName name="_CHD845" localSheetId="4">#REF!</definedName>
    <definedName name="_CHD845" localSheetId="6">#REF!</definedName>
    <definedName name="_CHD845" localSheetId="3">#REF!</definedName>
    <definedName name="_CHD845">#REF!</definedName>
    <definedName name="_CHD890" localSheetId="5">#REF!</definedName>
    <definedName name="_CHD890" localSheetId="1">#REF!</definedName>
    <definedName name="_chd890" localSheetId="4">#REF!</definedName>
    <definedName name="_CHD890" localSheetId="6">#REF!</definedName>
    <definedName name="_CHD890" localSheetId="3">#REF!</definedName>
    <definedName name="_CHD890">#REF!</definedName>
    <definedName name="_COD906">[23]CONS!$E$29</definedName>
    <definedName name="_e" localSheetId="1">#REF!</definedName>
    <definedName name="_e" localSheetId="4">#REF!</definedName>
    <definedName name="_e" localSheetId="6">#REF!</definedName>
    <definedName name="_e" localSheetId="3">#REF!</definedName>
    <definedName name="_e">#NAME?</definedName>
    <definedName name="_e_6">#NAME?</definedName>
    <definedName name="_e_7">#NAME?</definedName>
    <definedName name="_e_8">#NAME?</definedName>
    <definedName name="_EMC2" localSheetId="5">[24]APU!$J$1594</definedName>
    <definedName name="_EMC2" localSheetId="1">[25]APU!$J$1594</definedName>
    <definedName name="_EMC2" localSheetId="4">[25]APU!$J$1594</definedName>
    <definedName name="_EMC2" localSheetId="3">#REF!</definedName>
    <definedName name="_EMC2" localSheetId="8">#REF!</definedName>
    <definedName name="_EMC2" localSheetId="9">#REF!</definedName>
    <definedName name="_EMC2" localSheetId="7">#REF!</definedName>
    <definedName name="_EMC4" localSheetId="5">[24]APU!$J$1646</definedName>
    <definedName name="_EMC4" localSheetId="1">[25]APU!$J$1646</definedName>
    <definedName name="_EMC4" localSheetId="4">[25]APU!$J$1646</definedName>
    <definedName name="_EMC4" localSheetId="3">#REF!</definedName>
    <definedName name="_EMC4" localSheetId="8">#REF!</definedName>
    <definedName name="_EMC4" localSheetId="9">#REF!</definedName>
    <definedName name="_EMC4" localSheetId="7">#REF!</definedName>
    <definedName name="_EMR2" localSheetId="5">#REF!</definedName>
    <definedName name="_EMR2" localSheetId="1">#REF!</definedName>
    <definedName name="_EMR2" localSheetId="4">#REF!</definedName>
    <definedName name="_EMR2" localSheetId="6">#REF!</definedName>
    <definedName name="_EMR2" localSheetId="3">#REF!</definedName>
    <definedName name="_EMR2">#REF!</definedName>
    <definedName name="_EST1" localSheetId="5">#REF!</definedName>
    <definedName name="_EST1" localSheetId="8">#REF!</definedName>
    <definedName name="_EST1" localSheetId="9">#REF!</definedName>
    <definedName name="_EST1" localSheetId="7">#REF!</definedName>
    <definedName name="_EST10" localSheetId="5">#REF!</definedName>
    <definedName name="_EST10" localSheetId="8">#REF!</definedName>
    <definedName name="_EST10" localSheetId="9">#REF!</definedName>
    <definedName name="_EST10" localSheetId="7">#REF!</definedName>
    <definedName name="_EST11" localSheetId="5">#REF!</definedName>
    <definedName name="_EST11" localSheetId="8">#REF!</definedName>
    <definedName name="_EST11" localSheetId="9">#REF!</definedName>
    <definedName name="_EST11" localSheetId="7">#REF!</definedName>
    <definedName name="_EST12" localSheetId="5">#REF!</definedName>
    <definedName name="_EST12" localSheetId="6">#REF!</definedName>
    <definedName name="_EST12" localSheetId="8">#REF!</definedName>
    <definedName name="_EST12" localSheetId="9">#REF!</definedName>
    <definedName name="_EST12" localSheetId="7">#REF!</definedName>
    <definedName name="_EST13" localSheetId="5">#REF!</definedName>
    <definedName name="_EST13" localSheetId="6">#REF!</definedName>
    <definedName name="_EST13" localSheetId="8">#REF!</definedName>
    <definedName name="_EST13" localSheetId="9">#REF!</definedName>
    <definedName name="_EST13" localSheetId="7">#REF!</definedName>
    <definedName name="_EST14" localSheetId="5">#REF!</definedName>
    <definedName name="_EST14" localSheetId="6">#REF!</definedName>
    <definedName name="_EST14" localSheetId="8">#REF!</definedName>
    <definedName name="_EST14" localSheetId="9">#REF!</definedName>
    <definedName name="_EST14" localSheetId="7">#REF!</definedName>
    <definedName name="_EST15" localSheetId="5">#REF!</definedName>
    <definedName name="_EST15" localSheetId="6">#REF!</definedName>
    <definedName name="_EST15" localSheetId="8">#REF!</definedName>
    <definedName name="_EST15" localSheetId="9">#REF!</definedName>
    <definedName name="_EST15" localSheetId="7">#REF!</definedName>
    <definedName name="_EST16" localSheetId="5">#REF!</definedName>
    <definedName name="_EST16" localSheetId="6">#REF!</definedName>
    <definedName name="_EST16" localSheetId="8">#REF!</definedName>
    <definedName name="_EST16" localSheetId="9">#REF!</definedName>
    <definedName name="_EST16" localSheetId="7">#REF!</definedName>
    <definedName name="_EST17" localSheetId="5">#REF!</definedName>
    <definedName name="_EST17" localSheetId="6">#REF!</definedName>
    <definedName name="_EST17" localSheetId="8">#REF!</definedName>
    <definedName name="_EST17" localSheetId="9">#REF!</definedName>
    <definedName name="_EST17" localSheetId="7">#REF!</definedName>
    <definedName name="_EST18" localSheetId="5">#REF!</definedName>
    <definedName name="_EST18" localSheetId="6">#REF!</definedName>
    <definedName name="_EST18" localSheetId="8">#REF!</definedName>
    <definedName name="_EST18" localSheetId="9">#REF!</definedName>
    <definedName name="_EST18" localSheetId="7">#REF!</definedName>
    <definedName name="_EST19" localSheetId="5">#REF!</definedName>
    <definedName name="_EST19" localSheetId="6">#REF!</definedName>
    <definedName name="_EST19" localSheetId="8">#REF!</definedName>
    <definedName name="_EST19" localSheetId="9">#REF!</definedName>
    <definedName name="_EST19" localSheetId="7">#REF!</definedName>
    <definedName name="_EST2" localSheetId="5">#REF!</definedName>
    <definedName name="_EST2" localSheetId="6">#REF!</definedName>
    <definedName name="_EST2" localSheetId="8">#REF!</definedName>
    <definedName name="_EST2" localSheetId="9">#REF!</definedName>
    <definedName name="_EST2" localSheetId="7">#REF!</definedName>
    <definedName name="_EST3" localSheetId="5">#REF!</definedName>
    <definedName name="_EST3" localSheetId="6">#REF!</definedName>
    <definedName name="_EST3" localSheetId="8">#REF!</definedName>
    <definedName name="_EST3" localSheetId="9">#REF!</definedName>
    <definedName name="_EST3" localSheetId="7">#REF!</definedName>
    <definedName name="_EST4" localSheetId="5">#REF!</definedName>
    <definedName name="_EST4" localSheetId="6">#REF!</definedName>
    <definedName name="_EST4" localSheetId="8">#REF!</definedName>
    <definedName name="_EST4" localSheetId="9">#REF!</definedName>
    <definedName name="_EST4" localSheetId="7">#REF!</definedName>
    <definedName name="_EST5" localSheetId="5">#REF!</definedName>
    <definedName name="_EST5" localSheetId="6">#REF!</definedName>
    <definedName name="_EST5" localSheetId="8">#REF!</definedName>
    <definedName name="_EST5" localSheetId="9">#REF!</definedName>
    <definedName name="_EST5" localSheetId="7">#REF!</definedName>
    <definedName name="_EST6" localSheetId="5">#REF!</definedName>
    <definedName name="_EST6" localSheetId="6">#REF!</definedName>
    <definedName name="_EST6" localSheetId="8">#REF!</definedName>
    <definedName name="_EST6" localSheetId="9">#REF!</definedName>
    <definedName name="_EST6" localSheetId="7">#REF!</definedName>
    <definedName name="_EST7" localSheetId="5">#REF!</definedName>
    <definedName name="_EST7" localSheetId="6">#REF!</definedName>
    <definedName name="_EST7" localSheetId="8">#REF!</definedName>
    <definedName name="_EST7" localSheetId="9">#REF!</definedName>
    <definedName name="_EST7" localSheetId="7">#REF!</definedName>
    <definedName name="_EST8" localSheetId="5">#REF!</definedName>
    <definedName name="_EST8" localSheetId="6">#REF!</definedName>
    <definedName name="_EST8" localSheetId="8">#REF!</definedName>
    <definedName name="_EST8" localSheetId="9">#REF!</definedName>
    <definedName name="_EST8" localSheetId="7">#REF!</definedName>
    <definedName name="_EST9" localSheetId="5">#REF!</definedName>
    <definedName name="_EST9" localSheetId="6">#REF!</definedName>
    <definedName name="_EST9" localSheetId="8">#REF!</definedName>
    <definedName name="_EST9" localSheetId="9">#REF!</definedName>
    <definedName name="_EST9" localSheetId="7">#REF!</definedName>
    <definedName name="_ETR13" localSheetId="5">#REF!</definedName>
    <definedName name="_ETR13" localSheetId="6">#REF!</definedName>
    <definedName name="_ETR13" localSheetId="8">#REF!</definedName>
    <definedName name="_ETR13" localSheetId="9">#REF!</definedName>
    <definedName name="_ETR13">#REF!</definedName>
    <definedName name="_EXC1" localSheetId="5">#REF!</definedName>
    <definedName name="_EXC1" localSheetId="6">#REF!</definedName>
    <definedName name="_EXC1" localSheetId="8">#REF!</definedName>
    <definedName name="_EXC1" localSheetId="9">#REF!</definedName>
    <definedName name="_EXC1" localSheetId="7">#REF!</definedName>
    <definedName name="_EXC10" localSheetId="5">#REF!</definedName>
    <definedName name="_EXC10" localSheetId="6">#REF!</definedName>
    <definedName name="_EXC10" localSheetId="8">#REF!</definedName>
    <definedName name="_EXC10" localSheetId="9">#REF!</definedName>
    <definedName name="_EXC10" localSheetId="7">#REF!</definedName>
    <definedName name="_EXC11" localSheetId="5">#REF!</definedName>
    <definedName name="_EXC11" localSheetId="6">#REF!</definedName>
    <definedName name="_EXC11" localSheetId="8">#REF!</definedName>
    <definedName name="_EXC11" localSheetId="9">#REF!</definedName>
    <definedName name="_EXC11" localSheetId="7">#REF!</definedName>
    <definedName name="_EXC12" localSheetId="5">#REF!</definedName>
    <definedName name="_EXC12" localSheetId="6">#REF!</definedName>
    <definedName name="_EXC12" localSheetId="8">#REF!</definedName>
    <definedName name="_EXC12" localSheetId="9">#REF!</definedName>
    <definedName name="_EXC12" localSheetId="7">#REF!</definedName>
    <definedName name="_EXC2" localSheetId="5">#REF!</definedName>
    <definedName name="_EXC2" localSheetId="6">#REF!</definedName>
    <definedName name="_EXC2" localSheetId="8">#REF!</definedName>
    <definedName name="_EXC2" localSheetId="9">#REF!</definedName>
    <definedName name="_EXC2" localSheetId="7">#REF!</definedName>
    <definedName name="_EXC3" localSheetId="5">#REF!</definedName>
    <definedName name="_EXC3" localSheetId="6">#REF!</definedName>
    <definedName name="_EXC3" localSheetId="8">#REF!</definedName>
    <definedName name="_EXC3" localSheetId="9">#REF!</definedName>
    <definedName name="_EXC3" localSheetId="7">#REF!</definedName>
    <definedName name="_EXC4" localSheetId="5">#REF!</definedName>
    <definedName name="_EXC4" localSheetId="6">#REF!</definedName>
    <definedName name="_EXC4" localSheetId="8">#REF!</definedName>
    <definedName name="_EXC4" localSheetId="9">#REF!</definedName>
    <definedName name="_EXC4" localSheetId="7">#REF!</definedName>
    <definedName name="_EXC5" localSheetId="5">#REF!</definedName>
    <definedName name="_EXC5" localSheetId="6">#REF!</definedName>
    <definedName name="_EXC5" localSheetId="8">#REF!</definedName>
    <definedName name="_EXC5" localSheetId="9">#REF!</definedName>
    <definedName name="_EXC5" localSheetId="7">#REF!</definedName>
    <definedName name="_EXC6" localSheetId="5">#REF!</definedName>
    <definedName name="_EXC6" localSheetId="6">#REF!</definedName>
    <definedName name="_EXC6" localSheetId="8">#REF!</definedName>
    <definedName name="_EXC6" localSheetId="9">#REF!</definedName>
    <definedName name="_EXC6" localSheetId="7">#REF!</definedName>
    <definedName name="_EXC7" localSheetId="5">#REF!</definedName>
    <definedName name="_EXC7" localSheetId="6">#REF!</definedName>
    <definedName name="_EXC7" localSheetId="8">#REF!</definedName>
    <definedName name="_EXC7" localSheetId="9">#REF!</definedName>
    <definedName name="_EXC7" localSheetId="7">#REF!</definedName>
    <definedName name="_EXC8" localSheetId="5">#REF!</definedName>
    <definedName name="_EXC8" localSheetId="6">#REF!</definedName>
    <definedName name="_EXC8" localSheetId="8">#REF!</definedName>
    <definedName name="_EXC8" localSheetId="9">#REF!</definedName>
    <definedName name="_EXC8" localSheetId="7">#REF!</definedName>
    <definedName name="_EXC9" localSheetId="5">#REF!</definedName>
    <definedName name="_EXC9" localSheetId="6">#REF!</definedName>
    <definedName name="_EXC9" localSheetId="8">#REF!</definedName>
    <definedName name="_EXC9" localSheetId="9">#REF!</definedName>
    <definedName name="_EXC9" localSheetId="7">#REF!</definedName>
    <definedName name="_F" localSheetId="5">'A.I.U '!ERR</definedName>
    <definedName name="_F">#N/A</definedName>
    <definedName name="_F_1">#NAME?</definedName>
    <definedName name="_F_2">#NAME?</definedName>
    <definedName name="_F_4">#NAME?</definedName>
    <definedName name="_F_6">#NAME?</definedName>
    <definedName name="_F_7">#NAME?</definedName>
    <definedName name="_F_8">#NAME?</definedName>
    <definedName name="_F4" localSheetId="5" hidden="1">{"SUMINISTRO E INSTALACIÓN CANALETAS L=7.50"}</definedName>
    <definedName name="_F4" localSheetId="4" hidden="1">{"SUMINISTRO E INSTALACIÓN CANALETAS L=7.50"}</definedName>
    <definedName name="_F4" localSheetId="0" hidden="1">{"SUMINISTRO E INSTALACIÓN CANALETAS L=7.50"}</definedName>
    <definedName name="_F4" localSheetId="8" hidden="1">{"SUMINISTRO E INSTALACIÓN CANALETAS L=7.50"}</definedName>
    <definedName name="_F4" localSheetId="9" hidden="1">{"SUMINISTRO E INSTALACIÓN CANALETAS L=7.50"}</definedName>
    <definedName name="_F4" hidden="1">{"SUMINISTRO E INSTALACIÓN CANALETAS L=7.50"}</definedName>
    <definedName name="_FC">#REF!</definedName>
    <definedName name="_ff2005" localSheetId="5">'A.I.U '!ERR</definedName>
    <definedName name="_ff2005">#N/A</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5" hidden="1">#REF!</definedName>
    <definedName name="_Fill" localSheetId="8" hidden="1">#REF!</definedName>
    <definedName name="_Fill" localSheetId="9" hidden="1">#REF!</definedName>
    <definedName name="_Fill" hidden="1">#REF!</definedName>
    <definedName name="_FOR1" localSheetId="8">#REF!</definedName>
    <definedName name="_FOR1" localSheetId="9">#REF!</definedName>
    <definedName name="_FOR1">#REF!</definedName>
    <definedName name="_FS01" localSheetId="5">'A.I.U '!ERR</definedName>
    <definedName name="_FS01">[2]!ERR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5" hidden="1">{"TAB1",#N/A,TRUE,"GENERAL";"TAB2",#N/A,TRUE,"GENERAL";"TAB3",#N/A,TRUE,"GENERAL";"TAB4",#N/A,TRUE,"GENERAL";"TAB5",#N/A,TRUE,"GENERAL"}</definedName>
    <definedName name="_g2" localSheetId="4" hidden="1">{"TAB1",#N/A,TRUE,"GENERAL";"TAB2",#N/A,TRUE,"GENERAL";"TAB3",#N/A,TRUE,"GENERAL";"TAB4",#N/A,TRUE,"GENERAL";"TAB5",#N/A,TRUE,"GENERAL"}</definedName>
    <definedName name="_g2" localSheetId="0"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4" hidden="1">{"via1",#N/A,TRUE,"general";"via2",#N/A,TRUE,"general";"via3",#N/A,TRUE,"general"}</definedName>
    <definedName name="_g3" localSheetId="0"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4" hidden="1">{"via1",#N/A,TRUE,"general";"via2",#N/A,TRUE,"general";"via3",#N/A,TRUE,"general"}</definedName>
    <definedName name="_g4" localSheetId="0"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4" hidden="1">{"via1",#N/A,TRUE,"general";"via2",#N/A,TRUE,"general";"via3",#N/A,TRUE,"general"}</definedName>
    <definedName name="_g5" localSheetId="0"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4" hidden="1">{"via1",#N/A,TRUE,"general";"via2",#N/A,TRUE,"general";"via3",#N/A,TRUE,"general"}</definedName>
    <definedName name="_g6" localSheetId="0"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4" hidden="1">{"TAB1",#N/A,TRUE,"GENERAL";"TAB2",#N/A,TRUE,"GENERAL";"TAB3",#N/A,TRUE,"GENERAL";"TAB4",#N/A,TRUE,"GENERAL";"TAB5",#N/A,TRUE,"GENERAL"}</definedName>
    <definedName name="_g7" localSheetId="0"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localSheetId="4" hidden="1">{"TAB1",#N/A,TRUE,"GENERAL";"TAB2",#N/A,TRUE,"GENERAL";"TAB3",#N/A,TRUE,"GENERAL";"TAB4",#N/A,TRUE,"GENERAL";"TAB5",#N/A,TRUE,"GENERAL"}</definedName>
    <definedName name="_GR1" localSheetId="0"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4" hidden="1">{"via1",#N/A,TRUE,"general";"via2",#N/A,TRUE,"general";"via3",#N/A,TRUE,"general"}</definedName>
    <definedName name="_gtr4" localSheetId="0"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4" hidden="1">{"via1",#N/A,TRUE,"general";"via2",#N/A,TRUE,"general";"via3",#N/A,TRUE,"general"}</definedName>
    <definedName name="_h2" localSheetId="0"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4" hidden="1">{"via1",#N/A,TRUE,"general";"via2",#N/A,TRUE,"general";"via3",#N/A,TRUE,"general"}</definedName>
    <definedName name="_h3" localSheetId="0"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4" hidden="1">{"TAB1",#N/A,TRUE,"GENERAL";"TAB2",#N/A,TRUE,"GENERAL";"TAB3",#N/A,TRUE,"GENERAL";"TAB4",#N/A,TRUE,"GENERAL";"TAB5",#N/A,TRUE,"GENERAL"}</definedName>
    <definedName name="_h4" localSheetId="0"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4" hidden="1">{"TAB1",#N/A,TRUE,"GENERAL";"TAB2",#N/A,TRUE,"GENERAL";"TAB3",#N/A,TRUE,"GENERAL";"TAB4",#N/A,TRUE,"GENERAL";"TAB5",#N/A,TRUE,"GENERAL"}</definedName>
    <definedName name="_h5" localSheetId="0"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4" hidden="1">{"via1",#N/A,TRUE,"general";"via2",#N/A,TRUE,"general";"via3",#N/A,TRUE,"general"}</definedName>
    <definedName name="_h6" localSheetId="0"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4" hidden="1">{"TAB1",#N/A,TRUE,"GENERAL";"TAB2",#N/A,TRUE,"GENERAL";"TAB3",#N/A,TRUE,"GENERAL";"TAB4",#N/A,TRUE,"GENERAL";"TAB5",#N/A,TRUE,"GENERAL"}</definedName>
    <definedName name="_h7" localSheetId="0"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4" hidden="1">{"via1",#N/A,TRUE,"general";"via2",#N/A,TRUE,"general";"via3",#N/A,TRUE,"general"}</definedName>
    <definedName name="_h8" localSheetId="0"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4" hidden="1">{"via1",#N/A,TRUE,"general";"via2",#N/A,TRUE,"general";"via3",#N/A,TRUE,"general"}</definedName>
    <definedName name="_hfh7" localSheetId="0"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i" localSheetId="5">#REF!</definedName>
    <definedName name="_i" localSheetId="1">#REF!</definedName>
    <definedName name="_i" localSheetId="4">#REF!</definedName>
    <definedName name="_i" localSheetId="6">#REF!</definedName>
    <definedName name="_i" localSheetId="3">#REF!</definedName>
    <definedName name="_i">#REF!</definedName>
    <definedName name="_i4" localSheetId="5" hidden="1">{"via1",#N/A,TRUE,"general";"via2",#N/A,TRUE,"general";"via3",#N/A,TRUE,"general"}</definedName>
    <definedName name="_i4" localSheetId="4" hidden="1">{"via1",#N/A,TRUE,"general";"via2",#N/A,TRUE,"general";"via3",#N/A,TRUE,"general"}</definedName>
    <definedName name="_i4" localSheetId="0"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4" hidden="1">{"TAB1",#N/A,TRUE,"GENERAL";"TAB2",#N/A,TRUE,"GENERAL";"TAB3",#N/A,TRUE,"GENERAL";"TAB4",#N/A,TRUE,"GENERAL";"TAB5",#N/A,TRUE,"GENERAL"}</definedName>
    <definedName name="_i5" localSheetId="0"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4" hidden="1">{"TAB1",#N/A,TRUE,"GENERAL";"TAB2",#N/A,TRUE,"GENERAL";"TAB3",#N/A,TRUE,"GENERAL";"TAB4",#N/A,TRUE,"GENERAL";"TAB5",#N/A,TRUE,"GENERAL"}</definedName>
    <definedName name="_i6" localSheetId="0"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4" hidden="1">{"via1",#N/A,TRUE,"general";"via2",#N/A,TRUE,"general";"via3",#N/A,TRUE,"general"}</definedName>
    <definedName name="_i7" localSheetId="0"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4" hidden="1">{"TAB1",#N/A,TRUE,"GENERAL";"TAB2",#N/A,TRUE,"GENERAL";"TAB3",#N/A,TRUE,"GENERAL";"TAB4",#N/A,TRUE,"GENERAL";"TAB5",#N/A,TRUE,"GENERAL"}</definedName>
    <definedName name="_i77" localSheetId="0"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4" hidden="1">{"via1",#N/A,TRUE,"general";"via2",#N/A,TRUE,"general";"via3",#N/A,TRUE,"general"}</definedName>
    <definedName name="_i8" localSheetId="0"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4" hidden="1">{"TAB1",#N/A,TRUE,"GENERAL";"TAB2",#N/A,TRUE,"GENERAL";"TAB3",#N/A,TRUE,"GENERAL";"TAB4",#N/A,TRUE,"GENERAL";"TAB5",#N/A,TRUE,"GENERAL"}</definedName>
    <definedName name="_i9" localSheetId="0"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k3" localSheetId="5" hidden="1">{"TAB1",#N/A,TRUE,"GENERAL";"TAB2",#N/A,TRUE,"GENERAL";"TAB3",#N/A,TRUE,"GENERAL";"TAB4",#N/A,TRUE,"GENERAL";"TAB5",#N/A,TRUE,"GENERAL"}</definedName>
    <definedName name="_k3" localSheetId="4" hidden="1">{"TAB1",#N/A,TRUE,"GENERAL";"TAB2",#N/A,TRUE,"GENERAL";"TAB3",#N/A,TRUE,"GENERAL";"TAB4",#N/A,TRUE,"GENERAL";"TAB5",#N/A,TRUE,"GENERAL"}</definedName>
    <definedName name="_k3" localSheetId="0"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4" hidden="1">{"via1",#N/A,TRUE,"general";"via2",#N/A,TRUE,"general";"via3",#N/A,TRUE,"general"}</definedName>
    <definedName name="_k4" localSheetId="0"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4" hidden="1">{"via1",#N/A,TRUE,"general";"via2",#N/A,TRUE,"general";"via3",#N/A,TRUE,"general"}</definedName>
    <definedName name="_k5" localSheetId="0"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4" hidden="1">{"TAB1",#N/A,TRUE,"GENERAL";"TAB2",#N/A,TRUE,"GENERAL";"TAB3",#N/A,TRUE,"GENERAL";"TAB4",#N/A,TRUE,"GENERAL";"TAB5",#N/A,TRUE,"GENERAL"}</definedName>
    <definedName name="_k6" localSheetId="0"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4" hidden="1">{"via1",#N/A,TRUE,"general";"via2",#N/A,TRUE,"general";"via3",#N/A,TRUE,"general"}</definedName>
    <definedName name="_k7" localSheetId="0"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4" hidden="1">{"via1",#N/A,TRUE,"general";"via2",#N/A,TRUE,"general";"via3",#N/A,TRUE,"general"}</definedName>
    <definedName name="_k8" localSheetId="0"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4" hidden="1">{"TAB1",#N/A,TRUE,"GENERAL";"TAB2",#N/A,TRUE,"GENERAL";"TAB3",#N/A,TRUE,"GENERAL";"TAB4",#N/A,TRUE,"GENERAL";"TAB5",#N/A,TRUE,"GENERAL"}</definedName>
    <definedName name="_k9" localSheetId="0"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localSheetId="8" hidden="1">[26]OCTUBRE!#REF!</definedName>
    <definedName name="_Key1" localSheetId="9" hidden="1">#REF!</definedName>
    <definedName name="_Key1" hidden="1">#REF!</definedName>
    <definedName name="_kjk6" localSheetId="5" hidden="1">{"TAB1",#N/A,TRUE,"GENERAL";"TAB2",#N/A,TRUE,"GENERAL";"TAB3",#N/A,TRUE,"GENERAL";"TAB4",#N/A,TRUE,"GENERAL";"TAB5",#N/A,TRUE,"GENERAL"}</definedName>
    <definedName name="_kjk6" localSheetId="4" hidden="1">{"TAB1",#N/A,TRUE,"GENERAL";"TAB2",#N/A,TRUE,"GENERAL";"TAB3",#N/A,TRUE,"GENERAL";"TAB4",#N/A,TRUE,"GENERAL";"TAB5",#N/A,TRUE,"GENERAL"}</definedName>
    <definedName name="_kjk6" localSheetId="0"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m" localSheetId="5">#REF!</definedName>
    <definedName name="_m" localSheetId="1">#REF!</definedName>
    <definedName name="_m" localSheetId="4">#REF!</definedName>
    <definedName name="_m" localSheetId="6">#REF!</definedName>
    <definedName name="_m" localSheetId="3">#REF!</definedName>
    <definedName name="_m">#REF!</definedName>
    <definedName name="_m3" localSheetId="5" hidden="1">{"via1",#N/A,TRUE,"general";"via2",#N/A,TRUE,"general";"via3",#N/A,TRUE,"general"}</definedName>
    <definedName name="_m3" localSheetId="4" hidden="1">{"via1",#N/A,TRUE,"general";"via2",#N/A,TRUE,"general";"via3",#N/A,TRUE,"general"}</definedName>
    <definedName name="_m3" localSheetId="0"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4" hidden="1">{"TAB1",#N/A,TRUE,"GENERAL";"TAB2",#N/A,TRUE,"GENERAL";"TAB3",#N/A,TRUE,"GENERAL";"TAB4",#N/A,TRUE,"GENERAL";"TAB5",#N/A,TRUE,"GENERAL"}</definedName>
    <definedName name="_m4" localSheetId="0"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4" hidden="1">{"via1",#N/A,TRUE,"general";"via2",#N/A,TRUE,"general";"via3",#N/A,TRUE,"general"}</definedName>
    <definedName name="_m5" localSheetId="0"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4" hidden="1">{"TAB1",#N/A,TRUE,"GENERAL";"TAB2",#N/A,TRUE,"GENERAL";"TAB3",#N/A,TRUE,"GENERAL";"TAB4",#N/A,TRUE,"GENERAL";"TAB5",#N/A,TRUE,"GENERAL"}</definedName>
    <definedName name="_m6" localSheetId="0"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4" hidden="1">{"TAB1",#N/A,TRUE,"GENERAL";"TAB2",#N/A,TRUE,"GENERAL";"TAB3",#N/A,TRUE,"GENERAL";"TAB4",#N/A,TRUE,"GENERAL";"TAB5",#N/A,TRUE,"GENERAL"}</definedName>
    <definedName name="_m7" localSheetId="0"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4" hidden="1">{"via1",#N/A,TRUE,"general";"via2",#N/A,TRUE,"general";"via3",#N/A,TRUE,"general"}</definedName>
    <definedName name="_m8" localSheetId="0"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4" hidden="1">{"via1",#N/A,TRUE,"general";"via2",#N/A,TRUE,"general";"via3",#N/A,TRUE,"general"}</definedName>
    <definedName name="_m9" localSheetId="0"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T112">[16]INSUMOS!$D$270</definedName>
    <definedName name="_MAT121">[16]INSUMOS!$D$91</definedName>
    <definedName name="_MAT177">[16]INSUMOS!$D$310</definedName>
    <definedName name="_MAT180">[16]INSUMOS!$D$76</definedName>
    <definedName name="_MOR15">[23]CONS!$E$22</definedName>
    <definedName name="_mun2" localSheetId="5">#REF!</definedName>
    <definedName name="_mun2" localSheetId="8">#REF!</definedName>
    <definedName name="_mun2" localSheetId="9">#REF!</definedName>
    <definedName name="_mun2">#REF!</definedName>
    <definedName name="_n3" localSheetId="5" hidden="1">{"TAB1",#N/A,TRUE,"GENERAL";"TAB2",#N/A,TRUE,"GENERAL";"TAB3",#N/A,TRUE,"GENERAL";"TAB4",#N/A,TRUE,"GENERAL";"TAB5",#N/A,TRUE,"GENERAL"}</definedName>
    <definedName name="_n3" localSheetId="4" hidden="1">{"TAB1",#N/A,TRUE,"GENERAL";"TAB2",#N/A,TRUE,"GENERAL";"TAB3",#N/A,TRUE,"GENERAL";"TAB4",#N/A,TRUE,"GENERAL";"TAB5",#N/A,TRUE,"GENERAL"}</definedName>
    <definedName name="_n3" localSheetId="0"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4" hidden="1">{"via1",#N/A,TRUE,"general";"via2",#N/A,TRUE,"general";"via3",#N/A,TRUE,"general"}</definedName>
    <definedName name="_n4" localSheetId="0"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4" hidden="1">{"TAB1",#N/A,TRUE,"GENERAL";"TAB2",#N/A,TRUE,"GENERAL";"TAB3",#N/A,TRUE,"GENERAL";"TAB4",#N/A,TRUE,"GENERAL";"TAB5",#N/A,TRUE,"GENERAL"}</definedName>
    <definedName name="_n5" localSheetId="0"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um10" localSheetId="5">#REF!</definedName>
    <definedName name="_num10" localSheetId="6">#REF!</definedName>
    <definedName name="_num10" localSheetId="8">#REF!</definedName>
    <definedName name="_num10" localSheetId="9">#REF!</definedName>
    <definedName name="_num10">#REF!</definedName>
    <definedName name="_num2" localSheetId="5">#REF!</definedName>
    <definedName name="_num2" localSheetId="6">#REF!</definedName>
    <definedName name="_num2" localSheetId="8">#REF!</definedName>
    <definedName name="_num2" localSheetId="9">#REF!</definedName>
    <definedName name="_num2">#REF!</definedName>
    <definedName name="_num3" localSheetId="5">#REF!</definedName>
    <definedName name="_num3" localSheetId="6">#REF!</definedName>
    <definedName name="_num3" localSheetId="8">#REF!</definedName>
    <definedName name="_num3" localSheetId="9">#REF!</definedName>
    <definedName name="_num3">#REF!</definedName>
    <definedName name="_num4" localSheetId="5">#REF!</definedName>
    <definedName name="_num4" localSheetId="6">#REF!</definedName>
    <definedName name="_num4" localSheetId="8">#REF!</definedName>
    <definedName name="_num4" localSheetId="9">#REF!</definedName>
    <definedName name="_num4">#REF!</definedName>
    <definedName name="_num5" localSheetId="5">#REF!</definedName>
    <definedName name="_num5" localSheetId="6">#REF!</definedName>
    <definedName name="_num5" localSheetId="8">#REF!</definedName>
    <definedName name="_num5" localSheetId="9">#REF!</definedName>
    <definedName name="_num5">#REF!</definedName>
    <definedName name="_num6" localSheetId="5">#REF!</definedName>
    <definedName name="_num6" localSheetId="6">#REF!</definedName>
    <definedName name="_num6" localSheetId="8">#REF!</definedName>
    <definedName name="_num6" localSheetId="9">#REF!</definedName>
    <definedName name="_num6">#REF!</definedName>
    <definedName name="_num7" localSheetId="5">#REF!</definedName>
    <definedName name="_num7" localSheetId="6">#REF!</definedName>
    <definedName name="_num7" localSheetId="8">#REF!</definedName>
    <definedName name="_num7" localSheetId="9">#REF!</definedName>
    <definedName name="_num7">#REF!</definedName>
    <definedName name="_num8" localSheetId="5">#REF!</definedName>
    <definedName name="_num8" localSheetId="6">#REF!</definedName>
    <definedName name="_num8" localSheetId="8">#REF!</definedName>
    <definedName name="_num8" localSheetId="9">#REF!</definedName>
    <definedName name="_num8">#REF!</definedName>
    <definedName name="_num9" localSheetId="5">#REF!</definedName>
    <definedName name="_num9" localSheetId="6">#REF!</definedName>
    <definedName name="_num9" localSheetId="8">#REF!</definedName>
    <definedName name="_num9" localSheetId="9">#REF!</definedName>
    <definedName name="_num9">#REF!</definedName>
    <definedName name="_nyn7" localSheetId="5" hidden="1">{"via1",#N/A,TRUE,"general";"via2",#N/A,TRUE,"general";"via3",#N/A,TRUE,"general"}</definedName>
    <definedName name="_nyn7" localSheetId="4" hidden="1">{"via1",#N/A,TRUE,"general";"via2",#N/A,TRUE,"general";"via3",#N/A,TRUE,"general"}</definedName>
    <definedName name="_nyn7" localSheetId="0"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4" hidden="1">{"via1",#N/A,TRUE,"general";"via2",#N/A,TRUE,"general";"via3",#N/A,TRUE,"general"}</definedName>
    <definedName name="_o4" localSheetId="0"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4" hidden="1">{"TAB1",#N/A,TRUE,"GENERAL";"TAB2",#N/A,TRUE,"GENERAL";"TAB3",#N/A,TRUE,"GENERAL";"TAB4",#N/A,TRUE,"GENERAL";"TAB5",#N/A,TRUE,"GENERAL"}</definedName>
    <definedName name="_o5" localSheetId="0"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4" hidden="1">{"TAB1",#N/A,TRUE,"GENERAL";"TAB2",#N/A,TRUE,"GENERAL";"TAB3",#N/A,TRUE,"GENERAL";"TAB4",#N/A,TRUE,"GENERAL";"TAB5",#N/A,TRUE,"GENERAL"}</definedName>
    <definedName name="_o6" localSheetId="0"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4" hidden="1">{"TAB1",#N/A,TRUE,"GENERAL";"TAB2",#N/A,TRUE,"GENERAL";"TAB3",#N/A,TRUE,"GENERAL";"TAB4",#N/A,TRUE,"GENERAL";"TAB5",#N/A,TRUE,"GENERAL"}</definedName>
    <definedName name="_o7" localSheetId="0"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4" hidden="1">{"via1",#N/A,TRUE,"general";"via2",#N/A,TRUE,"general";"via3",#N/A,TRUE,"general"}</definedName>
    <definedName name="_o8" localSheetId="0"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4" hidden="1">{"TAB1",#N/A,TRUE,"GENERAL";"TAB2",#N/A,TRUE,"GENERAL";"TAB3",#N/A,TRUE,"GENERAL";"TAB4",#N/A,TRUE,"GENERAL";"TAB5",#N/A,TRUE,"GENERAL"}</definedName>
    <definedName name="_o9" localSheetId="0"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PC1">'[22]BASE DATOS GENERALES'!$B$19</definedName>
    <definedName name="_Order1" localSheetId="8" hidden="1">0</definedName>
    <definedName name="_Order1" hidden="1">255</definedName>
    <definedName name="_Order2" hidden="1">255</definedName>
    <definedName name="_p6" localSheetId="5" hidden="1">{"via1",#N/A,TRUE,"general";"via2",#N/A,TRUE,"general";"via3",#N/A,TRUE,"general"}</definedName>
    <definedName name="_p6" localSheetId="4" hidden="1">{"via1",#N/A,TRUE,"general";"via2",#N/A,TRUE,"general";"via3",#N/A,TRUE,"general"}</definedName>
    <definedName name="_p6" localSheetId="0"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4" hidden="1">{"via1",#N/A,TRUE,"general";"via2",#N/A,TRUE,"general";"via3",#N/A,TRUE,"general"}</definedName>
    <definedName name="_p7" localSheetId="0"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4" hidden="1">{"TAB1",#N/A,TRUE,"GENERAL";"TAB2",#N/A,TRUE,"GENERAL";"TAB3",#N/A,TRUE,"GENERAL";"TAB4",#N/A,TRUE,"GENERAL";"TAB5",#N/A,TRUE,"GENERAL"}</definedName>
    <definedName name="_p8" localSheetId="0"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J50">#REF!</definedName>
    <definedName name="_pj51" localSheetId="8">#REF!</definedName>
    <definedName name="_pj51" localSheetId="9">#REF!</definedName>
    <definedName name="_pj51">#REF!</definedName>
    <definedName name="_PR1">[27]PRECIOS!$A:$E</definedName>
    <definedName name="_PZ15" localSheetId="5">#REF!</definedName>
    <definedName name="_PZ15" localSheetId="1">#REF!</definedName>
    <definedName name="_PZ15" localSheetId="4">#REF!</definedName>
    <definedName name="_PZ15" localSheetId="3">#REF!</definedName>
    <definedName name="_PZ15" localSheetId="7">#REF!</definedName>
    <definedName name="_PZ20" localSheetId="5">[24]APU!$J$3326</definedName>
    <definedName name="_PZ20" localSheetId="1">[25]APU!$J$3326</definedName>
    <definedName name="_PZ20" localSheetId="4">[25]APU!$J$3326</definedName>
    <definedName name="_PZ20" localSheetId="6">[28]APU!$J$2600</definedName>
    <definedName name="_PZ20" localSheetId="3">[28]APU!$J$2600</definedName>
    <definedName name="_PZ20" localSheetId="8">#REF!</definedName>
    <definedName name="_PZ20" localSheetId="9">#REF!</definedName>
    <definedName name="_PZ20" localSheetId="7">#REF!</definedName>
    <definedName name="_PZ30" localSheetId="5">[24]APU!$J$3378</definedName>
    <definedName name="_PZ30" localSheetId="1">[25]APU!$J$3378</definedName>
    <definedName name="_PZ30" localSheetId="4">[25]APU!$J$3378</definedName>
    <definedName name="_PZ30" localSheetId="3">#REF!</definedName>
    <definedName name="_PZ30" localSheetId="8">#REF!</definedName>
    <definedName name="_PZ30" localSheetId="9">#REF!</definedName>
    <definedName name="_PZ30" localSheetId="7">#REF!</definedName>
    <definedName name="_PZ40" localSheetId="5">[24]APU!$J$3430</definedName>
    <definedName name="_PZ40" localSheetId="1">[25]APU!$J$3430</definedName>
    <definedName name="_PZ40" localSheetId="4">[25]APU!$J$3430</definedName>
    <definedName name="_PZ40" localSheetId="6">[28]APU!$J$2704</definedName>
    <definedName name="_PZ40" localSheetId="3">[28]APU!$J$2704</definedName>
    <definedName name="_PZ40" localSheetId="8">[29]APU!$J$2704</definedName>
    <definedName name="_PZ40" localSheetId="9">[29]APU!$J$2704</definedName>
    <definedName name="_PZ40" localSheetId="7">[29]APU!$J$2704</definedName>
    <definedName name="_PZ50" localSheetId="5">[24]APU!$J$3482</definedName>
    <definedName name="_PZ50" localSheetId="1">[25]APU!$J$3482</definedName>
    <definedName name="_PZ50" localSheetId="4">[25]APU!$J$3482</definedName>
    <definedName name="_PZ50" localSheetId="3">#REF!</definedName>
    <definedName name="_PZ50" localSheetId="8">#REF!</definedName>
    <definedName name="_PZ50" localSheetId="9">#REF!</definedName>
    <definedName name="_PZ50" localSheetId="7">#REF!</definedName>
    <definedName name="_r" localSheetId="5" hidden="1">{"TAB1",#N/A,TRUE,"GENERAL";"TAB2",#N/A,TRUE,"GENERAL";"TAB3",#N/A,TRUE,"GENERAL";"TAB4",#N/A,TRUE,"GENERAL";"TAB5",#N/A,TRUE,"GENERAL"}</definedName>
    <definedName name="_r" localSheetId="1">#REF!</definedName>
    <definedName name="_r" localSheetId="4">#REF!</definedName>
    <definedName name="_r" localSheetId="6">#REF!</definedName>
    <definedName name="_r" localSheetId="0" hidden="1">{"TAB1",#N/A,TRUE,"GENERAL";"TAB2",#N/A,TRUE,"GENERAL";"TAB3",#N/A,TRUE,"GENERAL";"TAB4",#N/A,TRUE,"GENERAL";"TAB5",#N/A,TRUE,"GENERAL"}</definedName>
    <definedName name="_r" localSheetId="3">#REF!</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localSheetId="4" hidden="1">{"via1",#N/A,TRUE,"general";"via2",#N/A,TRUE,"general";"via3",#N/A,TRUE,"general"}</definedName>
    <definedName name="_r4r" localSheetId="0"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c" localSheetId="5">#REF!</definedName>
    <definedName name="_rc" localSheetId="6">#REF!</definedName>
    <definedName name="_rc" localSheetId="8">#REF!</definedName>
    <definedName name="_rc" localSheetId="9">#REF!</definedName>
    <definedName name="_rc" localSheetId="7">#REF!</definedName>
    <definedName name="_RD43" localSheetId="5">#REF!</definedName>
    <definedName name="_RD43" localSheetId="1">#REF!</definedName>
    <definedName name="_RD43" localSheetId="4">#REF!</definedName>
    <definedName name="_RD43" localSheetId="3">#REF!</definedName>
    <definedName name="_RD43">#REF!</definedName>
    <definedName name="_RD63" localSheetId="5">#REF!</definedName>
    <definedName name="_RD63" localSheetId="1">#REF!</definedName>
    <definedName name="_RD63" localSheetId="4">#REF!</definedName>
    <definedName name="_RD63" localSheetId="3">#REF!</definedName>
    <definedName name="_RD63">#REF!</definedName>
    <definedName name="_RD64" localSheetId="5">#REF!</definedName>
    <definedName name="_RD64" localSheetId="1">#REF!</definedName>
    <definedName name="_RD64" localSheetId="4">#REF!</definedName>
    <definedName name="_RD64" localSheetId="6">#REF!</definedName>
    <definedName name="_RD64" localSheetId="3">#REF!</definedName>
    <definedName name="_RD64">#REF!</definedName>
    <definedName name="_RD83" localSheetId="5">#REF!</definedName>
    <definedName name="_RD83" localSheetId="1">#REF!</definedName>
    <definedName name="_RD83" localSheetId="4">#REF!</definedName>
    <definedName name="_RD83" localSheetId="6">#REF!</definedName>
    <definedName name="_RD83" localSheetId="3">#REF!</definedName>
    <definedName name="_RD83">#REF!</definedName>
    <definedName name="_RD84" localSheetId="5">#REF!</definedName>
    <definedName name="_RD84" localSheetId="1">#REF!</definedName>
    <definedName name="_RD84" localSheetId="4">#REF!</definedName>
    <definedName name="_RD84" localSheetId="6">#REF!</definedName>
    <definedName name="_RD84" localSheetId="3">#REF!</definedName>
    <definedName name="_RD84">#REF!</definedName>
    <definedName name="_RD86" localSheetId="5">#REF!</definedName>
    <definedName name="_RD86" localSheetId="1">#REF!</definedName>
    <definedName name="_RD86" localSheetId="4">#REF!</definedName>
    <definedName name="_RD86" localSheetId="6">#REF!</definedName>
    <definedName name="_RD86" localSheetId="3">#REF!</definedName>
    <definedName name="_RD86">#REF!</definedName>
    <definedName name="_RDD43" localSheetId="5">#REF!</definedName>
    <definedName name="_RDD43" localSheetId="1">#REF!</definedName>
    <definedName name="_RDD43" localSheetId="4">#REF!</definedName>
    <definedName name="_RDD43" localSheetId="6">#REF!</definedName>
    <definedName name="_RDD43" localSheetId="3">#REF!</definedName>
    <definedName name="_RDD43">#REF!</definedName>
    <definedName name="_RDD63" localSheetId="5">#REF!</definedName>
    <definedName name="_RDD63" localSheetId="1">#REF!</definedName>
    <definedName name="_RDD63" localSheetId="4">#REF!</definedName>
    <definedName name="_RDD63" localSheetId="6">#REF!</definedName>
    <definedName name="_RDD63" localSheetId="3">#REF!</definedName>
    <definedName name="_RDD63">#REF!</definedName>
    <definedName name="_ref4" localSheetId="5">#REF!</definedName>
    <definedName name="_ref4" localSheetId="6">#REF!</definedName>
    <definedName name="_ref4" localSheetId="8">#REF!</definedName>
    <definedName name="_ref4" localSheetId="9">#REF!</definedName>
    <definedName name="_ref4">#REF!</definedName>
    <definedName name="_Regression_X" localSheetId="5" hidden="1">#REF!</definedName>
    <definedName name="_Regression_X" localSheetId="6" hidden="1">#REF!</definedName>
    <definedName name="_Regression_X" localSheetId="8" hidden="1">#REF!</definedName>
    <definedName name="_Regression_X" localSheetId="9" hidden="1">#REF!</definedName>
    <definedName name="_Regression_X" hidden="1">#REF!</definedName>
    <definedName name="_REGRESSION_XNJA" localSheetId="5" hidden="1">#REF!</definedName>
    <definedName name="_REGRESSION_XNJA" localSheetId="6" hidden="1">#REF!</definedName>
    <definedName name="_REGRESSION_XNJA" localSheetId="8" hidden="1">#REF!</definedName>
    <definedName name="_REGRESSION_XNJA" localSheetId="9" hidden="1">#REF!</definedName>
    <definedName name="_REGRESSION_XNJA" hidden="1">#REF!</definedName>
    <definedName name="_rtu6" localSheetId="5" hidden="1">{"via1",#N/A,TRUE,"general";"via2",#N/A,TRUE,"general";"via3",#N/A,TRUE,"general"}</definedName>
    <definedName name="_rtu6" localSheetId="4" hidden="1">{"via1",#N/A,TRUE,"general";"via2",#N/A,TRUE,"general";"via3",#N/A,TRUE,"general"}</definedName>
    <definedName name="_rtu6" localSheetId="0"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4" hidden="1">{"via1",#N/A,TRUE,"general";"via2",#N/A,TRUE,"general";"via3",#N/A,TRUE,"general"}</definedName>
    <definedName name="_s1" localSheetId="0"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4" hidden="1">{"TAB1",#N/A,TRUE,"GENERAL";"TAB2",#N/A,TRUE,"GENERAL";"TAB3",#N/A,TRUE,"GENERAL";"TAB4",#N/A,TRUE,"GENERAL";"TAB5",#N/A,TRUE,"GENERAL"}</definedName>
    <definedName name="_s2" localSheetId="0"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4" hidden="1">{"TAB1",#N/A,TRUE,"GENERAL";"TAB2",#N/A,TRUE,"GENERAL";"TAB3",#N/A,TRUE,"GENERAL";"TAB4",#N/A,TRUE,"GENERAL";"TAB5",#N/A,TRUE,"GENERAL"}</definedName>
    <definedName name="_s3" localSheetId="0"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4" hidden="1">{"via1",#N/A,TRUE,"general";"via2",#N/A,TRUE,"general";"via3",#N/A,TRUE,"general"}</definedName>
    <definedName name="_s4" localSheetId="0"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4" hidden="1">{"via1",#N/A,TRUE,"general";"via2",#N/A,TRUE,"general";"via3",#N/A,TRUE,"general"}</definedName>
    <definedName name="_s5" localSheetId="0"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4" hidden="1">{"TAB1",#N/A,TRUE,"GENERAL";"TAB2",#N/A,TRUE,"GENERAL";"TAB3",#N/A,TRUE,"GENERAL";"TAB4",#N/A,TRUE,"GENERAL";"TAB5",#N/A,TRUE,"GENERAL"}</definedName>
    <definedName name="_s6" localSheetId="0"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4" hidden="1">{"via1",#N/A,TRUE,"general";"via2",#N/A,TRUE,"general";"via3",#N/A,TRUE,"general"}</definedName>
    <definedName name="_s7" localSheetId="0"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BC1" localSheetId="5">[14]INV!$A$12:$D$15</definedName>
    <definedName name="_SBC1" localSheetId="6">[14]INV!$A$12:$D$15</definedName>
    <definedName name="_SBC1" localSheetId="8">[14]INV!$A$12:$D$15</definedName>
    <definedName name="_SBC1" localSheetId="9">[14]INV!$A$12:$D$15</definedName>
    <definedName name="_SBC1" localSheetId="7">[14]INV!$A$12:$D$15</definedName>
    <definedName name="_SBC3" localSheetId="5">[14]INV!$F$12:$I$15</definedName>
    <definedName name="_SBC3" localSheetId="6">[14]INV!$F$12:$I$15</definedName>
    <definedName name="_SBC3" localSheetId="8">[14]INV!$F$12:$I$15</definedName>
    <definedName name="_SBC3" localSheetId="9">[14]INV!$F$12:$I$15</definedName>
    <definedName name="_SBC3" localSheetId="7">[14]INV!$F$12:$I$15</definedName>
    <definedName name="_SBC5" localSheetId="5">[14]INV!$K$12:$N$15</definedName>
    <definedName name="_SBC5" localSheetId="6">[14]INV!$K$12:$N$15</definedName>
    <definedName name="_SBC5" localSheetId="8">[14]INV!$K$12:$N$15</definedName>
    <definedName name="_SBC5" localSheetId="9">[14]INV!$K$12:$N$15</definedName>
    <definedName name="_SBC5" localSheetId="7">[14]INV!$K$12:$N$15</definedName>
    <definedName name="_scenchg1" localSheetId="5" hidden="1">[30]inpermeabOTRO!#REF!</definedName>
    <definedName name="_scenchg1" localSheetId="8" hidden="1">[30]inpermeabOTRO!#REF!</definedName>
    <definedName name="_scenchg1" hidden="1">[30]inpermeabOTRO!#REF!</definedName>
    <definedName name="_Sort" localSheetId="5" hidden="1">#REF!</definedName>
    <definedName name="_Sort" localSheetId="8" hidden="1">[26]OCTUBRE!#REF!</definedName>
    <definedName name="_Sort" localSheetId="9" hidden="1">#REF!</definedName>
    <definedName name="_Sort" hidden="1">#REF!</definedName>
    <definedName name="_SortNJA" localSheetId="5" hidden="1">#REF!</definedName>
    <definedName name="_SortNJA" localSheetId="8" hidden="1">#REF!</definedName>
    <definedName name="_SortNJA" localSheetId="9" hidden="1">#REF!</definedName>
    <definedName name="_SortNJA" hidden="1">#REF!</definedName>
    <definedName name="_SY106" localSheetId="5">[24]APU!$J$2338</definedName>
    <definedName name="_SY106" localSheetId="1">[25]APU!$J$2338</definedName>
    <definedName name="_SY106" localSheetId="4">[25]APU!$J$2338</definedName>
    <definedName name="_SY106" localSheetId="3">#REF!</definedName>
    <definedName name="_SY106" localSheetId="8">#REF!</definedName>
    <definedName name="_SY106" localSheetId="9">#REF!</definedName>
    <definedName name="_SY106" localSheetId="7">#REF!</definedName>
    <definedName name="_SY126" localSheetId="5">[24]APU!$J$2390</definedName>
    <definedName name="_SY126" localSheetId="1">[25]APU!$J$2390</definedName>
    <definedName name="_SY126" localSheetId="4">[25]APU!$J$2390</definedName>
    <definedName name="_SY126" localSheetId="6">[28]APU!$J$1560</definedName>
    <definedName name="_SY126" localSheetId="3">[28]APU!$J$1560</definedName>
    <definedName name="_SY126" localSheetId="8">#REF!</definedName>
    <definedName name="_SY126" localSheetId="9">#REF!</definedName>
    <definedName name="_SY126" localSheetId="7">#REF!</definedName>
    <definedName name="_SY166" localSheetId="5">[24]APU!$J$2442</definedName>
    <definedName name="_SY166" localSheetId="1">[25]APU!$J$2442</definedName>
    <definedName name="_SY166" localSheetId="4">[25]APU!$J$2442</definedName>
    <definedName name="_SY166" localSheetId="3">#REF!</definedName>
    <definedName name="_SY166" localSheetId="8">#REF!</definedName>
    <definedName name="_SY166" localSheetId="9">#REF!</definedName>
    <definedName name="_SY166" localSheetId="7">#REF!</definedName>
    <definedName name="_SY186" localSheetId="5">[24]APU!$J$2494</definedName>
    <definedName name="_SY186" localSheetId="1">[25]APU!$J$2494</definedName>
    <definedName name="_SY186" localSheetId="4">[25]APU!$J$2494</definedName>
    <definedName name="_SY186" localSheetId="3">#REF!</definedName>
    <definedName name="_SY186" localSheetId="8">#REF!</definedName>
    <definedName name="_SY186" localSheetId="9">#REF!</definedName>
    <definedName name="_SY186" localSheetId="7">#REF!</definedName>
    <definedName name="_SY206" localSheetId="5">[24]APU!$J$2546</definedName>
    <definedName name="_SY206" localSheetId="1">[25]APU!$J$2546</definedName>
    <definedName name="_SY206" localSheetId="4">[25]APU!$J$2546</definedName>
    <definedName name="_SY206" localSheetId="3">#REF!</definedName>
    <definedName name="_SY206" localSheetId="8">#REF!</definedName>
    <definedName name="_SY206" localSheetId="9">#REF!</definedName>
    <definedName name="_SY206" localSheetId="7">#REF!</definedName>
    <definedName name="_SY86" localSheetId="5">[24]APU!$J$2286</definedName>
    <definedName name="_SY86" localSheetId="1">[25]APU!$J$2286</definedName>
    <definedName name="_SY86" localSheetId="4">[25]APU!$J$2286</definedName>
    <definedName name="_SY86" localSheetId="3">#REF!</definedName>
    <definedName name="_SY86" localSheetId="8">#REF!</definedName>
    <definedName name="_SY86" localSheetId="9">#REF!</definedName>
    <definedName name="_SY86" localSheetId="7">#REF!</definedName>
    <definedName name="_t" localSheetId="5">#REF!</definedName>
    <definedName name="_t" localSheetId="1">#REF!</definedName>
    <definedName name="_t" localSheetId="4">#REF!</definedName>
    <definedName name="_t" localSheetId="6">#REF!</definedName>
    <definedName name="_t" localSheetId="3">#REF!</definedName>
    <definedName name="_t">#REF!</definedName>
    <definedName name="_t3" localSheetId="5" hidden="1">{"TAB1",#N/A,TRUE,"GENERAL";"TAB2",#N/A,TRUE,"GENERAL";"TAB3",#N/A,TRUE,"GENERAL";"TAB4",#N/A,TRUE,"GENERAL";"TAB5",#N/A,TRUE,"GENERAL"}</definedName>
    <definedName name="_t3" localSheetId="4" hidden="1">{"TAB1",#N/A,TRUE,"GENERAL";"TAB2",#N/A,TRUE,"GENERAL";"TAB3",#N/A,TRUE,"GENERAL";"TAB4",#N/A,TRUE,"GENERAL";"TAB5",#N/A,TRUE,"GENERAL"}</definedName>
    <definedName name="_t3" localSheetId="0"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4" hidden="1">{"via1",#N/A,TRUE,"general";"via2",#N/A,TRUE,"general";"via3",#N/A,TRUE,"general"}</definedName>
    <definedName name="_t4" localSheetId="0"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4" hidden="1">{"TAB1",#N/A,TRUE,"GENERAL";"TAB2",#N/A,TRUE,"GENERAL";"TAB3",#N/A,TRUE,"GENERAL";"TAB4",#N/A,TRUE,"GENERAL";"TAB5",#N/A,TRUE,"GENERAL"}</definedName>
    <definedName name="_t5" localSheetId="0"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4" hidden="1">{"via1",#N/A,TRUE,"general";"via2",#N/A,TRUE,"general";"via3",#N/A,TRUE,"general"}</definedName>
    <definedName name="_t6" localSheetId="0"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4" hidden="1">{"TAB1",#N/A,TRUE,"GENERAL";"TAB2",#N/A,TRUE,"GENERAL";"TAB3",#N/A,TRUE,"GENERAL";"TAB4",#N/A,TRUE,"GENERAL";"TAB5",#N/A,TRUE,"GENERAL"}</definedName>
    <definedName name="_t66" localSheetId="0"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4" hidden="1">{"via1",#N/A,TRUE,"general";"via2",#N/A,TRUE,"general";"via3",#N/A,TRUE,"general"}</definedName>
    <definedName name="_t7" localSheetId="0"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4" hidden="1">{"TAB1",#N/A,TRUE,"GENERAL";"TAB2",#N/A,TRUE,"GENERAL";"TAB3",#N/A,TRUE,"GENERAL";"TAB4",#N/A,TRUE,"GENERAL";"TAB5",#N/A,TRUE,"GENERAL"}</definedName>
    <definedName name="_t77" localSheetId="0"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4" hidden="1">{"TAB1",#N/A,TRUE,"GENERAL";"TAB2",#N/A,TRUE,"GENERAL";"TAB3",#N/A,TRUE,"GENERAL";"TAB4",#N/A,TRUE,"GENERAL";"TAB5",#N/A,TRUE,"GENERAL"}</definedName>
    <definedName name="_t8" localSheetId="0"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4" hidden="1">{"via1",#N/A,TRUE,"general";"via2",#N/A,TRUE,"general";"via3",#N/A,TRUE,"general"}</definedName>
    <definedName name="_t88" localSheetId="0"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4" hidden="1">{"TAB1",#N/A,TRUE,"GENERAL";"TAB2",#N/A,TRUE,"GENERAL";"TAB3",#N/A,TRUE,"GENERAL";"TAB4",#N/A,TRUE,"GENERAL";"TAB5",#N/A,TRUE,"GENERAL"}</definedName>
    <definedName name="_t9" localSheetId="0"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4" hidden="1">{"via1",#N/A,TRUE,"general";"via2",#N/A,TRUE,"general";"via3",#N/A,TRUE,"general"}</definedName>
    <definedName name="_t99" localSheetId="0"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3" localSheetId="5">#REF!</definedName>
    <definedName name="_TA3" localSheetId="1">#REF!</definedName>
    <definedName name="_TA3" localSheetId="4">#REF!</definedName>
    <definedName name="_TA3" localSheetId="3">#REF!</definedName>
    <definedName name="_TA3">#REF!</definedName>
    <definedName name="_TA4" localSheetId="5">#REF!</definedName>
    <definedName name="_TA4" localSheetId="1">#REF!</definedName>
    <definedName name="_TA4" localSheetId="4">#REF!</definedName>
    <definedName name="_TA4" localSheetId="3">#REF!</definedName>
    <definedName name="_TA4">#REF!</definedName>
    <definedName name="_tab1" localSheetId="5">#REF!</definedName>
    <definedName name="_tab1" localSheetId="8">#REF!</definedName>
    <definedName name="_tab1" localSheetId="9">#REF!</definedName>
    <definedName name="_tab1">#REF!</definedName>
    <definedName name="_tab2" localSheetId="5">#REF!</definedName>
    <definedName name="_tab2" localSheetId="6">#REF!</definedName>
    <definedName name="_tab2" localSheetId="8">#REF!</definedName>
    <definedName name="_tab2" localSheetId="9">#REF!</definedName>
    <definedName name="_tab2">#REF!</definedName>
    <definedName name="_tab3" localSheetId="5">#REF!</definedName>
    <definedName name="_tab3" localSheetId="6">#REF!</definedName>
    <definedName name="_tab3" localSheetId="8">#REF!</definedName>
    <definedName name="_tab3" localSheetId="9">#REF!</definedName>
    <definedName name="_tab3">#REF!</definedName>
    <definedName name="_TAB4" localSheetId="5">#REF!</definedName>
    <definedName name="_TAB4" localSheetId="6">#REF!</definedName>
    <definedName name="_TAB4" localSheetId="8">#REF!</definedName>
    <definedName name="_TAB4" localSheetId="9">#REF!</definedName>
    <definedName name="_TAB4">#REF!</definedName>
    <definedName name="_TCN1" localSheetId="5">#REF!</definedName>
    <definedName name="_TCN1" localSheetId="6">#REF!</definedName>
    <definedName name="_TCN1" localSheetId="8">#REF!</definedName>
    <definedName name="_TCN1" localSheetId="9">#REF!</definedName>
    <definedName name="_TCN1" localSheetId="7">#REF!</definedName>
    <definedName name="_TCN2" localSheetId="5">#REF!</definedName>
    <definedName name="_TCN2" localSheetId="6">#REF!</definedName>
    <definedName name="_TCN2" localSheetId="8">#REF!</definedName>
    <definedName name="_TCN2" localSheetId="9">#REF!</definedName>
    <definedName name="_TCN2" localSheetId="7">#REF!</definedName>
    <definedName name="_TD02" localSheetId="5">'A.I.U '!ERR</definedName>
    <definedName name="_TD02">#N/A</definedName>
    <definedName name="_TD02_1">#NAME?</definedName>
    <definedName name="_TD02_2">#NAME?</definedName>
    <definedName name="_TD02_4">#NAME?</definedName>
    <definedName name="_TD02_6">#NAME?</definedName>
    <definedName name="_TD02_7">#NAME?</definedName>
    <definedName name="_TD02_8">#NAME?</definedName>
    <definedName name="_TE10" localSheetId="5">#REF!</definedName>
    <definedName name="_TE10" localSheetId="1">#REF!</definedName>
    <definedName name="_TE10" localSheetId="4">#REF!</definedName>
    <definedName name="_TE10" localSheetId="3">#REF!</definedName>
    <definedName name="_TE10">#REF!</definedName>
    <definedName name="_TE103" localSheetId="5">#REF!</definedName>
    <definedName name="_TE103" localSheetId="1">#REF!</definedName>
    <definedName name="_TE103" localSheetId="4">#REF!</definedName>
    <definedName name="_TE103" localSheetId="3">#REF!</definedName>
    <definedName name="_TE103">#REF!</definedName>
    <definedName name="_TE104" localSheetId="5">#REF!</definedName>
    <definedName name="_TE104" localSheetId="1">#REF!</definedName>
    <definedName name="_TE104" localSheetId="4">#REF!</definedName>
    <definedName name="_TE104" localSheetId="3">#REF!</definedName>
    <definedName name="_TE104">#REF!</definedName>
    <definedName name="_TE106" localSheetId="5">#REF!</definedName>
    <definedName name="_TE106" localSheetId="1">#REF!</definedName>
    <definedName name="_TE106" localSheetId="4">#REF!</definedName>
    <definedName name="_TE106" localSheetId="6">#REF!</definedName>
    <definedName name="_TE106" localSheetId="3">#REF!</definedName>
    <definedName name="_TE106">#REF!</definedName>
    <definedName name="_TE108" localSheetId="5">#REF!</definedName>
    <definedName name="_TE108" localSheetId="1">#REF!</definedName>
    <definedName name="_TE108" localSheetId="4">#REF!</definedName>
    <definedName name="_TE108" localSheetId="6">#REF!</definedName>
    <definedName name="_TE108" localSheetId="3">#REF!</definedName>
    <definedName name="_TE108">#REF!</definedName>
    <definedName name="_TE12" localSheetId="5">#REF!</definedName>
    <definedName name="_TE12" localSheetId="1">#REF!</definedName>
    <definedName name="_TE12" localSheetId="4">#REF!</definedName>
    <definedName name="_TE12" localSheetId="6">#REF!</definedName>
    <definedName name="_TE12" localSheetId="3">#REF!</definedName>
    <definedName name="_TE12">#REF!</definedName>
    <definedName name="_TE1210" localSheetId="5">#REF!</definedName>
    <definedName name="_TE1210" localSheetId="1">#REF!</definedName>
    <definedName name="_TE1210" localSheetId="4">#REF!</definedName>
    <definedName name="_TE1210" localSheetId="6">#REF!</definedName>
    <definedName name="_TE1210" localSheetId="3">#REF!</definedName>
    <definedName name="_TE1210">#REF!</definedName>
    <definedName name="_TE123" localSheetId="5">#REF!</definedName>
    <definedName name="_TE123" localSheetId="1">#REF!</definedName>
    <definedName name="_TE123" localSheetId="4">#REF!</definedName>
    <definedName name="_TE123" localSheetId="6">#REF!</definedName>
    <definedName name="_TE123" localSheetId="3">#REF!</definedName>
    <definedName name="_TE123">#REF!</definedName>
    <definedName name="_TE124" localSheetId="5">#REF!</definedName>
    <definedName name="_TE124" localSheetId="1">#REF!</definedName>
    <definedName name="_TE124" localSheetId="4">#REF!</definedName>
    <definedName name="_TE124" localSheetId="6">#REF!</definedName>
    <definedName name="_TE124" localSheetId="3">#REF!</definedName>
    <definedName name="_TE124">#REF!</definedName>
    <definedName name="_TE126" localSheetId="5">#REF!</definedName>
    <definedName name="_TE126" localSheetId="1">#REF!</definedName>
    <definedName name="_TE126" localSheetId="4">#REF!</definedName>
    <definedName name="_TE126" localSheetId="6">#REF!</definedName>
    <definedName name="_TE126" localSheetId="3">#REF!</definedName>
    <definedName name="_TE126">#REF!</definedName>
    <definedName name="_TE128" localSheetId="5">#REF!</definedName>
    <definedName name="_TE128" localSheetId="1">#REF!</definedName>
    <definedName name="_TE128" localSheetId="4">#REF!</definedName>
    <definedName name="_TE128" localSheetId="6">#REF!</definedName>
    <definedName name="_TE128" localSheetId="3">#REF!</definedName>
    <definedName name="_TE128">#REF!</definedName>
    <definedName name="_TE3" localSheetId="5">#REF!</definedName>
    <definedName name="_TE3" localSheetId="1">#REF!</definedName>
    <definedName name="_TE3" localSheetId="4">#REF!</definedName>
    <definedName name="_TE3" localSheetId="6">#REF!</definedName>
    <definedName name="_TE3" localSheetId="3">#REF!</definedName>
    <definedName name="_TE3">#REF!</definedName>
    <definedName name="_TE4" localSheetId="5">#REF!</definedName>
    <definedName name="_TE4" localSheetId="1">#REF!</definedName>
    <definedName name="_TE4" localSheetId="4">#REF!</definedName>
    <definedName name="_TE4" localSheetId="6">#REF!</definedName>
    <definedName name="_TE4" localSheetId="3">#REF!</definedName>
    <definedName name="_TE4">#REF!</definedName>
    <definedName name="_TE43" localSheetId="5">#REF!</definedName>
    <definedName name="_TE43" localSheetId="1">#REF!</definedName>
    <definedName name="_TE43" localSheetId="4">#REF!</definedName>
    <definedName name="_TE43" localSheetId="6">#REF!</definedName>
    <definedName name="_TE43" localSheetId="3">#REF!</definedName>
    <definedName name="_TE43">#REF!</definedName>
    <definedName name="_TE6" localSheetId="5">#REF!</definedName>
    <definedName name="_TE6" localSheetId="1">#REF!</definedName>
    <definedName name="_TE6" localSheetId="4">#REF!</definedName>
    <definedName name="_TE6" localSheetId="6">#REF!</definedName>
    <definedName name="_TE6" localSheetId="3">#REF!</definedName>
    <definedName name="_TE6">#REF!</definedName>
    <definedName name="_TE63" localSheetId="5">#REF!</definedName>
    <definedName name="_TE63" localSheetId="1">#REF!</definedName>
    <definedName name="_TE63" localSheetId="4">#REF!</definedName>
    <definedName name="_TE63" localSheetId="6">#REF!</definedName>
    <definedName name="_TE63" localSheetId="3">#REF!</definedName>
    <definedName name="_TE63">#REF!</definedName>
    <definedName name="_TE64" localSheetId="5">#REF!</definedName>
    <definedName name="_TE64" localSheetId="1">#REF!</definedName>
    <definedName name="_TE64" localSheetId="4">#REF!</definedName>
    <definedName name="_TE64" localSheetId="6">#REF!</definedName>
    <definedName name="_TE64" localSheetId="3">#REF!</definedName>
    <definedName name="_TE64">#REF!</definedName>
    <definedName name="_TE8" localSheetId="5">#REF!</definedName>
    <definedName name="_TE8" localSheetId="1">#REF!</definedName>
    <definedName name="_TE8" localSheetId="4">#REF!</definedName>
    <definedName name="_TE8" localSheetId="6">#REF!</definedName>
    <definedName name="_TE8" localSheetId="3">#REF!</definedName>
    <definedName name="_TE8">#REF!</definedName>
    <definedName name="_TE83" localSheetId="5">#REF!</definedName>
    <definedName name="_TE83" localSheetId="1">#REF!</definedName>
    <definedName name="_TE83" localSheetId="4">#REF!</definedName>
    <definedName name="_TE83" localSheetId="6">#REF!</definedName>
    <definedName name="_TE83" localSheetId="3">#REF!</definedName>
    <definedName name="_TE83">#REF!</definedName>
    <definedName name="_TE84" localSheetId="5">#REF!</definedName>
    <definedName name="_TE84" localSheetId="1">#REF!</definedName>
    <definedName name="_TE84" localSheetId="4">#REF!</definedName>
    <definedName name="_TE84" localSheetId="6">#REF!</definedName>
    <definedName name="_TE84" localSheetId="3">#REF!</definedName>
    <definedName name="_TE84">#REF!</definedName>
    <definedName name="_TE86" localSheetId="5">#REF!</definedName>
    <definedName name="_TE86" localSheetId="1">#REF!</definedName>
    <definedName name="_TE86" localSheetId="4">#REF!</definedName>
    <definedName name="_TE86" localSheetId="6">#REF!</definedName>
    <definedName name="_TE86" localSheetId="3">#REF!</definedName>
    <definedName name="_TE86">#REF!</definedName>
    <definedName name="_TEE10">[15]Hoja3!$F$786</definedName>
    <definedName name="_TEE6">[15]Hoja3!$F$746</definedName>
    <definedName name="_Toc329176943" localSheetId="5">#REF!</definedName>
    <definedName name="_Toc329176943" localSheetId="8">#REF!</definedName>
    <definedName name="_Toc329176943" localSheetId="9">#REF!</definedName>
    <definedName name="_Toc329176943">#REF!</definedName>
    <definedName name="_Toc329176945" localSheetId="5">#REF!</definedName>
    <definedName name="_Toc329176945" localSheetId="8">#REF!</definedName>
    <definedName name="_Toc329176945" localSheetId="9">#REF!</definedName>
    <definedName name="_Toc329176945">#REF!</definedName>
    <definedName name="_TP10" localSheetId="5">#REF!</definedName>
    <definedName name="_TP10" localSheetId="1">#REF!</definedName>
    <definedName name="_TP10" localSheetId="4">#REF!</definedName>
    <definedName name="_TP10" localSheetId="3">#REF!</definedName>
    <definedName name="_TP10">#REF!</definedName>
    <definedName name="_TP12" localSheetId="5">#REF!</definedName>
    <definedName name="_TP12" localSheetId="1">#REF!</definedName>
    <definedName name="_TP12" localSheetId="4">#REF!</definedName>
    <definedName name="_TP12" localSheetId="6">#REF!</definedName>
    <definedName name="_TP12" localSheetId="3">#REF!</definedName>
    <definedName name="_TP12">#REF!</definedName>
    <definedName name="_TP3" localSheetId="5">#REF!</definedName>
    <definedName name="_TP3" localSheetId="1">#REF!</definedName>
    <definedName name="_TP3" localSheetId="4">#REF!</definedName>
    <definedName name="_TP3" localSheetId="6">#REF!</definedName>
    <definedName name="_TP3" localSheetId="3">#REF!</definedName>
    <definedName name="_TP3">#REF!</definedName>
    <definedName name="_TP4" localSheetId="5">#REF!</definedName>
    <definedName name="_TP4" localSheetId="1">#REF!</definedName>
    <definedName name="_TP4" localSheetId="4">#REF!</definedName>
    <definedName name="_TP4" localSheetId="6">#REF!</definedName>
    <definedName name="_TP4" localSheetId="3">#REF!</definedName>
    <definedName name="_TP4">#REF!</definedName>
    <definedName name="_TP6" localSheetId="5">#REF!</definedName>
    <definedName name="_TP6" localSheetId="1">#REF!</definedName>
    <definedName name="_TP6" localSheetId="4">#REF!</definedName>
    <definedName name="_TP6" localSheetId="6">#REF!</definedName>
    <definedName name="_TP6" localSheetId="3">#REF!</definedName>
    <definedName name="_TP6">#REF!</definedName>
    <definedName name="_TP8" localSheetId="5">#REF!</definedName>
    <definedName name="_TP8" localSheetId="1">#REF!</definedName>
    <definedName name="_TP8" localSheetId="4">#REF!</definedName>
    <definedName name="_TP8" localSheetId="6">#REF!</definedName>
    <definedName name="_TP8" localSheetId="3">#REF!</definedName>
    <definedName name="_TP8">#REF!</definedName>
    <definedName name="_TS10" localSheetId="5">[24]APU!$J$2014</definedName>
    <definedName name="_TS10" localSheetId="1">[25]APU!$J$2014</definedName>
    <definedName name="_TS10" localSheetId="4">[25]APU!$J$2014</definedName>
    <definedName name="_TS10" localSheetId="3">#REF!</definedName>
    <definedName name="_TS10" localSheetId="8">#REF!</definedName>
    <definedName name="_TS10" localSheetId="9">#REF!</definedName>
    <definedName name="_TS10" localSheetId="7">#REF!</definedName>
    <definedName name="_TS12" localSheetId="5">[24]APU!$J$1018</definedName>
    <definedName name="_TS12" localSheetId="1">[25]APU!$J$1018</definedName>
    <definedName name="_TS12" localSheetId="4">[25]APU!$J$1018</definedName>
    <definedName name="_TS12" localSheetId="6">[28]APU!$J$1192</definedName>
    <definedName name="_TS12" localSheetId="3">[28]APU!$J$1192</definedName>
    <definedName name="_TS12" localSheetId="8">#REF!</definedName>
    <definedName name="_TS12" localSheetId="9">#REF!</definedName>
    <definedName name="_TS12" localSheetId="7">#REF!</definedName>
    <definedName name="_TS16" localSheetId="5">[24]APU!$J$2128</definedName>
    <definedName name="_TS16" localSheetId="1">[25]APU!$J$2128</definedName>
    <definedName name="_TS16" localSheetId="4">[25]APU!$J$2128</definedName>
    <definedName name="_TS16" localSheetId="3">#REF!</definedName>
    <definedName name="_TS16" localSheetId="8">#REF!</definedName>
    <definedName name="_TS16" localSheetId="9">#REF!</definedName>
    <definedName name="_TS16" localSheetId="7">#REF!</definedName>
    <definedName name="_TS18" localSheetId="5">[24]APU!$J$2181</definedName>
    <definedName name="_TS18" localSheetId="1">[25]APU!$J$2181</definedName>
    <definedName name="_TS18" localSheetId="4">[25]APU!$J$2181</definedName>
    <definedName name="_TS18" localSheetId="3">#REF!</definedName>
    <definedName name="_TS18" localSheetId="8">#REF!</definedName>
    <definedName name="_TS18" localSheetId="9">#REF!</definedName>
    <definedName name="_TS18" localSheetId="7">#REF!</definedName>
    <definedName name="_TS20" localSheetId="5">[24]APU!$J$2234</definedName>
    <definedName name="_TS20" localSheetId="1">[25]APU!$J$2234</definedName>
    <definedName name="_TS20" localSheetId="4">[25]APU!$J$2234</definedName>
    <definedName name="_TS20" localSheetId="3">#REF!</definedName>
    <definedName name="_TS20" localSheetId="8">#REF!</definedName>
    <definedName name="_TS20" localSheetId="9">#REF!</definedName>
    <definedName name="_TS20" localSheetId="7">#REF!</definedName>
    <definedName name="_TS24" localSheetId="5">[24]APU!$J$2598</definedName>
    <definedName name="_TS24" localSheetId="1">[25]APU!$J$2598</definedName>
    <definedName name="_TS24" localSheetId="4">[25]APU!$J$2598</definedName>
    <definedName name="_TS24" localSheetId="6">[28]APU!$J$1768</definedName>
    <definedName name="_TS24" localSheetId="3">[28]APU!$J$1768</definedName>
    <definedName name="_TS24" localSheetId="8">[29]APU!$J$1768</definedName>
    <definedName name="_TS24" localSheetId="9">[29]APU!$J$1768</definedName>
    <definedName name="_TS24" localSheetId="7">[29]APU!$J$1768</definedName>
    <definedName name="_TS27" localSheetId="5">[24]APU!$J$2650</definedName>
    <definedName name="_TS27" localSheetId="1">[25]APU!$J$2650</definedName>
    <definedName name="_TS27" localSheetId="4">[25]APU!$J$2650</definedName>
    <definedName name="_TS27" localSheetId="3">#REF!</definedName>
    <definedName name="_TS27" localSheetId="8">#REF!</definedName>
    <definedName name="_TS27" localSheetId="9">#REF!</definedName>
    <definedName name="_TS27" localSheetId="7">#REF!</definedName>
    <definedName name="_TS30" localSheetId="5">[24]APU!$J$2702</definedName>
    <definedName name="_TS30" localSheetId="1">[25]APU!$J$2702</definedName>
    <definedName name="_TS30" localSheetId="4">[25]APU!$J$2702</definedName>
    <definedName name="_TS30" localSheetId="3">#REF!</definedName>
    <definedName name="_TS30" localSheetId="8">#REF!</definedName>
    <definedName name="_TS30" localSheetId="9">#REF!</definedName>
    <definedName name="_TS30" localSheetId="7">#REF!</definedName>
    <definedName name="_TS33" localSheetId="5">[24]APU!$J$2754</definedName>
    <definedName name="_TS33" localSheetId="1">[25]APU!$J$2754</definedName>
    <definedName name="_TS33" localSheetId="4">[25]APU!$J$2754</definedName>
    <definedName name="_TS33" localSheetId="3">#REF!</definedName>
    <definedName name="_TS33" localSheetId="8">#REF!</definedName>
    <definedName name="_TS33" localSheetId="9">#REF!</definedName>
    <definedName name="_TS33" localSheetId="7">#REF!</definedName>
    <definedName name="_TS36" localSheetId="5">[24]APU!$J$2806</definedName>
    <definedName name="_TS36" localSheetId="1">[25]APU!$J$2806</definedName>
    <definedName name="_TS36" localSheetId="4">[25]APU!$J$2806</definedName>
    <definedName name="_TS36" localSheetId="3">#REF!</definedName>
    <definedName name="_TS36" localSheetId="8">#REF!</definedName>
    <definedName name="_TS36" localSheetId="9">#REF!</definedName>
    <definedName name="_TS36" localSheetId="7">#REF!</definedName>
    <definedName name="_TS39" localSheetId="5">[24]APU!$J$2858</definedName>
    <definedName name="_TS39" localSheetId="1">[25]APU!$J$2858</definedName>
    <definedName name="_TS39" localSheetId="4">[25]APU!$J$2858</definedName>
    <definedName name="_TS39" localSheetId="3">#REF!</definedName>
    <definedName name="_TS39" localSheetId="8">#REF!</definedName>
    <definedName name="_TS39" localSheetId="9">#REF!</definedName>
    <definedName name="_TS39" localSheetId="7">#REF!</definedName>
    <definedName name="_TS42" localSheetId="5">[24]APU!$J$2910</definedName>
    <definedName name="_TS42" localSheetId="1">[25]APU!$J$2910</definedName>
    <definedName name="_TS42" localSheetId="4">[25]APU!$J$2910</definedName>
    <definedName name="_TS42" localSheetId="3">#REF!</definedName>
    <definedName name="_TS42" localSheetId="8">#REF!</definedName>
    <definedName name="_TS42" localSheetId="9">#REF!</definedName>
    <definedName name="_TS42" localSheetId="7">#REF!</definedName>
    <definedName name="_TS45" localSheetId="5">[24]APU!$J$2962</definedName>
    <definedName name="_TS45" localSheetId="1">[25]APU!$J$2962</definedName>
    <definedName name="_TS45" localSheetId="4">[25]APU!$J$2962</definedName>
    <definedName name="_TS45" localSheetId="3">#REF!</definedName>
    <definedName name="_TS45" localSheetId="8">#REF!</definedName>
    <definedName name="_TS45" localSheetId="9">#REF!</definedName>
    <definedName name="_TS45" localSheetId="7">#REF!</definedName>
    <definedName name="_TS6" localSheetId="5">[24]APU!$J$1908</definedName>
    <definedName name="_TS6" localSheetId="1">[25]APU!$J$1908</definedName>
    <definedName name="_TS6" localSheetId="4">[25]APU!$J$1908</definedName>
    <definedName name="_TS6" localSheetId="6">[28]APU!$J$1033</definedName>
    <definedName name="_TS6" localSheetId="3">[28]APU!$J$1033</definedName>
    <definedName name="_TS6" localSheetId="8">[29]APU!$J$1033</definedName>
    <definedName name="_TS6" localSheetId="9">[29]APU!$J$1033</definedName>
    <definedName name="_TS6" localSheetId="7">[29]APU!$J$1033</definedName>
    <definedName name="_TS8" localSheetId="5">[24]APU!$J$1961</definedName>
    <definedName name="_TS8" localSheetId="1">[25]APU!$J$1961</definedName>
    <definedName name="_TS8" localSheetId="4">[25]APU!$J$1961</definedName>
    <definedName name="_TS8" localSheetId="3">#REF!</definedName>
    <definedName name="_TS8" localSheetId="8">#REF!</definedName>
    <definedName name="_TS8" localSheetId="9">#REF!</definedName>
    <definedName name="_TS8" localSheetId="7">#REF!</definedName>
    <definedName name="_TUB10">[15]Hoja3!$F$163</definedName>
    <definedName name="_TUB12">[15]Hoja3!$F$202</definedName>
    <definedName name="_TUB3">[15]Hoja3!$F$47</definedName>
    <definedName name="_TUB6">[15]Hoja3!$F$85</definedName>
    <definedName name="_TUB8">[15]Hoja3!$F$124</definedName>
    <definedName name="_u4" localSheetId="5" hidden="1">{"TAB1",#N/A,TRUE,"GENERAL";"TAB2",#N/A,TRUE,"GENERAL";"TAB3",#N/A,TRUE,"GENERAL";"TAB4",#N/A,TRUE,"GENERAL";"TAB5",#N/A,TRUE,"GENERAL"}</definedName>
    <definedName name="_u4" localSheetId="4" hidden="1">{"TAB1",#N/A,TRUE,"GENERAL";"TAB2",#N/A,TRUE,"GENERAL";"TAB3",#N/A,TRUE,"GENERAL";"TAB4",#N/A,TRUE,"GENERAL";"TAB5",#N/A,TRUE,"GENERAL"}</definedName>
    <definedName name="_u4" localSheetId="0"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4" hidden="1">{"TAB1",#N/A,TRUE,"GENERAL";"TAB2",#N/A,TRUE,"GENERAL";"TAB3",#N/A,TRUE,"GENERAL";"TAB4",#N/A,TRUE,"GENERAL";"TAB5",#N/A,TRUE,"GENERAL"}</definedName>
    <definedName name="_u5" localSheetId="0"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4" hidden="1">{"TAB1",#N/A,TRUE,"GENERAL";"TAB2",#N/A,TRUE,"GENERAL";"TAB3",#N/A,TRUE,"GENERAL";"TAB4",#N/A,TRUE,"GENERAL";"TAB5",#N/A,TRUE,"GENERAL"}</definedName>
    <definedName name="_u6" localSheetId="0"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4" hidden="1">{"via1",#N/A,TRUE,"general";"via2",#N/A,TRUE,"general";"via3",#N/A,TRUE,"general"}</definedName>
    <definedName name="_u7" localSheetId="0"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4" hidden="1">{"TAB1",#N/A,TRUE,"GENERAL";"TAB2",#N/A,TRUE,"GENERAL";"TAB3",#N/A,TRUE,"GENERAL";"TAB4",#N/A,TRUE,"GENERAL";"TAB5",#N/A,TRUE,"GENERAL"}</definedName>
    <definedName name="_u8" localSheetId="0"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4" hidden="1">{"TAB1",#N/A,TRUE,"GENERAL";"TAB2",#N/A,TRUE,"GENERAL";"TAB3",#N/A,TRUE,"GENERAL";"TAB4",#N/A,TRUE,"GENERAL";"TAB5",#N/A,TRUE,"GENERAL"}</definedName>
    <definedName name="_u9" localSheetId="0"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r7" localSheetId="5" hidden="1">{"TAB1",#N/A,TRUE,"GENERAL";"TAB2",#N/A,TRUE,"GENERAL";"TAB3",#N/A,TRUE,"GENERAL";"TAB4",#N/A,TRUE,"GENERAL";"TAB5",#N/A,TRUE,"GENERAL"}</definedName>
    <definedName name="_ur7" localSheetId="4" hidden="1">{"TAB1",#N/A,TRUE,"GENERAL";"TAB2",#N/A,TRUE,"GENERAL";"TAB3",#N/A,TRUE,"GENERAL";"TAB4",#N/A,TRUE,"GENERAL";"TAB5",#N/A,TRUE,"GENERAL"}</definedName>
    <definedName name="_ur7" localSheetId="0"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URA10" localSheetId="5">#REF!</definedName>
    <definedName name="_URA10" localSheetId="1">#REF!</definedName>
    <definedName name="_URA10" localSheetId="4">#REF!</definedName>
    <definedName name="_URA10" localSheetId="3">#REF!</definedName>
    <definedName name="_URA10">#REF!</definedName>
    <definedName name="_URA12" localSheetId="5">#REF!</definedName>
    <definedName name="_URA12" localSheetId="1">#REF!</definedName>
    <definedName name="_URA12" localSheetId="4">#REF!</definedName>
    <definedName name="_URA12" localSheetId="3">#REF!</definedName>
    <definedName name="_URA12">#REF!</definedName>
    <definedName name="_URA3" localSheetId="5">#REF!</definedName>
    <definedName name="_URA3" localSheetId="1">#REF!</definedName>
    <definedName name="_URA3" localSheetId="4">#REF!</definedName>
    <definedName name="_URA3" localSheetId="3">#REF!</definedName>
    <definedName name="_URA3">#REF!</definedName>
    <definedName name="_URA4" localSheetId="5">#REF!</definedName>
    <definedName name="_URA4" localSheetId="1">#REF!</definedName>
    <definedName name="_URA4" localSheetId="4">#REF!</definedName>
    <definedName name="_URA4" localSheetId="6">#REF!</definedName>
    <definedName name="_URA4" localSheetId="3">#REF!</definedName>
    <definedName name="_URA4">#REF!</definedName>
    <definedName name="_URA6" localSheetId="5">#REF!</definedName>
    <definedName name="_URA6" localSheetId="1">#REF!</definedName>
    <definedName name="_URA6" localSheetId="4">#REF!</definedName>
    <definedName name="_URA6" localSheetId="6">#REF!</definedName>
    <definedName name="_URA6" localSheetId="3">#REF!</definedName>
    <definedName name="_URA6">#REF!</definedName>
    <definedName name="_URA8" localSheetId="5">#REF!</definedName>
    <definedName name="_URA8" localSheetId="1">#REF!</definedName>
    <definedName name="_URA8" localSheetId="4">#REF!</definedName>
    <definedName name="_URA8" localSheetId="6">#REF!</definedName>
    <definedName name="_URA8" localSheetId="3">#REF!</definedName>
    <definedName name="_URA8">#REF!</definedName>
    <definedName name="_URE10" localSheetId="5">#REF!</definedName>
    <definedName name="_URE10" localSheetId="1">#REF!</definedName>
    <definedName name="_URE10" localSheetId="4">#REF!</definedName>
    <definedName name="_URE10" localSheetId="6">#REF!</definedName>
    <definedName name="_URE10" localSheetId="3">#REF!</definedName>
    <definedName name="_URE10">#REF!</definedName>
    <definedName name="_URE12" localSheetId="5">#REF!</definedName>
    <definedName name="_URE12" localSheetId="1">#REF!</definedName>
    <definedName name="_URE12" localSheetId="4">#REF!</definedName>
    <definedName name="_URE12" localSheetId="6">#REF!</definedName>
    <definedName name="_URE12" localSheetId="3">#REF!</definedName>
    <definedName name="_URE12">#REF!</definedName>
    <definedName name="_URE3" localSheetId="5">#REF!</definedName>
    <definedName name="_URE3" localSheetId="1">#REF!</definedName>
    <definedName name="_URE3" localSheetId="4">#REF!</definedName>
    <definedName name="_URE3" localSheetId="6">#REF!</definedName>
    <definedName name="_URE3" localSheetId="3">#REF!</definedName>
    <definedName name="_URE3">#REF!</definedName>
    <definedName name="_URE4" localSheetId="5">#REF!</definedName>
    <definedName name="_URE4" localSheetId="1">#REF!</definedName>
    <definedName name="_URE4" localSheetId="4">#REF!</definedName>
    <definedName name="_URE4" localSheetId="6">#REF!</definedName>
    <definedName name="_URE4" localSheetId="3">#REF!</definedName>
    <definedName name="_URE4">#REF!</definedName>
    <definedName name="_URE6" localSheetId="5">#REF!</definedName>
    <definedName name="_URE6" localSheetId="1">#REF!</definedName>
    <definedName name="_URE6" localSheetId="4">#REF!</definedName>
    <definedName name="_URE6" localSheetId="6">#REF!</definedName>
    <definedName name="_URE6" localSheetId="3">#REF!</definedName>
    <definedName name="_URE6">#REF!</definedName>
    <definedName name="_URE8" localSheetId="5">#REF!</definedName>
    <definedName name="_URE8" localSheetId="1">#REF!</definedName>
    <definedName name="_URE8" localSheetId="4">#REF!</definedName>
    <definedName name="_URE8" localSheetId="6">#REF!</definedName>
    <definedName name="_URE8" localSheetId="3">#REF!</definedName>
    <definedName name="_URE8">#REF!</definedName>
    <definedName name="_us24" localSheetId="5">#REF!</definedName>
    <definedName name="_us24" localSheetId="1">#REF!</definedName>
    <definedName name="_us24" localSheetId="4">#REF!</definedName>
    <definedName name="_us24" localSheetId="6">#REF!</definedName>
    <definedName name="_us24" localSheetId="3">#REF!</definedName>
    <definedName name="_us24" localSheetId="7">#REF!</definedName>
    <definedName name="_US27" localSheetId="5">#REF!</definedName>
    <definedName name="_US27" localSheetId="1">#REF!</definedName>
    <definedName name="_US27" localSheetId="4">#REF!</definedName>
    <definedName name="_US27" localSheetId="6">#REF!</definedName>
    <definedName name="_US27" localSheetId="3">#REF!</definedName>
    <definedName name="_US27" localSheetId="7">#REF!</definedName>
    <definedName name="_US30" localSheetId="5">#REF!</definedName>
    <definedName name="_US30" localSheetId="1">#REF!</definedName>
    <definedName name="_US30" localSheetId="4">#REF!</definedName>
    <definedName name="_US30" localSheetId="6">#REF!</definedName>
    <definedName name="_US30" localSheetId="3">#REF!</definedName>
    <definedName name="_US30" localSheetId="7">#REF!</definedName>
    <definedName name="_US33" localSheetId="5">#REF!</definedName>
    <definedName name="_US33" localSheetId="1">#REF!</definedName>
    <definedName name="_US33" localSheetId="4">#REF!</definedName>
    <definedName name="_US33" localSheetId="6">#REF!</definedName>
    <definedName name="_US33" localSheetId="3">#REF!</definedName>
    <definedName name="_US33" localSheetId="7">#REF!</definedName>
    <definedName name="_US36" localSheetId="5">#REF!</definedName>
    <definedName name="_US36" localSheetId="1">#REF!</definedName>
    <definedName name="_US36" localSheetId="4">#REF!</definedName>
    <definedName name="_US36" localSheetId="6">#REF!</definedName>
    <definedName name="_US36" localSheetId="3">#REF!</definedName>
    <definedName name="_US36" localSheetId="7">#REF!</definedName>
    <definedName name="_US39" localSheetId="5">#REF!</definedName>
    <definedName name="_US39" localSheetId="1">#REF!</definedName>
    <definedName name="_US39" localSheetId="4">#REF!</definedName>
    <definedName name="_US39" localSheetId="6">#REF!</definedName>
    <definedName name="_US39" localSheetId="3">#REF!</definedName>
    <definedName name="_US39" localSheetId="7">#REF!</definedName>
    <definedName name="_US42" localSheetId="5">#REF!</definedName>
    <definedName name="_US42" localSheetId="1">#REF!</definedName>
    <definedName name="_US42" localSheetId="4">#REF!</definedName>
    <definedName name="_US42" localSheetId="6">#REF!</definedName>
    <definedName name="_US42" localSheetId="3">#REF!</definedName>
    <definedName name="_US42" localSheetId="7">#REF!</definedName>
    <definedName name="_US45" localSheetId="5">#REF!</definedName>
    <definedName name="_US45" localSheetId="1">#REF!</definedName>
    <definedName name="_US45" localSheetId="4">#REF!</definedName>
    <definedName name="_US45" localSheetId="6">#REF!</definedName>
    <definedName name="_US45" localSheetId="3">#REF!</definedName>
    <definedName name="_US45" localSheetId="7">#REF!</definedName>
    <definedName name="_v2" localSheetId="5" hidden="1">{"via1",#N/A,TRUE,"general";"via2",#N/A,TRUE,"general";"via3",#N/A,TRUE,"general"}</definedName>
    <definedName name="_v2" localSheetId="4" hidden="1">{"via1",#N/A,TRUE,"general";"via2",#N/A,TRUE,"general";"via3",#N/A,TRUE,"general"}</definedName>
    <definedName name="_v2" localSheetId="0"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4" hidden="1">{"TAB1",#N/A,TRUE,"GENERAL";"TAB2",#N/A,TRUE,"GENERAL";"TAB3",#N/A,TRUE,"GENERAL";"TAB4",#N/A,TRUE,"GENERAL";"TAB5",#N/A,TRUE,"GENERAL"}</definedName>
    <definedName name="_v3" localSheetId="0"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4" hidden="1">{"TAB1",#N/A,TRUE,"GENERAL";"TAB2",#N/A,TRUE,"GENERAL";"TAB3",#N/A,TRUE,"GENERAL";"TAB4",#N/A,TRUE,"GENERAL";"TAB5",#N/A,TRUE,"GENERAL"}</definedName>
    <definedName name="_v4" localSheetId="0"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4" hidden="1">{"TAB1",#N/A,TRUE,"GENERAL";"TAB2",#N/A,TRUE,"GENERAL";"TAB3",#N/A,TRUE,"GENERAL";"TAB4",#N/A,TRUE,"GENERAL";"TAB5",#N/A,TRUE,"GENERAL"}</definedName>
    <definedName name="_v5" localSheetId="0"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4" hidden="1">{"TAB1",#N/A,TRUE,"GENERAL";"TAB2",#N/A,TRUE,"GENERAL";"TAB3",#N/A,TRUE,"GENERAL";"TAB4",#N/A,TRUE,"GENERAL";"TAB5",#N/A,TRUE,"GENERAL"}</definedName>
    <definedName name="_v6" localSheetId="0"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4" hidden="1">{"via1",#N/A,TRUE,"general";"via2",#N/A,TRUE,"general";"via3",#N/A,TRUE,"general"}</definedName>
    <definedName name="_v7" localSheetId="0"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4" hidden="1">{"TAB1",#N/A,TRUE,"GENERAL";"TAB2",#N/A,TRUE,"GENERAL";"TAB3",#N/A,TRUE,"GENERAL";"TAB4",#N/A,TRUE,"GENERAL";"TAB5",#N/A,TRUE,"GENERAL"}</definedName>
    <definedName name="_v8" localSheetId="0"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4" hidden="1">{"TAB1",#N/A,TRUE,"GENERAL";"TAB2",#N/A,TRUE,"GENERAL";"TAB3",#N/A,TRUE,"GENERAL";"TAB4",#N/A,TRUE,"GENERAL";"TAB5",#N/A,TRUE,"GENERAL"}</definedName>
    <definedName name="_v9" localSheetId="0"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CE10" localSheetId="5">#REF!</definedName>
    <definedName name="_VCE10" localSheetId="1">#REF!</definedName>
    <definedName name="_VCE10" localSheetId="4">#REF!</definedName>
    <definedName name="_VCE10" localSheetId="3">#REF!</definedName>
    <definedName name="_VCE10">#REF!</definedName>
    <definedName name="_VCE3" localSheetId="5">#REF!</definedName>
    <definedName name="_VCE3" localSheetId="1">#REF!</definedName>
    <definedName name="_VCE3" localSheetId="4">#REF!</definedName>
    <definedName name="_VCE3" localSheetId="3">#REF!</definedName>
    <definedName name="_VCE3">#REF!</definedName>
    <definedName name="_VCE4" localSheetId="5">#REF!</definedName>
    <definedName name="_VCE4" localSheetId="1">#REF!</definedName>
    <definedName name="_VCE4" localSheetId="4">#REF!</definedName>
    <definedName name="_VCE4" localSheetId="3">#REF!</definedName>
    <definedName name="_VCE4">#REF!</definedName>
    <definedName name="_VCE6" localSheetId="5">#REF!</definedName>
    <definedName name="_VCE6" localSheetId="1">#REF!</definedName>
    <definedName name="_VCE6" localSheetId="4">#REF!</definedName>
    <definedName name="_VCE6" localSheetId="6">#REF!</definedName>
    <definedName name="_VCE6" localSheetId="3">#REF!</definedName>
    <definedName name="_VCE6">#REF!</definedName>
    <definedName name="_VCE8" localSheetId="5">#REF!</definedName>
    <definedName name="_VCE8" localSheetId="1">#REF!</definedName>
    <definedName name="_VCE8" localSheetId="4">#REF!</definedName>
    <definedName name="_VCE8" localSheetId="6">#REF!</definedName>
    <definedName name="_VCE8" localSheetId="3">#REF!</definedName>
    <definedName name="_VCE8">#REF!</definedName>
    <definedName name="_vfv4" localSheetId="5" hidden="1">{"via1",#N/A,TRUE,"general";"via2",#N/A,TRUE,"general";"via3",#N/A,TRUE,"general"}</definedName>
    <definedName name="_vfv4" localSheetId="4" hidden="1">{"via1",#N/A,TRUE,"general";"via2",#N/A,TRUE,"general";"via3",#N/A,TRUE,"general"}</definedName>
    <definedName name="_vfv4" localSheetId="0"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WEL124">[15]Hoja3!$F$1026</definedName>
    <definedName name="_x" localSheetId="1">#REF!</definedName>
    <definedName name="_x" localSheetId="4">#REF!</definedName>
    <definedName name="_x" localSheetId="6">#REF!</definedName>
    <definedName name="_x" localSheetId="3">#REF!</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5" hidden="1">{"TAB1",#N/A,TRUE,"GENERAL";"TAB2",#N/A,TRUE,"GENERAL";"TAB3",#N/A,TRUE,"GENERAL";"TAB4",#N/A,TRUE,"GENERAL";"TAB5",#N/A,TRUE,"GENERAL"}</definedName>
    <definedName name="_x1" localSheetId="4" hidden="1">{"TAB1",#N/A,TRUE,"GENERAL";"TAB2",#N/A,TRUE,"GENERAL";"TAB3",#N/A,TRUE,"GENERAL";"TAB4",#N/A,TRUE,"GENERAL";"TAB5",#N/A,TRUE,"GENERAL"}</definedName>
    <definedName name="_x1" localSheetId="0"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4" hidden="1">{"via1",#N/A,TRUE,"general";"via2",#N/A,TRUE,"general";"via3",#N/A,TRUE,"general"}</definedName>
    <definedName name="_x2" localSheetId="0"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4" hidden="1">{"via1",#N/A,TRUE,"general";"via2",#N/A,TRUE,"general";"via3",#N/A,TRUE,"general"}</definedName>
    <definedName name="_x3" localSheetId="0"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4" hidden="1">{"via1",#N/A,TRUE,"general";"via2",#N/A,TRUE,"general";"via3",#N/A,TRUE,"general"}</definedName>
    <definedName name="_x4" localSheetId="0"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4" hidden="1">{"TAB1",#N/A,TRUE,"GENERAL";"TAB2",#N/A,TRUE,"GENERAL";"TAB3",#N/A,TRUE,"GENERAL";"TAB4",#N/A,TRUE,"GENERAL";"TAB5",#N/A,TRUE,"GENERAL"}</definedName>
    <definedName name="_x5" localSheetId="0"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4" hidden="1">{"TAB1",#N/A,TRUE,"GENERAL";"TAB2",#N/A,TRUE,"GENERAL";"TAB3",#N/A,TRUE,"GENERAL";"TAB4",#N/A,TRUE,"GENERAL";"TAB5",#N/A,TRUE,"GENERAL"}</definedName>
    <definedName name="_x6" localSheetId="0"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4" hidden="1">{"TAB1",#N/A,TRUE,"GENERAL";"TAB2",#N/A,TRUE,"GENERAL";"TAB3",#N/A,TRUE,"GENERAL";"TAB4",#N/A,TRUE,"GENERAL";"TAB5",#N/A,TRUE,"GENERAL"}</definedName>
    <definedName name="_x7" localSheetId="0"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4" hidden="1">{"via1",#N/A,TRUE,"general";"via2",#N/A,TRUE,"general";"via3",#N/A,TRUE,"general"}</definedName>
    <definedName name="_x8" localSheetId="0"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4" hidden="1">{"TAB1",#N/A,TRUE,"GENERAL";"TAB2",#N/A,TRUE,"GENERAL";"TAB3",#N/A,TRUE,"GENERAL";"TAB4",#N/A,TRUE,"GENERAL";"TAB5",#N/A,TRUE,"GENERAL"}</definedName>
    <definedName name="_x9" localSheetId="0"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xlfn_ISO_CEILING">NA()</definedName>
    <definedName name="_y2" localSheetId="5" hidden="1">{"TAB1",#N/A,TRUE,"GENERAL";"TAB2",#N/A,TRUE,"GENERAL";"TAB3",#N/A,TRUE,"GENERAL";"TAB4",#N/A,TRUE,"GENERAL";"TAB5",#N/A,TRUE,"GENERAL"}</definedName>
    <definedName name="_y2" localSheetId="4" hidden="1">{"TAB1",#N/A,TRUE,"GENERAL";"TAB2",#N/A,TRUE,"GENERAL";"TAB3",#N/A,TRUE,"GENERAL";"TAB4",#N/A,TRUE,"GENERAL";"TAB5",#N/A,TRUE,"GENERAL"}</definedName>
    <definedName name="_y2" localSheetId="0"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4" hidden="1">{"via1",#N/A,TRUE,"general";"via2",#N/A,TRUE,"general";"via3",#N/A,TRUE,"general"}</definedName>
    <definedName name="_y3" localSheetId="0"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4" hidden="1">{"via1",#N/A,TRUE,"general";"via2",#N/A,TRUE,"general";"via3",#N/A,TRUE,"general"}</definedName>
    <definedName name="_y4" localSheetId="0"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4" hidden="1">{"TAB1",#N/A,TRUE,"GENERAL";"TAB2",#N/A,TRUE,"GENERAL";"TAB3",#N/A,TRUE,"GENERAL";"TAB4",#N/A,TRUE,"GENERAL";"TAB5",#N/A,TRUE,"GENERAL"}</definedName>
    <definedName name="_y5" localSheetId="0"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4" hidden="1">{"via1",#N/A,TRUE,"general";"via2",#N/A,TRUE,"general";"via3",#N/A,TRUE,"general"}</definedName>
    <definedName name="_y6" localSheetId="0"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4" hidden="1">{"via1",#N/A,TRUE,"general";"via2",#N/A,TRUE,"general";"via3",#N/A,TRUE,"general"}</definedName>
    <definedName name="_y7" localSheetId="0"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4" hidden="1">{"via1",#N/A,TRUE,"general";"via2",#N/A,TRUE,"general";"via3",#N/A,TRUE,"general"}</definedName>
    <definedName name="_y8" localSheetId="0"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4" hidden="1">{"TAB1",#N/A,TRUE,"GENERAL";"TAB2",#N/A,TRUE,"GENERAL";"TAB3",#N/A,TRUE,"GENERAL";"TAB4",#N/A,TRUE,"GENERAL";"TAB5",#N/A,TRUE,"GENERAL"}</definedName>
    <definedName name="_y9" localSheetId="0"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 localSheetId="1">#REF!</definedName>
    <definedName name="_z" localSheetId="4">#REF!</definedName>
    <definedName name="_z" localSheetId="6">#REF!</definedName>
    <definedName name="_z" localSheetId="3">#REF!</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5" hidden="1">{"TAB1",#N/A,TRUE,"GENERAL";"TAB2",#N/A,TRUE,"GENERAL";"TAB3",#N/A,TRUE,"GENERAL";"TAB4",#N/A,TRUE,"GENERAL";"TAB5",#N/A,TRUE,"GENERAL"}</definedName>
    <definedName name="_z1" localSheetId="4" hidden="1">{"TAB1",#N/A,TRUE,"GENERAL";"TAB2",#N/A,TRUE,"GENERAL";"TAB3",#N/A,TRUE,"GENERAL";"TAB4",#N/A,TRUE,"GENERAL";"TAB5",#N/A,TRUE,"GENERAL"}</definedName>
    <definedName name="_z1" localSheetId="0"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4" hidden="1">{"via1",#N/A,TRUE,"general";"via2",#N/A,TRUE,"general";"via3",#N/A,TRUE,"general"}</definedName>
    <definedName name="_z2" localSheetId="0"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4" hidden="1">{"via1",#N/A,TRUE,"general";"via2",#N/A,TRUE,"general";"via3",#N/A,TRUE,"general"}</definedName>
    <definedName name="_z3" localSheetId="0"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4" hidden="1">{"TAB1",#N/A,TRUE,"GENERAL";"TAB2",#N/A,TRUE,"GENERAL";"TAB3",#N/A,TRUE,"GENERAL";"TAB4",#N/A,TRUE,"GENERAL";"TAB5",#N/A,TRUE,"GENERAL"}</definedName>
    <definedName name="_z4" localSheetId="0"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4" hidden="1">{"via1",#N/A,TRUE,"general";"via2",#N/A,TRUE,"general";"via3",#N/A,TRUE,"general"}</definedName>
    <definedName name="_z5" localSheetId="0"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4" hidden="1">{"TAB1",#N/A,TRUE,"GENERAL";"TAB2",#N/A,TRUE,"GENERAL";"TAB3",#N/A,TRUE,"GENERAL";"TAB4",#N/A,TRUE,"GENERAL";"TAB5",#N/A,TRUE,"GENERAL"}</definedName>
    <definedName name="_z6" localSheetId="0"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A" localSheetId="5">#REF!</definedName>
    <definedName name="A" localSheetId="6">#REF!</definedName>
    <definedName name="A" localSheetId="8">#REF!</definedName>
    <definedName name="A" localSheetId="9">#REF!</definedName>
    <definedName name="A" localSheetId="7">#REF!</definedName>
    <definedName name="A.PVC">'[31]factores A.N.'!$M$7:$M$33</definedName>
    <definedName name="a_16.2.5.1" localSheetId="5">#REF!</definedName>
    <definedName name="a_16.2.5.1" localSheetId="6">#REF!</definedName>
    <definedName name="a_16.2.5.1" localSheetId="8">#REF!</definedName>
    <definedName name="a_16.2.5.1" localSheetId="9">#REF!</definedName>
    <definedName name="a_16.2.5.1">#REF!</definedName>
    <definedName name="a_6">#NAME?</definedName>
    <definedName name="a_7">#NAME?</definedName>
    <definedName name="a_8">#NAME?</definedName>
    <definedName name="A_ARCINIEGAS" localSheetId="5">#REF!</definedName>
    <definedName name="A_ARCINIEGAS" localSheetId="6">#REF!</definedName>
    <definedName name="A_ARCINIEGAS" localSheetId="8">#REF!</definedName>
    <definedName name="A_ARCINIEGAS" localSheetId="9">#REF!</definedName>
    <definedName name="A_ARCINIEGAS">#REF!</definedName>
    <definedName name="A_impresión_IM" localSheetId="5">#REF!</definedName>
    <definedName name="A_impresión_IM" localSheetId="6">#REF!</definedName>
    <definedName name="A_impresión_IM" localSheetId="8">#REF!</definedName>
    <definedName name="A_impresión_IM" localSheetId="9">#REF!</definedName>
    <definedName name="A_impresión_IM" localSheetId="7">#REF!</definedName>
    <definedName name="A1S" localSheetId="8">#REF!</definedName>
    <definedName name="A1S" localSheetId="9">#REF!</definedName>
    <definedName name="A1S">#REF!</definedName>
    <definedName name="A1XO56" localSheetId="8">#REF!</definedName>
    <definedName name="A1XO56" localSheetId="9">#REF!</definedName>
    <definedName name="A1XO56">#REF!</definedName>
    <definedName name="a2a" localSheetId="5" hidden="1">{"TAB1",#N/A,TRUE,"GENERAL";"TAB2",#N/A,TRUE,"GENERAL";"TAB3",#N/A,TRUE,"GENERAL";"TAB4",#N/A,TRUE,"GENERAL";"TAB5",#N/A,TRUE,"GENERAL"}</definedName>
    <definedName name="a2a" localSheetId="4" hidden="1">{"TAB1",#N/A,TRUE,"GENERAL";"TAB2",#N/A,TRUE,"GENERAL";"TAB3",#N/A,TRUE,"GENERAL";"TAB4",#N/A,TRUE,"GENERAL";"TAB5",#N/A,TRUE,"GENERAL"}</definedName>
    <definedName name="a2a" localSheetId="0"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3.3.6.0.0" localSheetId="5">#REF!</definedName>
    <definedName name="A3.3.6.0.0" localSheetId="6">#REF!</definedName>
    <definedName name="A3.3.6.0.0" localSheetId="8">#REF!</definedName>
    <definedName name="A3.3.6.0.0" localSheetId="9">#REF!</definedName>
    <definedName name="A3.3.6.0.0" localSheetId="7">#REF!</definedName>
    <definedName name="aa">#N/A</definedName>
    <definedName name="AAA" localSheetId="5">'A.I.U '!ERR</definedName>
    <definedName name="AAA">[2]!ERR</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5">'[32]AC2-AG96'!#REF!</definedName>
    <definedName name="aaaa" localSheetId="8">'[32]AC2-AG96'!#REF!</definedName>
    <definedName name="aaaa" localSheetId="9">'[32]AC2-AG96'!#REF!</definedName>
    <definedName name="aaaa" localSheetId="7">'[32]AC2-AG96'!#REF!</definedName>
    <definedName name="aaaaa" localSheetId="5">'[32]AC2-AG96'!#REF!</definedName>
    <definedName name="aaaaa">'[32]AC2-AG96'!#REF!</definedName>
    <definedName name="aaaaaaa">'[33]L.S.'!$A$3:$B$7</definedName>
    <definedName name="AAAAAAAAAAAAAAAAAAAAAAAAHHHHHHHHHHHHHHHHHHHHHHHHHHHH" localSheetId="8">#REF!</definedName>
    <definedName name="AAAAAAAAAAAAAAAAAAAAAAAAHHHHHHHHHHHHHHHHHHHHHHHHHHHH" localSheetId="9">#REF!</definedName>
    <definedName name="AAAAAAAAAAAAAAAAAAAAAAAAHHHHHHHHHHHHHHHHHHHHHHHHHHHH">#REF!</definedName>
    <definedName name="AAAAAAAAVAVSDEEGFDRGHNG" localSheetId="8">#REF!</definedName>
    <definedName name="AAAAAAAAVAVSDEEGFDRGHNG" localSheetId="9">#REF!</definedName>
    <definedName name="AAAAAAAAVAVSDEEGFDRGHNG">#REF!</definedName>
    <definedName name="aaaaas" localSheetId="5"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C" localSheetId="5">[14]AASHTO!$A$14:$F$17</definedName>
    <definedName name="AAC" localSheetId="6">[14]AASHTO!$A$14:$F$17</definedName>
    <definedName name="AAC" localSheetId="8">[14]AASHTO!$A$14:$F$17</definedName>
    <definedName name="AAC" localSheetId="9">[14]AASHTO!$A$14:$F$17</definedName>
    <definedName name="AAC" localSheetId="7">[14]AASHTO!$A$14:$F$17</definedName>
    <definedName name="AADOQUINVEH" localSheetId="5">#REF!</definedName>
    <definedName name="AADOQUINVEH" localSheetId="8">#REF!</definedName>
    <definedName name="AADOQUINVEH" localSheetId="9">#REF!</definedName>
    <definedName name="AADOQUINVEH">#REF!</definedName>
    <definedName name="AANDENES" localSheetId="5">#REF!</definedName>
    <definedName name="AANDENES" localSheetId="8">#REF!</definedName>
    <definedName name="AANDENES" localSheetId="9">#REF!</definedName>
    <definedName name="AANDENES">#REF!</definedName>
    <definedName name="aas"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bc" localSheetId="5">#REF!</definedName>
    <definedName name="abc" localSheetId="6">#REF!</definedName>
    <definedName name="abc" localSheetId="8">#REF!</definedName>
    <definedName name="abc" localSheetId="9">#REF!</definedName>
    <definedName name="abc">#REF!</definedName>
    <definedName name="ABG" localSheetId="5">[14]AASHTO!$A$2:$F$5</definedName>
    <definedName name="ABG" localSheetId="6">[14]AASHTO!$A$2:$F$5</definedName>
    <definedName name="ABG" localSheetId="8">[14]AASHTO!$A$2:$F$5</definedName>
    <definedName name="ABG" localSheetId="9">[14]AASHTO!$A$2:$F$5</definedName>
    <definedName name="ABG" localSheetId="7">[14]AASHTO!$A$2:$F$5</definedName>
    <definedName name="absc">#N/A</definedName>
    <definedName name="AC" localSheetId="8">#REF!</definedName>
    <definedName name="AC" localSheetId="9">#REF!</definedName>
    <definedName name="AC">#REF!</definedName>
    <definedName name="ACADEMIA">[34]DEPENDENCIAS!$E$2:$E$5</definedName>
    <definedName name="ACALZADA" localSheetId="5">#REF!</definedName>
    <definedName name="ACALZADA" localSheetId="8">#REF!</definedName>
    <definedName name="ACALZADA" localSheetId="9">#REF!</definedName>
    <definedName name="ACALZADA">#REF!</definedName>
    <definedName name="acarg1">[35]INTRO!$C$36</definedName>
    <definedName name="acarg2">[35]INTRO!$C$39</definedName>
    <definedName name="acarg3">[36]INTRO!#REF!</definedName>
    <definedName name="Acarreo_Manual_peatonal" localSheetId="5">#REF!</definedName>
    <definedName name="Acarreo_Manual_peatonal" localSheetId="1">#REF!</definedName>
    <definedName name="Acarreo_Manual_peatonal" localSheetId="4">#REF!</definedName>
    <definedName name="Acarreo_Manual_peatonal" localSheetId="6">#REF!</definedName>
    <definedName name="Acarreo_Manual_peatonal" localSheetId="3">#REF!</definedName>
    <definedName name="Acarreo_Manual_peatonal">#REF!</definedName>
    <definedName name="ACAS" localSheetId="8">#REF!</definedName>
    <definedName name="ACAS" localSheetId="9">#REF!</definedName>
    <definedName name="ACAS">#REF!</definedName>
    <definedName name="AccessButton">"INSUMOS"</definedName>
    <definedName name="AccessDatabase" localSheetId="5" hidden="1">"C:\C-314\VOLUMENES\volfin4.mdb"</definedName>
    <definedName name="AccessDatabase" localSheetId="6" hidden="1">"C:\C-314\VOLUMENES\volfin4.mdb"</definedName>
    <definedName name="AccessDatabase" localSheetId="8" hidden="1">"C:\C-314\VOLUMENES\volfin4.mdb"</definedName>
    <definedName name="AccessDatabase" localSheetId="9" hidden="1">"C:\C-314\VOLUMENES\volfin4.mdb"</definedName>
    <definedName name="AccessDatabase" localSheetId="7" hidden="1">"C:\C-314\VOLUMENES\volfin4.mdb"</definedName>
    <definedName name="ACER">#REF!</definedName>
    <definedName name="acero" localSheetId="5">#REF!</definedName>
    <definedName name="acero" localSheetId="6">#REF!</definedName>
    <definedName name="acero" localSheetId="8">#REF!</definedName>
    <definedName name="acero" localSheetId="9">#REF!</definedName>
    <definedName name="acero">#REF!</definedName>
    <definedName name="AceroCaseta" localSheetId="5" hidden="1">#REF!</definedName>
    <definedName name="AceroCaseta" localSheetId="8" hidden="1">#REF!</definedName>
    <definedName name="AceroCaseta" localSheetId="9" hidden="1">#REF!</definedName>
    <definedName name="AceroCaseta" hidden="1">#REF!</definedName>
    <definedName name="Aceros" localSheetId="5">DATE(YEAR([37]!Loan_Start),MONTH([37]!Loan_Start)+Payment_Number,DAY([37]!Loan_Start))</definedName>
    <definedName name="Aceros" localSheetId="4">DATE(YEAR([37]!Loan_Start),MONTH([37]!Loan_Start)+Payment_Number,DAY([37]!Loan_Start))</definedName>
    <definedName name="Aceros" localSheetId="0">DATE(YEAR([37]!Loan_Start),MONTH([37]!Loan_Start)+Payment_Number,DAY([37]!Loan_Start))</definedName>
    <definedName name="Aceros" localSheetId="8">DATE(YEAR([37]!Loan_Start),MONTH([37]!Loan_Start)+Payment_Number,DAY([37]!Loan_Start))</definedName>
    <definedName name="Aceros" localSheetId="9">DATE(YEAR([37]!Loan_Start),MONTH([37]!Loan_Start)+Payment_Number,DAY([37]!Loan_Start))</definedName>
    <definedName name="Aceros">DATE(YEAR([37]!Loan_Start),MONTH([37]!Loan_Start)+Payment_Number,DAY([37]!Loan_Start))</definedName>
    <definedName name="ACPM">'[38]Datos Generales'!$B$12</definedName>
    <definedName name="ACT" localSheetId="5">#REF!</definedName>
    <definedName name="ACT" localSheetId="8">#REF!</definedName>
    <definedName name="ACT" localSheetId="9">#REF!</definedName>
    <definedName name="ACT">#REF!</definedName>
    <definedName name="ACTA" localSheetId="5">#REF!</definedName>
    <definedName name="ACTA" localSheetId="8">#REF!</definedName>
    <definedName name="ACTA" localSheetId="9">#REF!</definedName>
    <definedName name="ACTA" localSheetId="7">#REF!</definedName>
    <definedName name="ACTA1" localSheetId="5">#REF!</definedName>
    <definedName name="ACTA1" localSheetId="8">#REF!</definedName>
    <definedName name="ACTA1" localSheetId="9">#REF!</definedName>
    <definedName name="ACTA1">#REF!</definedName>
    <definedName name="ACTA2" localSheetId="5">#REF!</definedName>
    <definedName name="ACTA2" localSheetId="6">#REF!</definedName>
    <definedName name="ACTA2" localSheetId="8">#REF!</definedName>
    <definedName name="ACTA2" localSheetId="9">#REF!</definedName>
    <definedName name="ACTA2">#REF!</definedName>
    <definedName name="ACTIVIDADES">[39]CAPITULOS!$D$1:$F$1800</definedName>
    <definedName name="actual" localSheetId="5">'[40]ESTADO RED'!#REF!</definedName>
    <definedName name="actual" localSheetId="6">'[40]ESTADO RED'!#REF!</definedName>
    <definedName name="actual" localSheetId="8">'[40]ESTADO RED'!#REF!</definedName>
    <definedName name="actual" localSheetId="9">'[40]ESTADO RED'!#REF!</definedName>
    <definedName name="actual" localSheetId="7">'[40]ESTADO RED'!#REF!</definedName>
    <definedName name="AD" localSheetId="5">#REF!</definedName>
    <definedName name="AD" localSheetId="8">#REF!</definedName>
    <definedName name="AD" localSheetId="9">#REF!</definedName>
    <definedName name="AD" localSheetId="7">#REF!</definedName>
    <definedName name="ADAS">[2]!ERR</definedName>
    <definedName name="ADFE">#N/A</definedName>
    <definedName name="ADFG">#NAME?</definedName>
    <definedName name="ADFG_1">#NAME?</definedName>
    <definedName name="ADFG_2">#NAME?</definedName>
    <definedName name="ADFG_5">#NAME?</definedName>
    <definedName name="ADFGSDB" localSheetId="5" hidden="1">{"via1",#N/A,TRUE,"general";"via2",#N/A,TRUE,"general";"via3",#N/A,TRUE,"general"}</definedName>
    <definedName name="ADFGSDB" localSheetId="4" hidden="1">{"via1",#N/A,TRUE,"general";"via2",#N/A,TRUE,"general";"via3",#N/A,TRUE,"general"}</definedName>
    <definedName name="ADFGSDB" localSheetId="0"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icional" localSheetId="5">#REF!</definedName>
    <definedName name="adicional" localSheetId="6">#REF!</definedName>
    <definedName name="adicional" localSheetId="8">#REF!</definedName>
    <definedName name="adicional" localSheetId="9">#REF!</definedName>
    <definedName name="adicional" localSheetId="7">#REF!</definedName>
    <definedName name="ADMINISTRADOR" localSheetId="5">[41]CUMPLIMIENTO!$C$5</definedName>
    <definedName name="ADMINISTRADOR" localSheetId="6">[41]CUMPLIMIENTO!$C$5</definedName>
    <definedName name="ADMINISTRADOR" localSheetId="8">[41]CUMPLIMIENTO!$C$5</definedName>
    <definedName name="ADMINISTRADOR" localSheetId="9">[41]CUMPLIMIENTO!$C$5</definedName>
    <definedName name="ADMINISTRADOR" localSheetId="7">[41]CUMPLIMIENTO!$C$5</definedName>
    <definedName name="ADMINISTRADOR_VIAL__ARMANDO_SANCHEZ_SANCHEZ" localSheetId="5">[42]INDICMICROEMP!$A$20</definedName>
    <definedName name="ADMINISTRADOR_VIAL__ARMANDO_SANCHEZ_SANCHEZ" localSheetId="6">[42]INDICMICROEMP!$A$20</definedName>
    <definedName name="ADMINISTRADOR_VIAL__ARMANDO_SANCHEZ_SANCHEZ" localSheetId="8">[42]INDICMICROEMP!$A$20</definedName>
    <definedName name="ADMINISTRADOR_VIAL__ARMANDO_SANCHEZ_SANCHEZ" localSheetId="9">[42]INDICMICROEMP!$A$20</definedName>
    <definedName name="ADMINISTRADOR_VIAL__ARMANDO_SANCHEZ_SANCHEZ" localSheetId="7">[42]INDICMICROEMP!$A$20</definedName>
    <definedName name="admon" localSheetId="5">[43]DATOS!$B$16</definedName>
    <definedName name="admon" localSheetId="6">[43]DATOS!$B$16</definedName>
    <definedName name="admon" localSheetId="8">[43]DATOS!$B$16</definedName>
    <definedName name="admon" localSheetId="9">[43]DATOS!$B$16</definedName>
    <definedName name="admon" localSheetId="7">[43]DATOS!$B$16</definedName>
    <definedName name="admon1" localSheetId="5">[43]DATOS!$B$16</definedName>
    <definedName name="admon1" localSheetId="6">[43]DATOS!$B$16</definedName>
    <definedName name="admon1" localSheetId="8">[43]DATOS!$B$16</definedName>
    <definedName name="admon1" localSheetId="9">[43]DATOS!$B$16</definedName>
    <definedName name="admon1" localSheetId="7">[43]DATOS!$B$16</definedName>
    <definedName name="adoq" localSheetId="0">[44]!absc</definedName>
    <definedName name="adoq">[44]!absc</definedName>
    <definedName name="ads"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9"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5" hidden="1">{"TAB1",#N/A,TRUE,"GENERAL";"TAB2",#N/A,TRUE,"GENERAL";"TAB3",#N/A,TRUE,"GENERAL";"TAB4",#N/A,TRUE,"GENERAL";"TAB5",#N/A,TRUE,"GENERAL"}</definedName>
    <definedName name="ADSAD" localSheetId="4" hidden="1">{"TAB1",#N/A,TRUE,"GENERAL";"TAB2",#N/A,TRUE,"GENERAL";"TAB3",#N/A,TRUE,"GENERAL";"TAB4",#N/A,TRUE,"GENERAL";"TAB5",#N/A,TRUE,"GENERAL"}</definedName>
    <definedName name="ADSAD" localSheetId="0"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DSDAG">#REF!</definedName>
    <definedName name="AE" localSheetId="5">#REF!</definedName>
    <definedName name="AE" localSheetId="6">#REF!</definedName>
    <definedName name="AE" localSheetId="8">#REF!</definedName>
    <definedName name="AE" localSheetId="9">#REF!</definedName>
    <definedName name="AE">#REF!</definedName>
    <definedName name="aefa" localSheetId="5" hidden="1">{"via1",#N/A,TRUE,"general";"via2",#N/A,TRUE,"general";"via3",#N/A,TRUE,"general"}</definedName>
    <definedName name="aefa" localSheetId="4" hidden="1">{"via1",#N/A,TRUE,"general";"via2",#N/A,TRUE,"general";"via3",#N/A,TRUE,"general"}</definedName>
    <definedName name="aefa" localSheetId="0"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ER">#N/A</definedName>
    <definedName name="AFAF">[2]!ERR</definedName>
    <definedName name="afdsw" localSheetId="5" hidden="1">{"TAB1",#N/A,TRUE,"GENERAL";"TAB2",#N/A,TRUE,"GENERAL";"TAB3",#N/A,TRUE,"GENERAL";"TAB4",#N/A,TRUE,"GENERAL";"TAB5",#N/A,TRUE,"GENERAL"}</definedName>
    <definedName name="afdsw" localSheetId="4" hidden="1">{"TAB1",#N/A,TRUE,"GENERAL";"TAB2",#N/A,TRUE,"GENERAL";"TAB3",#N/A,TRUE,"GENERAL";"TAB4",#N/A,TRUE,"GENERAL";"TAB5",#N/A,TRUE,"GENERAL"}</definedName>
    <definedName name="afdsw" localSheetId="0"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FSAF">[2]!ERR</definedName>
    <definedName name="agdsgg" localSheetId="5" hidden="1">{"via1",#N/A,TRUE,"general";"via2",#N/A,TRUE,"general";"via3",#N/A,TRUE,"general"}</definedName>
    <definedName name="agdsgg" localSheetId="4" hidden="1">{"via1",#N/A,TRUE,"general";"via2",#N/A,TRUE,"general";"via3",#N/A,TRUE,"general"}</definedName>
    <definedName name="agdsgg" localSheetId="0"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h" localSheetId="5">#REF!</definedName>
    <definedName name="ah" localSheetId="6">#REF!</definedName>
    <definedName name="ah" localSheetId="8">#REF!</definedName>
    <definedName name="ah" localSheetId="9">#REF!</definedName>
    <definedName name="ah" localSheetId="7">#REF!</definedName>
    <definedName name="ahe" localSheetId="5">#REF!</definedName>
    <definedName name="ahe" localSheetId="6">#REF!</definedName>
    <definedName name="ahe" localSheetId="8">#REF!</definedName>
    <definedName name="ahe" localSheetId="9">#REF!</definedName>
    <definedName name="ahe" localSheetId="7">#REF!</definedName>
    <definedName name="AHI">'[38]Datos Generales'!$B$16</definedName>
    <definedName name="AIU" localSheetId="5">[45]AIUsan!$E$85</definedName>
    <definedName name="AIU" localSheetId="6">[45]AIUsan!$E$85</definedName>
    <definedName name="AIU" localSheetId="8">[45]AIUsan!$E$85</definedName>
    <definedName name="AIU" localSheetId="9">[45]AIUsan!$E$85</definedName>
    <definedName name="AIU" localSheetId="7">[45]AIUsan!$E$85</definedName>
    <definedName name="aj" localSheetId="5">#REF!</definedName>
    <definedName name="aj" localSheetId="8">#REF!</definedName>
    <definedName name="aj" localSheetId="9">#REF!</definedName>
    <definedName name="aj" localSheetId="7">#REF!</definedName>
    <definedName name="Ajuste">[46]Datos!$B$11</definedName>
    <definedName name="alberca" localSheetId="5">#REF!</definedName>
    <definedName name="alberca" localSheetId="8">#REF!</definedName>
    <definedName name="alberca" localSheetId="9">#REF!</definedName>
    <definedName name="alberca" localSheetId="7">#REF!</definedName>
    <definedName name="alc" localSheetId="0">[47]!absc</definedName>
    <definedName name="alc">[47]!absc</definedName>
    <definedName name="alivio">#N/A</definedName>
    <definedName name="ALTERNATIVAS" localSheetId="5">#REF!</definedName>
    <definedName name="ALTERNATIVAS" localSheetId="8">#REF!</definedName>
    <definedName name="ALTERNATIVAS" localSheetId="9">#REF!</definedName>
    <definedName name="ALTERNATIVAS">#REF!</definedName>
    <definedName name="AMBIENTAL" localSheetId="5">#REF!</definedName>
    <definedName name="AMBIENTAL" localSheetId="8">#REF!</definedName>
    <definedName name="AMBIENTAL" localSheetId="9">#REF!</definedName>
    <definedName name="AMBIENTAL">#REF!</definedName>
    <definedName name="AME" localSheetId="5">#REF!</definedName>
    <definedName name="AME" localSheetId="1">#REF!</definedName>
    <definedName name="AME" localSheetId="4">#REF!</definedName>
    <definedName name="AME" localSheetId="3">#REF!</definedName>
    <definedName name="AME">#REF!</definedName>
    <definedName name="AMO">'[38]Datos Generales'!$B$14</definedName>
    <definedName name="ANAL">[2]!ERR</definedName>
    <definedName name="ANALBSW">'[15]MANO DE OBRA'!$F$86</definedName>
    <definedName name="ANALI">[2]!ERR</definedName>
    <definedName name="ANALIS">[2]!ERR</definedName>
    <definedName name="ANALISIS" localSheetId="5">#REF!</definedName>
    <definedName name="ANALISIS" localSheetId="1">#REF!</definedName>
    <definedName name="ANALISIS" localSheetId="4">#REF!</definedName>
    <definedName name="ANALISIS" localSheetId="6">#REF!</definedName>
    <definedName name="ANALISIS" localSheetId="3">#REF!</definedName>
    <definedName name="ANALISIS">#REF!</definedName>
    <definedName name="ANALISISFMRAFA">[2]!ERR</definedName>
    <definedName name="anscount" hidden="1">1</definedName>
    <definedName name="ant">#N/A</definedName>
    <definedName name="ANTICIPO">#N/A</definedName>
    <definedName name="ANTONIA" localSheetId="5">IF('A.I.U '!FABIAN,Header_Row+'A.I.U '!Number_of_Payments,Header_Row)</definedName>
    <definedName name="ANTONIA" localSheetId="4">IF(CRONOGRAMA!FABIAN,Header_Row+CRONOGRAMA!Number_of_Payments,Header_Row)</definedName>
    <definedName name="ANTONIA" localSheetId="0">IF('INTERVENCION '!FABIAN,Header_Row+'INTERVENCION '!Number_of_Payments,Header_Row)</definedName>
    <definedName name="ANTONIA" localSheetId="8">IF('PMA '!FABIAN,Header_Row+Number_of_Payments,Header_Row)</definedName>
    <definedName name="ANTONIA" localSheetId="9">IF('PMT '!FABIAN,[0]!Header_Row+'PMT '!Number_of_Payments,[0]!Header_Row)</definedName>
    <definedName name="ANTONIA" localSheetId="7">IF('PREC-BASE ALC'!FABIAN,Header_Row+'PREC-BASE ALC'!Number_of_Payments,Header_Row)</definedName>
    <definedName name="año" localSheetId="5">'[40]ESTADO RED'!#REF!</definedName>
    <definedName name="año" localSheetId="8">'[40]ESTADO RED'!#REF!</definedName>
    <definedName name="año" localSheetId="9">'[40]ESTADO RED'!#REF!</definedName>
    <definedName name="año" localSheetId="7">'[40]ESTADO RED'!#REF!</definedName>
    <definedName name="año1" localSheetId="5">'[40]ESTADO RED'!#REF!</definedName>
    <definedName name="año1" localSheetId="8">'[40]ESTADO RED'!#REF!</definedName>
    <definedName name="año1" localSheetId="9">'[40]ESTADO RED'!#REF!</definedName>
    <definedName name="año1" localSheetId="7">'[40]ESTADO RED'!#REF!</definedName>
    <definedName name="AÑOWUIE">'[48]Res-Accide-10'!$R$2:$R$7</definedName>
    <definedName name="ao" localSheetId="5">#REF!</definedName>
    <definedName name="ao" localSheetId="8">#REF!</definedName>
    <definedName name="ao" localSheetId="9">#REF!</definedName>
    <definedName name="ao" localSheetId="7">#REF!</definedName>
    <definedName name="APB">[18]PRECIOS!$G$74:$J$154</definedName>
    <definedName name="APIQUE">#NAME?</definedName>
    <definedName name="APIQUE_1">#NAME?</definedName>
    <definedName name="APIQUE_2">#NAME?</definedName>
    <definedName name="APIQUE_5">#NAME?</definedName>
    <definedName name="APOYONAL">[49]DEPENDENCIAS!$E$2:$E$6</definedName>
    <definedName name="apu" localSheetId="5">#N/A</definedName>
    <definedName name="apu" localSheetId="6">#N/A</definedName>
    <definedName name="apu" localSheetId="8">#N/A</definedName>
    <definedName name="apu" localSheetId="9">#N/A</definedName>
    <definedName name="apu" localSheetId="7">#N/A</definedName>
    <definedName name="APU1.1" localSheetId="5">#REF!</definedName>
    <definedName name="APU1.1" localSheetId="1">#REF!</definedName>
    <definedName name="APU1.1" localSheetId="6">#REF!</definedName>
    <definedName name="APU1.1" localSheetId="3">#REF!</definedName>
    <definedName name="APU1.1" localSheetId="8">#REF!</definedName>
    <definedName name="APU1.1" localSheetId="9">#REF!</definedName>
    <definedName name="APU1.1" localSheetId="7">#REF!</definedName>
    <definedName name="APU1.2" localSheetId="5">#REF!</definedName>
    <definedName name="APU1.2" localSheetId="1">#REF!</definedName>
    <definedName name="APU1.2" localSheetId="6">#REF!</definedName>
    <definedName name="APU1.2" localSheetId="3">#REF!</definedName>
    <definedName name="APU1.2" localSheetId="8">#REF!</definedName>
    <definedName name="APU1.2" localSheetId="9">#REF!</definedName>
    <definedName name="APU1.2">#REF!</definedName>
    <definedName name="APU2.1" localSheetId="5">#REF!</definedName>
    <definedName name="APU2.1" localSheetId="1">#REF!</definedName>
    <definedName name="APU2.1" localSheetId="6">#REF!</definedName>
    <definedName name="APU2.1" localSheetId="3">#REF!</definedName>
    <definedName name="APU2.1" localSheetId="8">#REF!</definedName>
    <definedName name="APU2.1" localSheetId="9">#REF!</definedName>
    <definedName name="APU2.1">#REF!</definedName>
    <definedName name="APU2.2" localSheetId="5">#REF!</definedName>
    <definedName name="APU2.2" localSheetId="1">#REF!</definedName>
    <definedName name="APU2.2" localSheetId="6">#REF!</definedName>
    <definedName name="APU2.2" localSheetId="3">#REF!</definedName>
    <definedName name="APU2.2" localSheetId="8">#REF!</definedName>
    <definedName name="APU2.2" localSheetId="9">#REF!</definedName>
    <definedName name="APU2.2">#REF!</definedName>
    <definedName name="APU221.1" localSheetId="8">#REF!</definedName>
    <definedName name="APU221.1" localSheetId="9">#REF!</definedName>
    <definedName name="APU221.1">#REF!</definedName>
    <definedName name="APU221.2" localSheetId="8">#REF!</definedName>
    <definedName name="APU221.2" localSheetId="9">#REF!</definedName>
    <definedName name="APU221.2">#REF!</definedName>
    <definedName name="APU3.1" localSheetId="5">#REF!</definedName>
    <definedName name="APU3.1" localSheetId="1">#REF!</definedName>
    <definedName name="APU3.1" localSheetId="6">#REF!</definedName>
    <definedName name="APU3.1" localSheetId="3">#REF!</definedName>
    <definedName name="APU3.1" localSheetId="8">#REF!</definedName>
    <definedName name="APU3.1" localSheetId="9">#REF!</definedName>
    <definedName name="APU3.1">#REF!</definedName>
    <definedName name="APU3.2" localSheetId="5">#REF!</definedName>
    <definedName name="APU3.2" localSheetId="1">#REF!</definedName>
    <definedName name="APU3.2" localSheetId="6">#REF!</definedName>
    <definedName name="APU3.2" localSheetId="3">#REF!</definedName>
    <definedName name="APU3.2" localSheetId="8">#REF!</definedName>
    <definedName name="APU3.2" localSheetId="9">#REF!</definedName>
    <definedName name="APU3.2">#REF!</definedName>
    <definedName name="APU3.3" localSheetId="5">#REF!</definedName>
    <definedName name="APU3.3" localSheetId="1">#REF!</definedName>
    <definedName name="APU3.3" localSheetId="6">#REF!</definedName>
    <definedName name="APU3.3" localSheetId="3">#REF!</definedName>
    <definedName name="APU3.3" localSheetId="8">#REF!</definedName>
    <definedName name="APU3.3" localSheetId="9">#REF!</definedName>
    <definedName name="APU3.3">#REF!</definedName>
    <definedName name="APU3.4" localSheetId="5">#REF!</definedName>
    <definedName name="APU3.4" localSheetId="1">#REF!</definedName>
    <definedName name="APU3.4" localSheetId="6">#REF!</definedName>
    <definedName name="APU3.4" localSheetId="3">#REF!</definedName>
    <definedName name="APU3.4" localSheetId="8">#REF!</definedName>
    <definedName name="APU3.4" localSheetId="9">#REF!</definedName>
    <definedName name="APU3.4">#REF!</definedName>
    <definedName name="APU4.1" localSheetId="5">#REF!</definedName>
    <definedName name="APU4.1" localSheetId="1">#REF!</definedName>
    <definedName name="APU4.1" localSheetId="6">#REF!</definedName>
    <definedName name="APU4.1" localSheetId="3">#REF!</definedName>
    <definedName name="APU4.1" localSheetId="8">#REF!</definedName>
    <definedName name="APU4.1" localSheetId="9">#REF!</definedName>
    <definedName name="APU4.1">#REF!</definedName>
    <definedName name="APU4.2" localSheetId="5">#REF!</definedName>
    <definedName name="APU4.2" localSheetId="1">#REF!</definedName>
    <definedName name="APU4.2" localSheetId="6">#REF!</definedName>
    <definedName name="APU4.2" localSheetId="3">#REF!</definedName>
    <definedName name="APU4.2" localSheetId="8">#REF!</definedName>
    <definedName name="APU4.2" localSheetId="9">#REF!</definedName>
    <definedName name="APU4.2">#REF!</definedName>
    <definedName name="APU4.3" localSheetId="5">#REF!</definedName>
    <definedName name="APU4.3" localSheetId="1">#REF!</definedName>
    <definedName name="APU4.3" localSheetId="6">#REF!</definedName>
    <definedName name="APU4.3" localSheetId="3">#REF!</definedName>
    <definedName name="APU4.3" localSheetId="8">#REF!</definedName>
    <definedName name="APU4.3" localSheetId="9">#REF!</definedName>
    <definedName name="APU4.3">#REF!</definedName>
    <definedName name="APU4.4" localSheetId="5">#REF!</definedName>
    <definedName name="APU4.4" localSheetId="1">#REF!</definedName>
    <definedName name="APU4.4" localSheetId="6">#REF!</definedName>
    <definedName name="APU4.4" localSheetId="3">#REF!</definedName>
    <definedName name="APU4.4" localSheetId="8">#REF!</definedName>
    <definedName name="APU4.4" localSheetId="9">#REF!</definedName>
    <definedName name="APU4.4">#REF!</definedName>
    <definedName name="APU4.5" localSheetId="5">#REF!</definedName>
    <definedName name="APU4.5" localSheetId="1">#REF!</definedName>
    <definedName name="APU4.5" localSheetId="6">#REF!</definedName>
    <definedName name="APU4.5" localSheetId="3">#REF!</definedName>
    <definedName name="APU4.5" localSheetId="8">#REF!</definedName>
    <definedName name="APU4.5" localSheetId="9">#REF!</definedName>
    <definedName name="APU4.5">#REF!</definedName>
    <definedName name="APU4.6" localSheetId="5">#REF!</definedName>
    <definedName name="APU4.6" localSheetId="1">#REF!</definedName>
    <definedName name="APU4.6" localSheetId="6">#REF!</definedName>
    <definedName name="APU4.6" localSheetId="3">#REF!</definedName>
    <definedName name="APU4.6" localSheetId="8">#REF!</definedName>
    <definedName name="APU4.6" localSheetId="9">#REF!</definedName>
    <definedName name="APU4.6">#REF!</definedName>
    <definedName name="APU5.1" localSheetId="5">#REF!</definedName>
    <definedName name="APU5.1" localSheetId="1">#REF!</definedName>
    <definedName name="APU5.1" localSheetId="6">#REF!</definedName>
    <definedName name="APU5.1" localSheetId="3">#REF!</definedName>
    <definedName name="APU5.1" localSheetId="8">#REF!</definedName>
    <definedName name="APU5.1" localSheetId="9">#REF!</definedName>
    <definedName name="APU5.1">#REF!</definedName>
    <definedName name="APU5.2" localSheetId="5">#REF!</definedName>
    <definedName name="APU5.2" localSheetId="1">#REF!</definedName>
    <definedName name="APU5.2" localSheetId="6">#REF!</definedName>
    <definedName name="APU5.2" localSheetId="3">#REF!</definedName>
    <definedName name="APU5.2" localSheetId="8">#REF!</definedName>
    <definedName name="APU5.2" localSheetId="9">#REF!</definedName>
    <definedName name="APU5.2">#REF!</definedName>
    <definedName name="APU5.3" localSheetId="5">#REF!</definedName>
    <definedName name="APU5.3" localSheetId="1">#REF!</definedName>
    <definedName name="APU5.3" localSheetId="6">#REF!</definedName>
    <definedName name="APU5.3" localSheetId="3">#REF!</definedName>
    <definedName name="APU5.3" localSheetId="8">#REF!</definedName>
    <definedName name="APU5.3" localSheetId="9">#REF!</definedName>
    <definedName name="APU5.3">#REF!</definedName>
    <definedName name="APU6.1" localSheetId="5">#REF!</definedName>
    <definedName name="APU6.1" localSheetId="1">#REF!</definedName>
    <definedName name="APU6.1" localSheetId="6">#REF!</definedName>
    <definedName name="APU6.1" localSheetId="3">#REF!</definedName>
    <definedName name="APU6.1" localSheetId="8">#REF!</definedName>
    <definedName name="APU6.1" localSheetId="9">#REF!</definedName>
    <definedName name="APU6.1">#REF!</definedName>
    <definedName name="APU7.1" localSheetId="5">#REF!</definedName>
    <definedName name="APU7.1" localSheetId="1">#REF!</definedName>
    <definedName name="APU7.1" localSheetId="6">#REF!</definedName>
    <definedName name="APU7.1" localSheetId="3">#REF!</definedName>
    <definedName name="APU7.1" localSheetId="8">#REF!</definedName>
    <definedName name="APU7.1" localSheetId="9">#REF!</definedName>
    <definedName name="APU7.1">#REF!</definedName>
    <definedName name="APU7.2" localSheetId="5">#REF!</definedName>
    <definedName name="APU7.2" localSheetId="1">#REF!</definedName>
    <definedName name="APU7.2" localSheetId="6">#REF!</definedName>
    <definedName name="APU7.2" localSheetId="3">#REF!</definedName>
    <definedName name="APU7.2" localSheetId="8">#REF!</definedName>
    <definedName name="APU7.2" localSheetId="9">#REF!</definedName>
    <definedName name="APU7.2">#REF!</definedName>
    <definedName name="APU7.3" localSheetId="5">#REF!</definedName>
    <definedName name="APU7.3" localSheetId="1">#REF!</definedName>
    <definedName name="APU7.3" localSheetId="6">#REF!</definedName>
    <definedName name="APU7.3" localSheetId="3">#REF!</definedName>
    <definedName name="APU7.3" localSheetId="8">#REF!</definedName>
    <definedName name="APU7.3" localSheetId="9">#REF!</definedName>
    <definedName name="APU7.3">#REF!</definedName>
    <definedName name="APU8.1" localSheetId="5">#REF!</definedName>
    <definedName name="APU8.1" localSheetId="1">#REF!</definedName>
    <definedName name="APU8.1" localSheetId="6">#REF!</definedName>
    <definedName name="APU8.1" localSheetId="3">#REF!</definedName>
    <definedName name="APU8.1" localSheetId="8">#REF!</definedName>
    <definedName name="APU8.1" localSheetId="9">#REF!</definedName>
    <definedName name="APU8.1">#REF!</definedName>
    <definedName name="APU9.1" localSheetId="5">#REF!</definedName>
    <definedName name="APU9.1" localSheetId="1">#REF!</definedName>
    <definedName name="APU9.1" localSheetId="6">#REF!</definedName>
    <definedName name="APU9.1" localSheetId="3">#REF!</definedName>
    <definedName name="APU9.1" localSheetId="8">#REF!</definedName>
    <definedName name="APU9.1" localSheetId="9">#REF!</definedName>
    <definedName name="APU9.1">#REF!</definedName>
    <definedName name="apubox" localSheetId="5">#REF!</definedName>
    <definedName name="apubox" localSheetId="6">#REF!</definedName>
    <definedName name="apubox" localSheetId="8">#REF!</definedName>
    <definedName name="apubox" localSheetId="9">#REF!</definedName>
    <definedName name="apubox" localSheetId="7">#REF!</definedName>
    <definedName name="aq">#N/A</definedName>
    <definedName name="aqaq" localSheetId="5" hidden="1">{"TAB1",#N/A,TRUE,"GENERAL";"TAB2",#N/A,TRUE,"GENERAL";"TAB3",#N/A,TRUE,"GENERAL";"TAB4",#N/A,TRUE,"GENERAL";"TAB5",#N/A,TRUE,"GENERAL"}</definedName>
    <definedName name="aqaq" localSheetId="4" hidden="1">{"TAB1",#N/A,TRUE,"GENERAL";"TAB2",#N/A,TRUE,"GENERAL";"TAB3",#N/A,TRUE,"GENERAL";"TAB4",#N/A,TRUE,"GENERAL";"TAB5",#N/A,TRUE,"GENERAL"}</definedName>
    <definedName name="aqaq" localSheetId="0"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CDFGNJGKLÑOHGG">#REF!</definedName>
    <definedName name="AQV">#NAME?</definedName>
    <definedName name="AQV_1">#NAME?</definedName>
    <definedName name="AQV_2">#NAME?</definedName>
    <definedName name="AQV_5">#NAME?</definedName>
    <definedName name="ARBOL">'[15]MANO DE OBRA'!$F$97</definedName>
    <definedName name="area" localSheetId="5">[36]INTRO!$B$3</definedName>
    <definedName name="area" localSheetId="6">[36]INTRO!$B$3</definedName>
    <definedName name="area" localSheetId="8">[36]INTRO!$B$3</definedName>
    <definedName name="area" localSheetId="9">[36]INTRO!$B$3</definedName>
    <definedName name="area" localSheetId="7">[36]INTRO!$B$3</definedName>
    <definedName name="_xlnm.Extract" localSheetId="5">#REF!</definedName>
    <definedName name="_xlnm.Extract" localSheetId="6">#REF!</definedName>
    <definedName name="_xlnm.Extract" localSheetId="8">#REF!</definedName>
    <definedName name="_xlnm.Extract" localSheetId="9">#REF!</definedName>
    <definedName name="_xlnm.Extract">#REF!</definedName>
    <definedName name="_xlnm.Print_Area" localSheetId="5">'A.I.U '!$A$1:$J$40</definedName>
    <definedName name="_xlnm.Print_Area" localSheetId="6">'Factor Multiplicador Obra'!$A$1:$D$29</definedName>
    <definedName name="_xlnm.Print_Area" localSheetId="0">'INTERVENCION '!$A$1:$F$60</definedName>
    <definedName name="_xlnm.Print_Area" localSheetId="3">'NEW GPE-FR-07 IDENTIF DE NECES'!$A$1:$J$89</definedName>
    <definedName name="_xlnm.Print_Area" localSheetId="8">'PMA '!$B$3:$H$37</definedName>
    <definedName name="_xlnm.Print_Area" localSheetId="9">'PMT '!$B$3:$J$45</definedName>
    <definedName name="_xlnm.Print_Area" localSheetId="7">'PREC-BASE ALC'!$A$1:$F$337</definedName>
    <definedName name="_xlnm.Print_Area" localSheetId="2">'RED DE ALCANTARILLADO '!$A$1:$H$940</definedName>
    <definedName name="_xlnm.Print_Area">#REF!</definedName>
    <definedName name="AREA_DE_Impresion_sub_analisis" localSheetId="5">#REF!</definedName>
    <definedName name="AREA_DE_Impresion_sub_analisis" localSheetId="1">#REF!</definedName>
    <definedName name="AREA_DE_Impresion_sub_analisis" localSheetId="4">#REF!</definedName>
    <definedName name="AREA_DE_Impresion_sub_analisis" localSheetId="6">#REF!</definedName>
    <definedName name="AREA_DE_Impresion_sub_analisis" localSheetId="3">#REF!</definedName>
    <definedName name="AREA_DE_Impresion_sub_analisis">#REF!</definedName>
    <definedName name="AREA1" localSheetId="5">#REF!</definedName>
    <definedName name="AREA1" localSheetId="1">#REF!</definedName>
    <definedName name="AREA1" localSheetId="4">#REF!</definedName>
    <definedName name="AREA1" localSheetId="6">#REF!</definedName>
    <definedName name="AREA1" localSheetId="3">#REF!</definedName>
    <definedName name="AREA1">#REF!</definedName>
    <definedName name="AREA2" localSheetId="5">#REF!</definedName>
    <definedName name="AREA2" localSheetId="1">#REF!</definedName>
    <definedName name="AREA2" localSheetId="4">#REF!</definedName>
    <definedName name="AREA2" localSheetId="6">#REF!</definedName>
    <definedName name="AREA2" localSheetId="3">#REF!</definedName>
    <definedName name="AREA2">#REF!</definedName>
    <definedName name="Areas_Aferentes">[50]Coordenadas!$A:$M</definedName>
    <definedName name="armuve">#N/A</definedName>
    <definedName name="AS" localSheetId="5">'A.I.U '!ERR</definedName>
    <definedName name="as" localSheetId="4">#REF!</definedName>
    <definedName name="as" localSheetId="0">#REF!</definedName>
    <definedName name="AS" localSheetId="8">#N/A</definedName>
    <definedName name="AS" localSheetId="9">#N/A</definedName>
    <definedName name="AS" localSheetId="7">#N/A</definedName>
    <definedName name="AS_1">#NAME?</definedName>
    <definedName name="AS_2">#NAME?</definedName>
    <definedName name="AS_4">#NAME?</definedName>
    <definedName name="AS_6">#NAME?</definedName>
    <definedName name="AS_7">#NAME?</definedName>
    <definedName name="AS_8">#NAME?</definedName>
    <definedName name="ASA" localSheetId="4">#REF!</definedName>
    <definedName name="ASA" localSheetId="0">#REF!</definedName>
    <definedName name="ASA" localSheetId="8">#REF!</definedName>
    <definedName name="ASA" localSheetId="9">#REF!</definedName>
    <definedName name="ASA">#REF!</definedName>
    <definedName name="asasasaa" localSheetId="8">#REF!</definedName>
    <definedName name="asasasaa" localSheetId="9">#REF!</definedName>
    <definedName name="asasasaa">#REF!</definedName>
    <definedName name="ASB" localSheetId="5">[14]AASHTO!$A$8:$F$11</definedName>
    <definedName name="ASB" localSheetId="6">[14]AASHTO!$A$8:$F$11</definedName>
    <definedName name="ASB" localSheetId="8">[14]AASHTO!$A$8:$F$11</definedName>
    <definedName name="ASB" localSheetId="9">[14]AASHTO!$A$8:$F$11</definedName>
    <definedName name="ASB" localSheetId="7">[14]AASHTO!$A$8:$F$11</definedName>
    <definedName name="ASD" localSheetId="5" hidden="1">{"via1",#N/A,TRUE,"general";"via2",#N/A,TRUE,"general";"via3",#N/A,TRUE,"general"}</definedName>
    <definedName name="ASD" localSheetId="4" hidden="1">{"via1",#N/A,TRUE,"general";"via2",#N/A,TRUE,"general";"via3",#N/A,TRUE,"general"}</definedName>
    <definedName name="ASD" localSheetId="0"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4" hidden="1">{"via1",#N/A,TRUE,"general";"via2",#N/A,TRUE,"general";"via3",#N/A,TRUE,"general"}</definedName>
    <definedName name="ASDA" localSheetId="0"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ASDASDASDASDSA" localSheetId="5">#REF!</definedName>
    <definedName name="ASDASDASDASDASDSA" localSheetId="6">#REF!</definedName>
    <definedName name="ASDASDASDASDASDSA" localSheetId="8">#REF!</definedName>
    <definedName name="ASDASDASDASDASDSA" localSheetId="9">#REF!</definedName>
    <definedName name="ASDASDASDASDASDSA">#REF!</definedName>
    <definedName name="ASDC" localSheetId="8">#REF!</definedName>
    <definedName name="ASDC" localSheetId="9">#REF!</definedName>
    <definedName name="ASDC">#REF!</definedName>
    <definedName name="asdda"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9"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eqwqwcvassaassdasdf">#REF!</definedName>
    <definedName name="asdf" localSheetId="5" hidden="1">#REF!</definedName>
    <definedName name="asdf" localSheetId="8" hidden="1">#REF!</definedName>
    <definedName name="asdf" localSheetId="9" hidden="1">#REF!</definedName>
    <definedName name="asdf" hidden="1">#REF!</definedName>
    <definedName name="asdfa" localSheetId="5" hidden="1">{"via1",#N/A,TRUE,"general";"via2",#N/A,TRUE,"general";"via3",#N/A,TRUE,"general"}</definedName>
    <definedName name="asdfa" localSheetId="4" hidden="1">{"via1",#N/A,TRUE,"general";"via2",#N/A,TRUE,"general";"via3",#N/A,TRUE,"general"}</definedName>
    <definedName name="asdfa" localSheetId="0"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ds"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9"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d">#REF!</definedName>
    <definedName name="asdsfdedf" localSheetId="0">[51]!ERR</definedName>
    <definedName name="asdsfdedf">[51]!ERR</definedName>
    <definedName name="ASDSFGDHJK" localSheetId="8">#REF!</definedName>
    <definedName name="ASDSFGDHJK" localSheetId="9">#REF!</definedName>
    <definedName name="ASDSFGDHJK">#REF!</definedName>
    <definedName name="ASFAF">[2]!ERR</definedName>
    <definedName name="asfafasdf" localSheetId="5">'A.I.U '!ERR</definedName>
    <definedName name="asfafasdf" localSheetId="4">'INTERVENCION '!ERR</definedName>
    <definedName name="asfafasdf" localSheetId="0">'INTERVENCION '!ERR</definedName>
    <definedName name="asfafasdf" localSheetId="8">[0]!ERR</definedName>
    <definedName name="asfafasdf" localSheetId="9">[0]!ERR</definedName>
    <definedName name="asfafasdf">[0]!ERR</definedName>
    <definedName name="asfasd" localSheetId="5" hidden="1">{"via1",#N/A,TRUE,"general";"via2",#N/A,TRUE,"general";"via3",#N/A,TRUE,"general"}</definedName>
    <definedName name="asfasd" localSheetId="4" hidden="1">{"via1",#N/A,TRUE,"general";"via2",#N/A,TRUE,"general";"via3",#N/A,TRUE,"general"}</definedName>
    <definedName name="asfasd" localSheetId="0"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4" hidden="1">{"via1",#N/A,TRUE,"general";"via2",#N/A,TRUE,"general";"via3",#N/A,TRUE,"general"}</definedName>
    <definedName name="asfasdl" localSheetId="0"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f" localSheetId="5" hidden="1">{"TAB1",#N/A,TRUE,"GENERAL";"TAB2",#N/A,TRUE,"GENERAL";"TAB3",#N/A,TRUE,"GENERAL";"TAB4",#N/A,TRUE,"GENERAL";"TAB5",#N/A,TRUE,"GENERAL"}</definedName>
    <definedName name="asff" localSheetId="4" hidden="1">{"TAB1",#N/A,TRUE,"GENERAL";"TAB2",#N/A,TRUE,"GENERAL";"TAB3",#N/A,TRUE,"GENERAL";"TAB4",#N/A,TRUE,"GENERAL";"TAB5",#N/A,TRUE,"GENERAL"}</definedName>
    <definedName name="asff" localSheetId="0"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4" hidden="1">{"via1",#N/A,TRUE,"general";"via2",#N/A,TRUE,"general";"via3",#N/A,TRUE,"general"}</definedName>
    <definedName name="asfghjoi" localSheetId="0"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FHL">#REF!</definedName>
    <definedName name="ASIGCAPITULOS">'[39]ASIGNACION CAPITULOS'!$A$1:$C$160</definedName>
    <definedName name="asojkdr" localSheetId="5"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SQQWqwazzzzz">#REF!</definedName>
    <definedName name="ATR">'[38]Datos Generales'!$B$15</definedName>
    <definedName name="au" localSheetId="5">#REF!</definedName>
    <definedName name="au" localSheetId="8">#REF!</definedName>
    <definedName name="au" localSheetId="9">#REF!</definedName>
    <definedName name="au" localSheetId="7">#REF!</definedName>
    <definedName name="aur" localSheetId="5">#REF!</definedName>
    <definedName name="aur" localSheetId="8">#REF!</definedName>
    <definedName name="aur" localSheetId="9">#REF!</definedName>
    <definedName name="aur" localSheetId="7">#REF!</definedName>
    <definedName name="auto1" localSheetId="5">#REF!</definedName>
    <definedName name="auto1" localSheetId="8">#REF!</definedName>
    <definedName name="auto1" localSheetId="9">#REF!</definedName>
    <definedName name="auto1" localSheetId="7">#REF!</definedName>
    <definedName name="auto2" localSheetId="5">#REF!</definedName>
    <definedName name="auto2" localSheetId="6">#REF!</definedName>
    <definedName name="auto2" localSheetId="8">#REF!</definedName>
    <definedName name="auto2" localSheetId="9">#REF!</definedName>
    <definedName name="auto2" localSheetId="7">#REF!</definedName>
    <definedName name="av" localSheetId="5">#REF!</definedName>
    <definedName name="av" localSheetId="6">#REF!</definedName>
    <definedName name="av" localSheetId="8">#REF!</definedName>
    <definedName name="av" localSheetId="9">#REF!</definedName>
    <definedName name="av" localSheetId="7">#REF!</definedName>
    <definedName name="ax" localSheetId="5">#REF!</definedName>
    <definedName name="ax" localSheetId="6">#REF!</definedName>
    <definedName name="ax" localSheetId="8">#REF!</definedName>
    <definedName name="ax" localSheetId="9">#REF!</definedName>
    <definedName name="ax" localSheetId="7">#REF!</definedName>
    <definedName name="AY" localSheetId="5">'[38]Datos Generales'!$B$4</definedName>
    <definedName name="AY" localSheetId="6">'[38]Datos Generales'!$B$4</definedName>
    <definedName name="AY" localSheetId="8">'[38]Datos Generales'!$B$4</definedName>
    <definedName name="AY" localSheetId="9">'[38]Datos Generales'!$B$4</definedName>
    <definedName name="AY" localSheetId="7">'[38]Datos Generales'!$B$4</definedName>
    <definedName name="AYU" localSheetId="5">'[22]BASE DATOS GENERALES'!$B$15</definedName>
    <definedName name="AYU" localSheetId="6">'[22]BASE DATOS GENERALES'!$B$15</definedName>
    <definedName name="AYU" localSheetId="8">'[22]BASE DATOS GENERALES'!$B$15</definedName>
    <definedName name="AYU" localSheetId="9">'[22]BASE DATOS GENERALES'!$B$15</definedName>
    <definedName name="AYU" localSheetId="7">'[22]BASE DATOS GENERALES'!$B$15</definedName>
    <definedName name="AYUDANTE" localSheetId="5">#REF!</definedName>
    <definedName name="AYUDANTE" localSheetId="1">#REF!</definedName>
    <definedName name="AYUDANTE" localSheetId="4">#REF!</definedName>
    <definedName name="AYUDANTE" localSheetId="6">#REF!</definedName>
    <definedName name="AYUDANTE" localSheetId="3">#REF!</definedName>
    <definedName name="AYUDANTE">#REF!</definedName>
    <definedName name="AYUDATE" localSheetId="5">#REF!</definedName>
    <definedName name="AYUDATE" localSheetId="1">#REF!</definedName>
    <definedName name="AYUDATE" localSheetId="4">#REF!</definedName>
    <definedName name="AYUDATE" localSheetId="6">#REF!</definedName>
    <definedName name="AYUDATE" localSheetId="3">#REF!</definedName>
    <definedName name="AYUDATE">#REF!</definedName>
    <definedName name="azaz" localSheetId="5" hidden="1">{"TAB1",#N/A,TRUE,"GENERAL";"TAB2",#N/A,TRUE,"GENERAL";"TAB3",#N/A,TRUE,"GENERAL";"TAB4",#N/A,TRUE,"GENERAL";"TAB5",#N/A,TRUE,"GENERAL"}</definedName>
    <definedName name="azaz" localSheetId="4" hidden="1">{"TAB1",#N/A,TRUE,"GENERAL";"TAB2",#N/A,TRUE,"GENERAL";"TAB3",#N/A,TRUE,"GENERAL";"TAB4",#N/A,TRUE,"GENERAL";"TAB5",#N/A,TRUE,"GENERAL"}</definedName>
    <definedName name="azaz" localSheetId="0"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azta" localSheetId="5">#REF!</definedName>
    <definedName name="azta" localSheetId="6">#REF!</definedName>
    <definedName name="azta" localSheetId="8">#REF!</definedName>
    <definedName name="azta" localSheetId="9">#REF!</definedName>
    <definedName name="azta" localSheetId="7">#REF!</definedName>
    <definedName name="AZXDERVFGTYHNJIOPOÑLJKJJHJH" localSheetId="8">#REF!</definedName>
    <definedName name="AZXDERVFGTYHNJIOPOÑLJKJJHJH" localSheetId="9">#REF!</definedName>
    <definedName name="AZXDERVFGTYHNJIOPOÑLJKJJHJH">#REF!</definedName>
    <definedName name="B" localSheetId="5"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7" hidden="1">{"via1",#N/A,TRUE,"general";"via2",#N/A,TRUE,"general";"via3",#N/A,TRUE,"general"}</definedName>
    <definedName name="B.T1" localSheetId="8">#REF!</definedName>
    <definedName name="B.T1" localSheetId="9">#REF!</definedName>
    <definedName name="B.T1">#REF!</definedName>
    <definedName name="b_01" localSheetId="5">#REF!</definedName>
    <definedName name="b_01" localSheetId="6">#REF!</definedName>
    <definedName name="b_01" localSheetId="8">#REF!</definedName>
    <definedName name="b_01" localSheetId="9">#REF!</definedName>
    <definedName name="b_01">#REF!</definedName>
    <definedName name="b_02" localSheetId="5">#REF!</definedName>
    <definedName name="b_02" localSheetId="6">#REF!</definedName>
    <definedName name="b_02" localSheetId="8">#REF!</definedName>
    <definedName name="b_02" localSheetId="9">#REF!</definedName>
    <definedName name="b_02">#REF!</definedName>
    <definedName name="b_03" localSheetId="5">#REF!</definedName>
    <definedName name="b_03" localSheetId="6">#REF!</definedName>
    <definedName name="b_03" localSheetId="8">#REF!</definedName>
    <definedName name="b_03" localSheetId="9">#REF!</definedName>
    <definedName name="b_03">#REF!</definedName>
    <definedName name="b_04" localSheetId="5">#REF!</definedName>
    <definedName name="b_04" localSheetId="6">#REF!</definedName>
    <definedName name="b_04" localSheetId="8">#REF!</definedName>
    <definedName name="b_04" localSheetId="9">#REF!</definedName>
    <definedName name="b_04">#REF!</definedName>
    <definedName name="B_6" localSheetId="5">#REF!</definedName>
    <definedName name="B_6" localSheetId="6">#REF!</definedName>
    <definedName name="B_6" localSheetId="8">#REF!</definedName>
    <definedName name="B_6" localSheetId="9">#REF!</definedName>
    <definedName name="B_6">#REF!</definedName>
    <definedName name="B_7" localSheetId="5">#REF!</definedName>
    <definedName name="B_7" localSheetId="6">#REF!</definedName>
    <definedName name="B_7" localSheetId="8">#REF!</definedName>
    <definedName name="B_7" localSheetId="9">#REF!</definedName>
    <definedName name="B_7">#REF!</definedName>
    <definedName name="B_8" localSheetId="5">#REF!</definedName>
    <definedName name="B_8" localSheetId="6">#REF!</definedName>
    <definedName name="B_8" localSheetId="8">#REF!</definedName>
    <definedName name="B_8" localSheetId="9">#REF!</definedName>
    <definedName name="B_8">#REF!</definedName>
    <definedName name="B_impresión_IM" localSheetId="5">#REF!</definedName>
    <definedName name="B_impresión_IM" localSheetId="6">#REF!</definedName>
    <definedName name="B_impresión_IM" localSheetId="8">#REF!</definedName>
    <definedName name="B_impresión_IM" localSheetId="9">#REF!</definedName>
    <definedName name="B_impresión_IM">#REF!</definedName>
    <definedName name="B_T1" localSheetId="8">#REF!</definedName>
    <definedName name="B_T1" localSheetId="9">#REF!</definedName>
    <definedName name="B_T1">#REF!</definedName>
    <definedName name="baez" localSheetId="5">#REF!</definedName>
    <definedName name="baez" localSheetId="6">#REF!</definedName>
    <definedName name="baez" localSheetId="8">#REF!</definedName>
    <definedName name="baez" localSheetId="9">#REF!</definedName>
    <definedName name="baez">#REF!</definedName>
    <definedName name="balance">#N/A</definedName>
    <definedName name="BALANCE01">#N/A</definedName>
    <definedName name="ballamce">#N/A</definedName>
    <definedName name="bancos" localSheetId="5">#REF!</definedName>
    <definedName name="bancos" localSheetId="6">#REF!</definedName>
    <definedName name="bancos" localSheetId="8">#REF!</definedName>
    <definedName name="bancos" localSheetId="9">#REF!</definedName>
    <definedName name="bancos" localSheetId="7">#REF!</definedName>
    <definedName name="BASE" localSheetId="5">#REF!</definedName>
    <definedName name="BASE" localSheetId="6">#REF!</definedName>
    <definedName name="BASE" localSheetId="8">#REF!</definedName>
    <definedName name="BASE" localSheetId="9">#REF!</definedName>
    <definedName name="BASE" localSheetId="7">#REF!</definedName>
    <definedName name="Base_datos_IM" localSheetId="5">#REF!</definedName>
    <definedName name="Base_datos_IM" localSheetId="1">#REF!</definedName>
    <definedName name="Base_datos_IM" localSheetId="4">#REF!</definedName>
    <definedName name="Base_datos_IM" localSheetId="3">#REF!</definedName>
    <definedName name="Base_datos_IM">#REF!</definedName>
    <definedName name="BASE_DE_DATOS" localSheetId="5">#REF!</definedName>
    <definedName name="BASE_DE_DATOS" localSheetId="1">#REF!</definedName>
    <definedName name="BASE_DE_DATOS" localSheetId="4">#REF!</definedName>
    <definedName name="BASE_DE_DATOS" localSheetId="6">#REF!</definedName>
    <definedName name="BASE_DE_DATOS" localSheetId="3">#REF!</definedName>
    <definedName name="BASE_DE_DATOS">#REF!</definedName>
    <definedName name="BASE1" localSheetId="5">'A.I.U '!ERR</definedName>
    <definedName name="BASE1" localSheetId="1">[52]BASE1!$A$1:$D$1225</definedName>
    <definedName name="BASE1" localSheetId="4">[52]BASE1!$A$1:$D$1225</definedName>
    <definedName name="BASE1" localSheetId="6">[52]BASE1!$A$1:$D$1225</definedName>
    <definedName name="BASE1" localSheetId="0">'INTERVENCION '!ERR</definedName>
    <definedName name="BASE1" localSheetId="3">[52]BASE1!$A$1:$D$1225</definedName>
    <definedName name="BASE1">[0]!ERR</definedName>
    <definedName name="BASE11" localSheetId="5">'A.I.U '!ERR</definedName>
    <definedName name="BASE11" localSheetId="4">'INTERVENCION '!ERR</definedName>
    <definedName name="BASE11" localSheetId="0">'INTERVENCION '!ERR</definedName>
    <definedName name="BASE11" localSheetId="8">[0]!ERR</definedName>
    <definedName name="BASE11" localSheetId="9">[0]!ERR</definedName>
    <definedName name="BASE11">[0]!ERR</definedName>
    <definedName name="BASE12" localSheetId="5">'A.I.U '!ERR</definedName>
    <definedName name="BASE12" localSheetId="4">'INTERVENCION '!ERR</definedName>
    <definedName name="BASE12" localSheetId="0">'INTERVENCION '!ERR</definedName>
    <definedName name="BASE12" localSheetId="8">[0]!ERR</definedName>
    <definedName name="BASE12" localSheetId="9">[0]!ERR</definedName>
    <definedName name="BASE12">[0]!ERR</definedName>
    <definedName name="BASE13" localSheetId="5">'A.I.U '!ERR</definedName>
    <definedName name="BASE13" localSheetId="4">'INTERVENCION '!ERR</definedName>
    <definedName name="BASE13" localSheetId="0">'INTERVENCION '!ERR</definedName>
    <definedName name="BASE13" localSheetId="8">[0]!ERR</definedName>
    <definedName name="BASE13" localSheetId="9">[0]!ERR</definedName>
    <definedName name="BASE13">[0]!ERR</definedName>
    <definedName name="BASE15" localSheetId="5">'A.I.U '!ERR</definedName>
    <definedName name="BASE15" localSheetId="4">'INTERVENCION '!ERR</definedName>
    <definedName name="BASE15" localSheetId="0">'INTERVENCION '!ERR</definedName>
    <definedName name="BASE15" localSheetId="8">[0]!ERR</definedName>
    <definedName name="BASE15" localSheetId="9">[0]!ERR</definedName>
    <definedName name="BASE15">[0]!ERR</definedName>
    <definedName name="BASE16" localSheetId="5">'A.I.U '!ERR</definedName>
    <definedName name="BASE16" localSheetId="4">'INTERVENCION '!ERR</definedName>
    <definedName name="BASE16" localSheetId="0">'INTERVENCION '!ERR</definedName>
    <definedName name="BASE16" localSheetId="8">[0]!ERR</definedName>
    <definedName name="BASE16" localSheetId="9">[0]!ERR</definedName>
    <definedName name="BASE16">[0]!ERR</definedName>
    <definedName name="BASE17" localSheetId="5">'A.I.U '!ERR</definedName>
    <definedName name="BASE17" localSheetId="4">'INTERVENCION '!ERR</definedName>
    <definedName name="BASE17" localSheetId="0">'INTERVENCION '!ERR</definedName>
    <definedName name="BASE17" localSheetId="8">[0]!ERR</definedName>
    <definedName name="BASE17" localSheetId="9">[0]!ERR</definedName>
    <definedName name="BASE17">[0]!ERR</definedName>
    <definedName name="BASE18" localSheetId="5">'A.I.U '!ERR</definedName>
    <definedName name="BASE18" localSheetId="4">'INTERVENCION '!ERR</definedName>
    <definedName name="BASE18" localSheetId="0">'INTERVENCION '!ERR</definedName>
    <definedName name="BASE18" localSheetId="8">[0]!ERR</definedName>
    <definedName name="BASE18" localSheetId="9">[0]!ERR</definedName>
    <definedName name="BASE18">[0]!ERR</definedName>
    <definedName name="BASE2">[53]MATERIALES!$B$2:$E$68</definedName>
    <definedName name="BASE20" localSheetId="5">'A.I.U '!ERR</definedName>
    <definedName name="BASE20" localSheetId="4">'INTERVENCION '!ERR</definedName>
    <definedName name="BASE20" localSheetId="0">'INTERVENCION '!ERR</definedName>
    <definedName name="BASE20" localSheetId="8">[0]!ERR</definedName>
    <definedName name="BASE20" localSheetId="9">[0]!ERR</definedName>
    <definedName name="BASE20">[0]!ERR</definedName>
    <definedName name="BASE22" localSheetId="5">'A.I.U '!ERR</definedName>
    <definedName name="BASE22" localSheetId="4">'INTERVENCION '!ERR</definedName>
    <definedName name="BASE22" localSheetId="0">'INTERVENCION '!ERR</definedName>
    <definedName name="BASE22" localSheetId="8">[0]!ERR</definedName>
    <definedName name="BASE22" localSheetId="9">[0]!ERR</definedName>
    <definedName name="BASE22">[0]!ERR</definedName>
    <definedName name="BASE23" localSheetId="5">'A.I.U '!ERR</definedName>
    <definedName name="BASE23" localSheetId="4">'INTERVENCION '!ERR</definedName>
    <definedName name="BASE23" localSheetId="0">'INTERVENCION '!ERR</definedName>
    <definedName name="BASE23" localSheetId="8">[0]!ERR</definedName>
    <definedName name="BASE23" localSheetId="9">[0]!ERR</definedName>
    <definedName name="BASE23">[0]!ERR</definedName>
    <definedName name="BASE24" localSheetId="5">'A.I.U '!ERR</definedName>
    <definedName name="BASE24" localSheetId="4">'INTERVENCION '!ERR</definedName>
    <definedName name="BASE24" localSheetId="0">'INTERVENCION '!ERR</definedName>
    <definedName name="BASE24" localSheetId="8">[0]!ERR</definedName>
    <definedName name="BASE24" localSheetId="9">[0]!ERR</definedName>
    <definedName name="BASE24">[0]!ERR</definedName>
    <definedName name="BASE25" localSheetId="5">'A.I.U '!ERR</definedName>
    <definedName name="BASE25" localSheetId="4">'INTERVENCION '!ERR</definedName>
    <definedName name="BASE25" localSheetId="0">'INTERVENCION '!ERR</definedName>
    <definedName name="BASE25" localSheetId="8">[0]!ERR</definedName>
    <definedName name="BASE25" localSheetId="9">[0]!ERR</definedName>
    <definedName name="BASE25">[0]!ERR</definedName>
    <definedName name="BASE26" localSheetId="5">'A.I.U '!ERR</definedName>
    <definedName name="BASE26" localSheetId="4">'INTERVENCION '!ERR</definedName>
    <definedName name="BASE26" localSheetId="0">'INTERVENCION '!ERR</definedName>
    <definedName name="BASE26" localSheetId="8">[0]!ERR</definedName>
    <definedName name="BASE26" localSheetId="9">[0]!ERR</definedName>
    <definedName name="BASE26">[0]!ERR</definedName>
    <definedName name="BASE27" localSheetId="5">'A.I.U '!ERR</definedName>
    <definedName name="BASE27" localSheetId="4">'INTERVENCION '!ERR</definedName>
    <definedName name="BASE27" localSheetId="0">'INTERVENCION '!ERR</definedName>
    <definedName name="BASE27" localSheetId="8">[0]!ERR</definedName>
    <definedName name="BASE27" localSheetId="9">[0]!ERR</definedName>
    <definedName name="BASE27">[0]!ERR</definedName>
    <definedName name="BASE28" localSheetId="5">'A.I.U '!ERR</definedName>
    <definedName name="BASE28" localSheetId="4">'INTERVENCION '!ERR</definedName>
    <definedName name="BASE28" localSheetId="0">'INTERVENCION '!ERR</definedName>
    <definedName name="BASE28" localSheetId="8">[0]!ERR</definedName>
    <definedName name="BASE28" localSheetId="9">[0]!ERR</definedName>
    <definedName name="BASE28">[0]!ERR</definedName>
    <definedName name="BASE29" localSheetId="5">'A.I.U '!ERR</definedName>
    <definedName name="BASE29" localSheetId="4">'INTERVENCION '!ERR</definedName>
    <definedName name="BASE29" localSheetId="0">'INTERVENCION '!ERR</definedName>
    <definedName name="BASE29" localSheetId="8">[0]!ERR</definedName>
    <definedName name="BASE29" localSheetId="9">[0]!ERR</definedName>
    <definedName name="BASE29">[0]!ERR</definedName>
    <definedName name="BASE3" localSheetId="5">'A.I.U '!ERR</definedName>
    <definedName name="BASE3" localSheetId="4">'INTERVENCION '!ERR</definedName>
    <definedName name="BASE3" localSheetId="0">'INTERVENCION '!ERR</definedName>
    <definedName name="BASE3" localSheetId="8">[0]!ERR</definedName>
    <definedName name="BASE3" localSheetId="9">[0]!ERR</definedName>
    <definedName name="BASE3">[0]!ERR</definedName>
    <definedName name="BASE30" localSheetId="5">'A.I.U '!ERR</definedName>
    <definedName name="BASE30" localSheetId="4">'INTERVENCION '!ERR</definedName>
    <definedName name="BASE30" localSheetId="0">'INTERVENCION '!ERR</definedName>
    <definedName name="BASE30" localSheetId="8">[0]!ERR</definedName>
    <definedName name="BASE30" localSheetId="9">[0]!ERR</definedName>
    <definedName name="BASE30">[0]!ERR</definedName>
    <definedName name="BASE6" localSheetId="5">'A.I.U '!ERR</definedName>
    <definedName name="BASE6" localSheetId="4">'INTERVENCION '!ERR</definedName>
    <definedName name="BASE6" localSheetId="0">'INTERVENCION '!ERR</definedName>
    <definedName name="BASE6" localSheetId="8">[0]!ERR</definedName>
    <definedName name="BASE6" localSheetId="9">[0]!ERR</definedName>
    <definedName name="BASE6">[0]!ERR</definedName>
    <definedName name="BASE7" localSheetId="5">'A.I.U '!ERR</definedName>
    <definedName name="BASE7" localSheetId="4">'INTERVENCION '!ERR</definedName>
    <definedName name="BASE7" localSheetId="0">'INTERVENCION '!ERR</definedName>
    <definedName name="BASE7" localSheetId="8">[0]!ERR</definedName>
    <definedName name="BASE7" localSheetId="9">[0]!ERR</definedName>
    <definedName name="BASE7">[0]!ERR</definedName>
    <definedName name="BASE8" localSheetId="5">'A.I.U '!ERR</definedName>
    <definedName name="BASE8" localSheetId="4">'INTERVENCION '!ERR</definedName>
    <definedName name="BASE8" localSheetId="0">'INTERVENCION '!ERR</definedName>
    <definedName name="BASE8" localSheetId="8">[0]!ERR</definedName>
    <definedName name="BASE8" localSheetId="9">[0]!ERR</definedName>
    <definedName name="BASE8">[0]!ERR</definedName>
    <definedName name="BASE9" localSheetId="5">'A.I.U '!ERR</definedName>
    <definedName name="BASE9" localSheetId="4">'INTERVENCION '!ERR</definedName>
    <definedName name="BASE9" localSheetId="0">'INTERVENCION '!ERR</definedName>
    <definedName name="BASE9" localSheetId="8">[0]!ERR</definedName>
    <definedName name="BASE9" localSheetId="9">[0]!ERR</definedName>
    <definedName name="BASE9">[0]!ERR</definedName>
    <definedName name="BASEAPU" localSheetId="5">#REF!</definedName>
    <definedName name="BASEAPU" localSheetId="4">#REF!</definedName>
    <definedName name="BASEAPU" localSheetId="0">#REF!</definedName>
    <definedName name="BASEAPU" localSheetId="8">#REF!</definedName>
    <definedName name="BASEAPU" localSheetId="9">#REF!</definedName>
    <definedName name="BASEAPU">#REF!</definedName>
    <definedName name="BASECIND">'[54]V. COSTOS INDIRECTOS'!$A$2:$C$12</definedName>
    <definedName name="_xlnm.Database" localSheetId="5">#REF!</definedName>
    <definedName name="_xlnm.Database" localSheetId="6">#REF!</definedName>
    <definedName name="_xlnm.Database" localSheetId="8">#REF!</definedName>
    <definedName name="_xlnm.Database" localSheetId="9">#REF!</definedName>
    <definedName name="_xlnm.Database">#REF!</definedName>
    <definedName name="BASEMANODEOBRA" localSheetId="5">#REF!</definedName>
    <definedName name="BASEMANODEOBRA" localSheetId="8">#REF!</definedName>
    <definedName name="BASEMANODEOBRA" localSheetId="9">#REF!</definedName>
    <definedName name="BASEMANODEOBRA">#REF!</definedName>
    <definedName name="BASEMATERIALES">'[54]II. MATERIALES'!$A$2:$D$1001</definedName>
    <definedName name="BASEQUIPOS">'[54]I. EQUIPOS'!$A$2:$D$100</definedName>
    <definedName name="BASETRANSPORTE">'[54]III. TRANSPORTE'!$A$2:$D$18</definedName>
    <definedName name="baul">#N/A</definedName>
    <definedName name="BB" localSheetId="5">'A.I.U '!ERR</definedName>
    <definedName name="bb" localSheetId="4">#REF!</definedName>
    <definedName name="bb" localSheetId="0">#REF!</definedName>
    <definedName name="BB" localSheetId="8">#N/A</definedName>
    <definedName name="BB" localSheetId="9">#N/A</definedName>
    <definedName name="BB" localSheetId="7">#N/A</definedName>
    <definedName name="BB_1">#NAME?</definedName>
    <definedName name="BB_2">#NAME?</definedName>
    <definedName name="BB_4">#NAME?</definedName>
    <definedName name="BB_6">#NAME?</definedName>
    <definedName name="BB_7">#NAME?</definedName>
    <definedName name="BB_8">#NAME?</definedName>
    <definedName name="bbbabbba">#N/A</definedName>
    <definedName name="BBBB" localSheetId="5">#NAME?</definedName>
    <definedName name="BBBB" localSheetId="4">#REF!</definedName>
    <definedName name="BBBB" localSheetId="6">#NAME?</definedName>
    <definedName name="BBBB" localSheetId="0">#REF!</definedName>
    <definedName name="BBBB" localSheetId="8">#NAME?</definedName>
    <definedName name="BBBB" localSheetId="9">#NAME?</definedName>
    <definedName name="BBBB" localSheetId="7">#NAME?</definedName>
    <definedName name="BBBB_1">#NAME?</definedName>
    <definedName name="BBBB_2">#NAME?</definedName>
    <definedName name="BBBB_5">#NAME?</definedName>
    <definedName name="bbbbb">#N/A</definedName>
    <definedName name="bbbbbb" localSheetId="5" hidden="1">{"via1",#N/A,TRUE,"general";"via2",#N/A,TRUE,"general";"via3",#N/A,TRUE,"general"}</definedName>
    <definedName name="bbbbbb" localSheetId="4" hidden="1">{"via1",#N/A,TRUE,"general";"via2",#N/A,TRUE,"general";"via3",#N/A,TRUE,"general"}</definedName>
    <definedName name="bbbbbb" localSheetId="0"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4" hidden="1">{"TAB1",#N/A,TRUE,"GENERAL";"TAB2",#N/A,TRUE,"GENERAL";"TAB3",#N/A,TRUE,"GENERAL";"TAB4",#N/A,TRUE,"GENERAL";"TAB5",#N/A,TRUE,"GENERAL"}</definedName>
    <definedName name="bbd" localSheetId="0"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arg1">[35]INTRO!$C$37</definedName>
    <definedName name="bcarg2">[35]INTRO!$C$40</definedName>
    <definedName name="bcarg3">[36]INTRO!#REF!</definedName>
    <definedName name="BCXBDFG" localSheetId="5"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 localSheetId="8">#REF!</definedName>
    <definedName name="Bd__2" localSheetId="9">#REF!</definedName>
    <definedName name="Bd__2">#REF!</definedName>
    <definedName name="BDFB" localSheetId="5" hidden="1">{"via1",#N/A,TRUE,"general";"via2",#N/A,TRUE,"general";"via3",#N/A,TRUE,"general"}</definedName>
    <definedName name="BDFB" localSheetId="4" hidden="1">{"via1",#N/A,TRUE,"general";"via2",#N/A,TRUE,"general";"via3",#N/A,TRUE,"general"}</definedName>
    <definedName name="BDFB" localSheetId="0"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DLICITACION">[55]BD!$1:$1048576</definedName>
    <definedName name="be" localSheetId="5" hidden="1">{"TAB1",#N/A,TRUE,"GENERAL";"TAB2",#N/A,TRUE,"GENERAL";"TAB3",#N/A,TRUE,"GENERAL";"TAB4",#N/A,TRUE,"GENERAL";"TAB5",#N/A,TRUE,"GENERAL"}</definedName>
    <definedName name="be" localSheetId="4" hidden="1">{"TAB1",#N/A,TRUE,"GENERAL";"TAB2",#N/A,TRUE,"GENERAL";"TAB3",#N/A,TRUE,"GENERAL";"TAB4",#N/A,TRUE,"GENERAL";"TAB5",#N/A,TRUE,"GENERAL"}</definedName>
    <definedName name="be" localSheetId="0"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eg_Bal" localSheetId="5">#REF!</definedName>
    <definedName name="Beg_Bal" localSheetId="6">#REF!</definedName>
    <definedName name="Beg_Bal" localSheetId="8">#REF!</definedName>
    <definedName name="Beg_Bal" localSheetId="9">#REF!</definedName>
    <definedName name="Beg_Bal" localSheetId="7">#REF!</definedName>
    <definedName name="bfnfv" localSheetId="5" hidden="1">{"TAB1",#N/A,TRUE,"GENERAL";"TAB2",#N/A,TRUE,"GENERAL";"TAB3",#N/A,TRUE,"GENERAL";"TAB4",#N/A,TRUE,"GENERAL";"TAB5",#N/A,TRUE,"GENERAL"}</definedName>
    <definedName name="bfnfv" localSheetId="4" hidden="1">{"TAB1",#N/A,TRUE,"GENERAL";"TAB2",#N/A,TRUE,"GENERAL";"TAB3",#N/A,TRUE,"GENERAL";"TAB4",#N/A,TRUE,"GENERAL";"TAB5",#N/A,TRUE,"GENERAL"}</definedName>
    <definedName name="bfnfv" localSheetId="0"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4" hidden="1">{"TAB1",#N/A,TRUE,"GENERAL";"TAB2",#N/A,TRUE,"GENERAL";"TAB3",#N/A,TRUE,"GENERAL";"TAB4",#N/A,TRUE,"GENERAL";"TAB5",#N/A,TRUE,"GENERAL"}</definedName>
    <definedName name="bgb" localSheetId="0"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4" hidden="1">{"via1",#N/A,TRUE,"general";"via2",#N/A,TRUE,"general";"via3",#N/A,TRUE,"general"}</definedName>
    <definedName name="BGDGFRT" localSheetId="0"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4" hidden="1">{"via1",#N/A,TRUE,"general";"via2",#N/A,TRUE,"general";"via3",#N/A,TRUE,"general"}</definedName>
    <definedName name="BGFBFH" localSheetId="0"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h" localSheetId="5">#REF!</definedName>
    <definedName name="bgh" localSheetId="6">#REF!</definedName>
    <definedName name="bgh" localSheetId="8">#REF!</definedName>
    <definedName name="bgh" localSheetId="9">#REF!</definedName>
    <definedName name="bgh" localSheetId="7">#REF!</definedName>
    <definedName name="bgvfcdx" localSheetId="5" hidden="1">{"via1",#N/A,TRUE,"general";"via2",#N/A,TRUE,"general";"via3",#N/A,TRUE,"general"}</definedName>
    <definedName name="bgvfcdx" localSheetId="4" hidden="1">{"via1",#N/A,TRUE,"general";"via2",#N/A,TRUE,"general";"via3",#N/A,TRUE,"general"}</definedName>
    <definedName name="bgvfcdx" localSheetId="0"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T" localSheetId="5">#REF!</definedName>
    <definedName name="BHT" localSheetId="6">#REF!</definedName>
    <definedName name="BHT" localSheetId="8">#REF!</definedName>
    <definedName name="BHT" localSheetId="9">#REF!</definedName>
    <definedName name="BHT" localSheetId="7">#REF!</definedName>
    <definedName name="bimestre" localSheetId="5">'[56]ESTADO RED'!$E$8</definedName>
    <definedName name="bimestre" localSheetId="6">'[56]ESTADO RED'!$E$8</definedName>
    <definedName name="bimestre" localSheetId="8">'[56]ESTADO RED'!$E$8</definedName>
    <definedName name="bimestre" localSheetId="9">'[56]ESTADO RED'!$E$8</definedName>
    <definedName name="bimestre" localSheetId="7">'[56]ESTADO RED'!$E$8</definedName>
    <definedName name="BISEL">[15]EQUIPO!$F$81</definedName>
    <definedName name="BJHVVHGH" localSheetId="5">DATE(YEAR('A.I.U '!Loan_Start),MONTH('A.I.U '!Loan_Start)+Payment_Number,DAY('A.I.U '!Loan_Start))</definedName>
    <definedName name="BJHVVHGH" localSheetId="4">DATE(YEAR(Loan_Start),MONTH(Loan_Start)+Payment_Number,DAY(Loan_Start))</definedName>
    <definedName name="BJHVVHGH" localSheetId="0">DATE(YEAR('PREC-BASE ALC'!Loan_Start),MONTH('PREC-BASE ALC'!Loan_Start)+Payment_Number,DAY('PREC-BASE ALC'!Loan_Start))</definedName>
    <definedName name="BJHVVHGH" localSheetId="8">DATE(YEAR('PMA '!Loan_Start),MONTH('PMA '!Loan_Start)+Payment_Number,DAY('PMA '!Loan_Start))</definedName>
    <definedName name="BJHVVHGH" localSheetId="9">DATE(YEAR('PMT '!Loan_Start),MONTH('PMT '!Loan_Start)+Payment_Number,DAY('PMT '!Loan_Start))</definedName>
    <definedName name="BJHVVHGH" localSheetId="7">DATE(YEAR('PREC-BASE ALC'!Loan_Start),MONTH('PREC-BASE ALC'!Loan_Start)+Payment_Number,DAY('PREC-BASE ALC'!Loan_Start))</definedName>
    <definedName name="bn" localSheetId="5">#REF!</definedName>
    <definedName name="bn" localSheetId="4">#REF!</definedName>
    <definedName name="bn" localSheetId="0">#REF!</definedName>
    <definedName name="bn" localSheetId="8">#REF!</definedName>
    <definedName name="bn" localSheetId="9">#REF!</definedName>
    <definedName name="bn">#REF!</definedName>
    <definedName name="bnm" localSheetId="5">#REF!</definedName>
    <definedName name="bnm" localSheetId="8">#REF!</definedName>
    <definedName name="bnm" localSheetId="9">#REF!</definedName>
    <definedName name="bnm" localSheetId="7">#REF!</definedName>
    <definedName name="BORDE1" localSheetId="5">#REF!</definedName>
    <definedName name="BORDE1" localSheetId="1">#REF!</definedName>
    <definedName name="BORDE1" localSheetId="4">#REF!</definedName>
    <definedName name="BORDE1" localSheetId="6">#REF!</definedName>
    <definedName name="BORDE1" localSheetId="3">#REF!</definedName>
    <definedName name="BORDE1">#REF!</definedName>
    <definedName name="BORDE2" localSheetId="5">#REF!</definedName>
    <definedName name="BORDE2" localSheetId="1">#REF!</definedName>
    <definedName name="BORDE2" localSheetId="4">#REF!</definedName>
    <definedName name="BORDE2" localSheetId="6">#REF!</definedName>
    <definedName name="BORDE2" localSheetId="3">#REF!</definedName>
    <definedName name="BORDE2">#REF!</definedName>
    <definedName name="BORDE3" localSheetId="5">#REF!</definedName>
    <definedName name="BORDE3" localSheetId="1">#REF!</definedName>
    <definedName name="BORDE3" localSheetId="4">#REF!</definedName>
    <definedName name="BORDE3" localSheetId="6">#REF!</definedName>
    <definedName name="BORDE3" localSheetId="3">#REF!</definedName>
    <definedName name="BORDE3">#REF!</definedName>
    <definedName name="borrar" localSheetId="5">#REF!</definedName>
    <definedName name="borrar" localSheetId="8">#REF!</definedName>
    <definedName name="borrar" localSheetId="9">#REF!</definedName>
    <definedName name="borrar">#REF!</definedName>
    <definedName name="BOX">#N/A</definedName>
    <definedName name="BOX__" localSheetId="5" hidden="1">#REF!</definedName>
    <definedName name="BOX__" localSheetId="8" hidden="1">#REF!</definedName>
    <definedName name="BOX__" localSheetId="9" hidden="1">#REF!</definedName>
    <definedName name="BOX__" hidden="1">#REF!</definedName>
    <definedName name="br" localSheetId="5" hidden="1">{"TAB1",#N/A,TRUE,"GENERAL";"TAB2",#N/A,TRUE,"GENERAL";"TAB3",#N/A,TRUE,"GENERAL";"TAB4",#N/A,TRUE,"GENERAL";"TAB5",#N/A,TRUE,"GENERAL"}</definedName>
    <definedName name="br" localSheetId="4" hidden="1">{"TAB1",#N/A,TRUE,"GENERAL";"TAB2",#N/A,TRUE,"GENERAL";"TAB3",#N/A,TRUE,"GENERAL";"TAB4",#N/A,TRUE,"GENERAL";"TAB5",#N/A,TRUE,"GENERAL"}</definedName>
    <definedName name="br" localSheetId="0"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IC12">[15]Hoja3!$F$1405</definedName>
    <definedName name="bsb" localSheetId="5" hidden="1">{"via1",#N/A,TRUE,"general";"via2",#N/A,TRUE,"general";"via3",#N/A,TRUE,"general"}</definedName>
    <definedName name="bsb" localSheetId="4" hidden="1">{"via1",#N/A,TRUE,"general";"via2",#N/A,TRUE,"general";"via3",#N/A,TRUE,"general"}</definedName>
    <definedName name="bsb" localSheetId="0"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4" hidden="1">{"TAB1",#N/A,TRUE,"GENERAL";"TAB2",#N/A,TRUE,"GENERAL";"TAB3",#N/A,TRUE,"GENERAL";"TAB4",#N/A,TRUE,"GENERAL";"TAB5",#N/A,TRUE,"GENERAL"}</definedName>
    <definedName name="bspoi" localSheetId="0"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t" localSheetId="5" hidden="1">{"via1",#N/A,TRUE,"general";"via2",#N/A,TRUE,"general";"via3",#N/A,TRUE,"general"}</definedName>
    <definedName name="bt" localSheetId="4" hidden="1">{"via1",#N/A,TRUE,"general";"via2",#N/A,TRUE,"general";"via3",#N/A,TRUE,"general"}</definedName>
    <definedName name="bt" localSheetId="0"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ENO4006" localSheetId="5">#REF!</definedName>
    <definedName name="BUENO4006" localSheetId="6">#REF!</definedName>
    <definedName name="BUENO4006" localSheetId="8">#REF!</definedName>
    <definedName name="BUENO4006" localSheetId="9">#REF!</definedName>
    <definedName name="BUENO4006" localSheetId="7">#REF!</definedName>
    <definedName name="BUENO4006A" localSheetId="5">#REF!</definedName>
    <definedName name="BUENO4006A" localSheetId="6">#REF!</definedName>
    <definedName name="BUENO4006A" localSheetId="8">#REF!</definedName>
    <definedName name="BUENO4006A" localSheetId="9">#REF!</definedName>
    <definedName name="BUENO4006A" localSheetId="7">#REF!</definedName>
    <definedName name="BUENO40CN01" localSheetId="5">#REF!</definedName>
    <definedName name="BUENO40CN01" localSheetId="6">#REF!</definedName>
    <definedName name="BUENO40CN01" localSheetId="8">#REF!</definedName>
    <definedName name="BUENO40CN01" localSheetId="9">#REF!</definedName>
    <definedName name="BUENO40CN01" localSheetId="7">#REF!</definedName>
    <definedName name="BUENO40CNA" localSheetId="5">#REF!</definedName>
    <definedName name="BUENO40CNA" localSheetId="6">#REF!</definedName>
    <definedName name="BUENO40CNA" localSheetId="8">#REF!</definedName>
    <definedName name="BUENO40CNA" localSheetId="9">#REF!</definedName>
    <definedName name="BUENO40CNA" localSheetId="7">#REF!</definedName>
    <definedName name="BUENO40CNB" localSheetId="5">#REF!</definedName>
    <definedName name="BUENO40CNB" localSheetId="6">#REF!</definedName>
    <definedName name="BUENO40CNB" localSheetId="8">#REF!</definedName>
    <definedName name="BUENO40CNB" localSheetId="9">#REF!</definedName>
    <definedName name="BUENO40CNB" localSheetId="7">#REF!</definedName>
    <definedName name="BUENO55CN01" localSheetId="5">#REF!</definedName>
    <definedName name="BUENO55CN01" localSheetId="6">#REF!</definedName>
    <definedName name="BUENO55CN01" localSheetId="8">#REF!</definedName>
    <definedName name="BUENO55CN01" localSheetId="9">#REF!</definedName>
    <definedName name="BUENO55CN01" localSheetId="7">#REF!</definedName>
    <definedName name="BUENO55CN03" localSheetId="5">#REF!</definedName>
    <definedName name="BUENO55CN03" localSheetId="6">#REF!</definedName>
    <definedName name="BUENO55CN03" localSheetId="8">#REF!</definedName>
    <definedName name="BUENO55CN03" localSheetId="9">#REF!</definedName>
    <definedName name="BUENO55CN03" localSheetId="7">#REF!</definedName>
    <definedName name="BUENO5607" localSheetId="5">#REF!</definedName>
    <definedName name="BUENO5607" localSheetId="6">#REF!</definedName>
    <definedName name="BUENO5607" localSheetId="8">#REF!</definedName>
    <definedName name="BUENO5607" localSheetId="9">#REF!</definedName>
    <definedName name="BUENO5607" localSheetId="7">#REF!</definedName>
    <definedName name="BUENOAFIR5607" localSheetId="5">#REF!</definedName>
    <definedName name="BUENOAFIR5607" localSheetId="6">#REF!</definedName>
    <definedName name="BUENOAFIR5607" localSheetId="8">#REF!</definedName>
    <definedName name="BUENOAFIR5607" localSheetId="9">#REF!</definedName>
    <definedName name="BUENOAFIR5607" localSheetId="7">#REF!</definedName>
    <definedName name="BuiltIn_Print_Area" localSheetId="5">#REF!</definedName>
    <definedName name="BuiltIn_Print_Area" localSheetId="6">#REF!</definedName>
    <definedName name="BuiltIn_Print_Area" localSheetId="8">#REF!</definedName>
    <definedName name="BuiltIn_Print_Area" localSheetId="9">#REF!</definedName>
    <definedName name="BuiltIn_Print_Area">#REF!</definedName>
    <definedName name="BuiltIn_Print_Area___0" localSheetId="5">#REF!</definedName>
    <definedName name="BuiltIn_Print_Area___0" localSheetId="6">#REF!</definedName>
    <definedName name="BuiltIn_Print_Area___0" localSheetId="8">#REF!</definedName>
    <definedName name="BuiltIn_Print_Area___0" localSheetId="9">#REF!</definedName>
    <definedName name="BuiltIn_Print_Area___0" localSheetId="7">#REF!</definedName>
    <definedName name="BuiltIn_Print_Area___0___0" localSheetId="5">#REF!</definedName>
    <definedName name="BuiltIn_Print_Area___0___0" localSheetId="6">#REF!</definedName>
    <definedName name="BuiltIn_Print_Area___0___0" localSheetId="8">#REF!</definedName>
    <definedName name="BuiltIn_Print_Area___0___0" localSheetId="9">#REF!</definedName>
    <definedName name="BuiltIn_Print_Area___0___0">#REF!</definedName>
    <definedName name="BuiltIn_Print_Titles" localSheetId="5">[57]APU!#REF!</definedName>
    <definedName name="BuiltIn_Print_Titles" localSheetId="6">[57]APU!#REF!</definedName>
    <definedName name="BuiltIn_Print_Titles" localSheetId="8">[57]APU!#REF!</definedName>
    <definedName name="BuiltIn_Print_Titles" localSheetId="9">[57]APU!#REF!</definedName>
    <definedName name="BuiltIn_Print_Titles" localSheetId="7">[57]APU!#REF!</definedName>
    <definedName name="BuiltIn_Print_Titles___0" localSheetId="5">[58]Estruc.ICEL!#REF!</definedName>
    <definedName name="BuiltIn_Print_Titles___0" localSheetId="6">[58]Estruc.ICEL!#REF!</definedName>
    <definedName name="BuiltIn_Print_Titles___0" localSheetId="8">[58]Estruc.ICEL!#REF!</definedName>
    <definedName name="BuiltIn_Print_Titles___0" localSheetId="9">[58]Estruc.ICEL!#REF!</definedName>
    <definedName name="BuiltIn_Print_Titles___0" localSheetId="7">[58]Estruc.ICEL!#REF!</definedName>
    <definedName name="Buscar" localSheetId="5">#REF!</definedName>
    <definedName name="Buscar" localSheetId="8">#REF!</definedName>
    <definedName name="Buscar" localSheetId="9">#REF!</definedName>
    <definedName name="Buscar">#REF!</definedName>
    <definedName name="Buscar___0" localSheetId="5">#REF!</definedName>
    <definedName name="Buscar___0" localSheetId="8">#REF!</definedName>
    <definedName name="Buscar___0" localSheetId="9">#REF!</definedName>
    <definedName name="Buscar___0">#REF!</definedName>
    <definedName name="Buscar___1" localSheetId="5">#REF!</definedName>
    <definedName name="Buscar___1" localSheetId="8">#REF!</definedName>
    <definedName name="Buscar___1" localSheetId="9">#REF!</definedName>
    <definedName name="Buscar___1">#REF!</definedName>
    <definedName name="Buscar___2" localSheetId="5">#REF!</definedName>
    <definedName name="Buscar___2" localSheetId="6">#REF!</definedName>
    <definedName name="Buscar___2" localSheetId="8">#REF!</definedName>
    <definedName name="Buscar___2" localSheetId="9">#REF!</definedName>
    <definedName name="Buscar___2">#REF!</definedName>
    <definedName name="Buscar___25" localSheetId="5">#REF!</definedName>
    <definedName name="Buscar___25" localSheetId="6">#REF!</definedName>
    <definedName name="Buscar___25" localSheetId="8">#REF!</definedName>
    <definedName name="Buscar___25" localSheetId="9">#REF!</definedName>
    <definedName name="Buscar___25">#REF!</definedName>
    <definedName name="Buscar___26" localSheetId="5">#REF!</definedName>
    <definedName name="Buscar___26" localSheetId="6">#REF!</definedName>
    <definedName name="Buscar___26" localSheetId="8">#REF!</definedName>
    <definedName name="Buscar___26" localSheetId="9">#REF!</definedName>
    <definedName name="Buscar___26">#REF!</definedName>
    <definedName name="Buscar___3" localSheetId="5">#REF!</definedName>
    <definedName name="Buscar___3" localSheetId="6">#REF!</definedName>
    <definedName name="Buscar___3" localSheetId="8">#REF!</definedName>
    <definedName name="Buscar___3" localSheetId="9">#REF!</definedName>
    <definedName name="Buscar___3">#REF!</definedName>
    <definedName name="Buscar___37" localSheetId="5">#REF!</definedName>
    <definedName name="Buscar___37" localSheetId="6">#REF!</definedName>
    <definedName name="Buscar___37" localSheetId="8">#REF!</definedName>
    <definedName name="Buscar___37" localSheetId="9">#REF!</definedName>
    <definedName name="Buscar___37">#REF!</definedName>
    <definedName name="Buscar___38" localSheetId="5">#REF!</definedName>
    <definedName name="Buscar___38" localSheetId="6">#REF!</definedName>
    <definedName name="Buscar___38" localSheetId="8">#REF!</definedName>
    <definedName name="Buscar___38" localSheetId="9">#REF!</definedName>
    <definedName name="Buscar___38">#REF!</definedName>
    <definedName name="Buscar___39" localSheetId="5">#REF!</definedName>
    <definedName name="Buscar___39" localSheetId="6">#REF!</definedName>
    <definedName name="Buscar___39" localSheetId="8">#REF!</definedName>
    <definedName name="Buscar___39" localSheetId="9">#REF!</definedName>
    <definedName name="Buscar___39">#REF!</definedName>
    <definedName name="Buscar___40" localSheetId="5">#REF!</definedName>
    <definedName name="Buscar___40" localSheetId="6">#REF!</definedName>
    <definedName name="Buscar___40" localSheetId="8">#REF!</definedName>
    <definedName name="Buscar___40" localSheetId="9">#REF!</definedName>
    <definedName name="Buscar___40">#REF!</definedName>
    <definedName name="Buscar___41" localSheetId="5">#REF!</definedName>
    <definedName name="Buscar___41" localSheetId="6">#REF!</definedName>
    <definedName name="Buscar___41" localSheetId="8">#REF!</definedName>
    <definedName name="Buscar___41" localSheetId="9">#REF!</definedName>
    <definedName name="Buscar___41">#REF!</definedName>
    <definedName name="Buscar___42" localSheetId="5">#REF!</definedName>
    <definedName name="Buscar___42" localSheetId="6">#REF!</definedName>
    <definedName name="Buscar___42" localSheetId="8">#REF!</definedName>
    <definedName name="Buscar___42" localSheetId="9">#REF!</definedName>
    <definedName name="Buscar___42">#REF!</definedName>
    <definedName name="Buscar___43" localSheetId="5">#REF!</definedName>
    <definedName name="Buscar___43" localSheetId="6">#REF!</definedName>
    <definedName name="Buscar___43" localSheetId="8">#REF!</definedName>
    <definedName name="Buscar___43" localSheetId="9">#REF!</definedName>
    <definedName name="Buscar___43">#REF!</definedName>
    <definedName name="Buscar___44" localSheetId="5">#REF!</definedName>
    <definedName name="Buscar___44" localSheetId="6">#REF!</definedName>
    <definedName name="Buscar___44" localSheetId="8">#REF!</definedName>
    <definedName name="Buscar___44" localSheetId="9">#REF!</definedName>
    <definedName name="Buscar___44">#REF!</definedName>
    <definedName name="Buscar___90" localSheetId="5">#REF!</definedName>
    <definedName name="Buscar___90" localSheetId="6">#REF!</definedName>
    <definedName name="Buscar___90" localSheetId="8">#REF!</definedName>
    <definedName name="Buscar___90" localSheetId="9">#REF!</definedName>
    <definedName name="Buscar___90">#REF!</definedName>
    <definedName name="Buscar_1" localSheetId="5">#REF!</definedName>
    <definedName name="Buscar_1" localSheetId="6">#REF!</definedName>
    <definedName name="Buscar_1" localSheetId="8">#REF!</definedName>
    <definedName name="Buscar_1" localSheetId="9">#REF!</definedName>
    <definedName name="Buscar_1">#REF!</definedName>
    <definedName name="Buscar_2" localSheetId="5">#REF!</definedName>
    <definedName name="Buscar_2" localSheetId="6">#REF!</definedName>
    <definedName name="Buscar_2" localSheetId="8">#REF!</definedName>
    <definedName name="Buscar_2" localSheetId="9">#REF!</definedName>
    <definedName name="Buscar_2">#REF!</definedName>
    <definedName name="Buscar_4" localSheetId="5">#REF!</definedName>
    <definedName name="Buscar_4" localSheetId="6">#REF!</definedName>
    <definedName name="Buscar_4" localSheetId="8">#REF!</definedName>
    <definedName name="Buscar_4" localSheetId="9">#REF!</definedName>
    <definedName name="Buscar_4">#REF!</definedName>
    <definedName name="Buscar_6" localSheetId="5">#REF!</definedName>
    <definedName name="Buscar_6" localSheetId="6">#REF!</definedName>
    <definedName name="Buscar_6" localSheetId="8">#REF!</definedName>
    <definedName name="Buscar_6" localSheetId="9">#REF!</definedName>
    <definedName name="Buscar_6">#REF!</definedName>
    <definedName name="Buscar_7" localSheetId="5">#REF!</definedName>
    <definedName name="Buscar_7" localSheetId="6">#REF!</definedName>
    <definedName name="Buscar_7" localSheetId="8">#REF!</definedName>
    <definedName name="Buscar_7" localSheetId="9">#REF!</definedName>
    <definedName name="Buscar_7">#REF!</definedName>
    <definedName name="Buscar_8" localSheetId="5">#REF!</definedName>
    <definedName name="Buscar_8" localSheetId="6">#REF!</definedName>
    <definedName name="Buscar_8" localSheetId="8">#REF!</definedName>
    <definedName name="Buscar_8" localSheetId="9">#REF!</definedName>
    <definedName name="Buscar_8">#REF!</definedName>
    <definedName name="busco" localSheetId="5">#REF!</definedName>
    <definedName name="busco" localSheetId="6">#REF!</definedName>
    <definedName name="busco" localSheetId="8">#REF!</definedName>
    <definedName name="busco" localSheetId="9">#REF!</definedName>
    <definedName name="busco" localSheetId="7">#REF!</definedName>
    <definedName name="BUSH">[15]Hoja3!$F$1100</definedName>
    <definedName name="bustos">[59]Hoja1!$G$10</definedName>
    <definedName name="bvbc" localSheetId="5" hidden="1">{"TAB1",#N/A,TRUE,"GENERAL";"TAB2",#N/A,TRUE,"GENERAL";"TAB3",#N/A,TRUE,"GENERAL";"TAB4",#N/A,TRUE,"GENERAL";"TAB5",#N/A,TRUE,"GENERAL"}</definedName>
    <definedName name="bvbc" localSheetId="4" hidden="1">{"TAB1",#N/A,TRUE,"GENERAL";"TAB2",#N/A,TRUE,"GENERAL";"TAB3",#N/A,TRUE,"GENERAL";"TAB4",#N/A,TRUE,"GENERAL";"TAB5",#N/A,TRUE,"GENERAL"}</definedName>
    <definedName name="bvbc" localSheetId="0"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4" hidden="1">{"via1",#N/A,TRUE,"general";"via2",#N/A,TRUE,"general";"via3",#N/A,TRUE,"general"}</definedName>
    <definedName name="bvcb" localSheetId="0"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4" hidden="1">{"via1",#N/A,TRUE,"general";"via2",#N/A,TRUE,"general";"via3",#N/A,TRUE,"general"}</definedName>
    <definedName name="bvn" localSheetId="0"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w" localSheetId="5">#REF!</definedName>
    <definedName name="bw" localSheetId="6">#REF!</definedName>
    <definedName name="bw" localSheetId="8">#REF!</definedName>
    <definedName name="bw" localSheetId="9">#REF!</definedName>
    <definedName name="bw" localSheetId="7">#REF!</definedName>
    <definedName name="by" localSheetId="5" hidden="1">{"via1",#N/A,TRUE,"general";"via2",#N/A,TRUE,"general";"via3",#N/A,TRUE,"general"}</definedName>
    <definedName name="by" localSheetId="4" hidden="1">{"via1",#N/A,TRUE,"general";"via2",#N/A,TRUE,"general";"via3",#N/A,TRUE,"general"}</definedName>
    <definedName name="by" localSheetId="0"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1045" localSheetId="5">[4]APU!#REF!</definedName>
    <definedName name="C.1045" localSheetId="1">#REF!</definedName>
    <definedName name="C.1045" localSheetId="4">#REF!</definedName>
    <definedName name="C.1045" localSheetId="6">#REF!</definedName>
    <definedName name="C.1045" localSheetId="0">[4]APU!#REF!</definedName>
    <definedName name="C.1045" localSheetId="3">#REF!</definedName>
    <definedName name="C.1045" localSheetId="7">[4]APU!#REF!</definedName>
    <definedName name="C.1090" localSheetId="5">[4]APU!#REF!</definedName>
    <definedName name="C.1090" localSheetId="1">#REF!</definedName>
    <definedName name="C.1090" localSheetId="4">#REF!</definedName>
    <definedName name="C.1090" localSheetId="6">#REF!</definedName>
    <definedName name="C.1090" localSheetId="0">[4]APU!#REF!</definedName>
    <definedName name="C.1090" localSheetId="3">#REF!</definedName>
    <definedName name="C.1090" localSheetId="7">[4]APU!#REF!</definedName>
    <definedName name="C.1245" localSheetId="5">[4]APU!#REF!</definedName>
    <definedName name="C.1245" localSheetId="1">#REF!</definedName>
    <definedName name="C.1245" localSheetId="4">#REF!</definedName>
    <definedName name="C.1245" localSheetId="6">#REF!</definedName>
    <definedName name="C.1245" localSheetId="0">[4]APU!#REF!</definedName>
    <definedName name="C.1245" localSheetId="3">#REF!</definedName>
    <definedName name="C.1245" localSheetId="7">[4]APU!#REF!</definedName>
    <definedName name="C.1290" localSheetId="5">[4]APU!#REF!</definedName>
    <definedName name="C.1290" localSheetId="1">#REF!</definedName>
    <definedName name="C.1290" localSheetId="4">#REF!</definedName>
    <definedName name="C.1290" localSheetId="6">#REF!</definedName>
    <definedName name="C.1290" localSheetId="0">[4]APU!#REF!</definedName>
    <definedName name="C.1290" localSheetId="3">#REF!</definedName>
    <definedName name="C.1290" localSheetId="7">[4]APU!#REF!</definedName>
    <definedName name="C.345" localSheetId="5">[4]APU!#REF!</definedName>
    <definedName name="C.345" localSheetId="1">#REF!</definedName>
    <definedName name="C.345" localSheetId="4">#REF!</definedName>
    <definedName name="C.345" localSheetId="6">#REF!</definedName>
    <definedName name="C.345" localSheetId="0">[4]APU!#REF!</definedName>
    <definedName name="C.345" localSheetId="3">#REF!</definedName>
    <definedName name="C.345" localSheetId="7">[4]APU!#REF!</definedName>
    <definedName name="C.390" localSheetId="5">[4]APU!#REF!</definedName>
    <definedName name="C.390" localSheetId="1">#REF!</definedName>
    <definedName name="C.390" localSheetId="4">#REF!</definedName>
    <definedName name="C.390" localSheetId="6">#REF!</definedName>
    <definedName name="C.390" localSheetId="0">[4]APU!#REF!</definedName>
    <definedName name="C.390" localSheetId="3">#REF!</definedName>
    <definedName name="C.390" localSheetId="7">[4]APU!#REF!</definedName>
    <definedName name="C.445" localSheetId="5">[4]APU!#REF!</definedName>
    <definedName name="C.445" localSheetId="1">#REF!</definedName>
    <definedName name="C.445" localSheetId="4">#REF!</definedName>
    <definedName name="C.445" localSheetId="6">#REF!</definedName>
    <definedName name="C.445" localSheetId="0">[4]APU!#REF!</definedName>
    <definedName name="C.445" localSheetId="3">#REF!</definedName>
    <definedName name="C.445" localSheetId="7">[4]APU!#REF!</definedName>
    <definedName name="C.490" localSheetId="5">[4]APU!#REF!</definedName>
    <definedName name="C.490" localSheetId="1">#REF!</definedName>
    <definedName name="C.490" localSheetId="4">#REF!</definedName>
    <definedName name="C.490" localSheetId="6">#REF!</definedName>
    <definedName name="C.490" localSheetId="0">[4]APU!#REF!</definedName>
    <definedName name="C.490" localSheetId="3">#REF!</definedName>
    <definedName name="C.490" localSheetId="7">[4]APU!#REF!</definedName>
    <definedName name="C.645" localSheetId="5">[4]APU!#REF!</definedName>
    <definedName name="C.645" localSheetId="1">#REF!</definedName>
    <definedName name="C.645" localSheetId="4">#REF!</definedName>
    <definedName name="C.645" localSheetId="6">#REF!</definedName>
    <definedName name="C.645" localSheetId="0">[4]APU!#REF!</definedName>
    <definedName name="C.645" localSheetId="3">#REF!</definedName>
    <definedName name="C.645" localSheetId="7">[4]APU!#REF!</definedName>
    <definedName name="C.690" localSheetId="5">[4]APU!#REF!</definedName>
    <definedName name="C.690" localSheetId="1">#REF!</definedName>
    <definedName name="C.690" localSheetId="4">#REF!</definedName>
    <definedName name="C.690" localSheetId="6">#REF!</definedName>
    <definedName name="C.690" localSheetId="0">[4]APU!#REF!</definedName>
    <definedName name="C.690" localSheetId="3">#REF!</definedName>
    <definedName name="C.690" localSheetId="7">[4]APU!#REF!</definedName>
    <definedName name="C.845" localSheetId="5">[4]APU!#REF!</definedName>
    <definedName name="C.845" localSheetId="1">#REF!</definedName>
    <definedName name="C.845" localSheetId="4">#REF!</definedName>
    <definedName name="C.845" localSheetId="6">#REF!</definedName>
    <definedName name="C.845" localSheetId="0">[4]APU!#REF!</definedName>
    <definedName name="C.845" localSheetId="3">#REF!</definedName>
    <definedName name="C.845" localSheetId="7">[4]APU!#REF!</definedName>
    <definedName name="C.890" localSheetId="5">[4]APU!#REF!</definedName>
    <definedName name="C.890" localSheetId="1">#REF!</definedName>
    <definedName name="C.890" localSheetId="4">#REF!</definedName>
    <definedName name="C.890" localSheetId="6">#REF!</definedName>
    <definedName name="C.890" localSheetId="0">[4]APU!#REF!</definedName>
    <definedName name="C.890" localSheetId="3">#REF!</definedName>
    <definedName name="C.890" localSheetId="7">[4]APU!#REF!</definedName>
    <definedName name="C.CLAV" localSheetId="4">#REF!</definedName>
    <definedName name="C.CLAV" localSheetId="0">#REF!</definedName>
    <definedName name="C.CLAV" localSheetId="8">#REF!</definedName>
    <definedName name="C.CLAV" localSheetId="9">#REF!</definedName>
    <definedName name="C.CLAV">#REF!</definedName>
    <definedName name="C.FON" localSheetId="4">#REF!</definedName>
    <definedName name="C.FON" localSheetId="0">#REF!</definedName>
    <definedName name="C.FON" localSheetId="8">#REF!</definedName>
    <definedName name="C.FON" localSheetId="9">#REF!</definedName>
    <definedName name="C.FON">#REF!</definedName>
    <definedName name="C.LOM" localSheetId="4">#REF!</definedName>
    <definedName name="C.LOM" localSheetId="0">#REF!</definedName>
    <definedName name="C.LOM" localSheetId="8">#REF!</definedName>
    <definedName name="C.LOM" localSheetId="9">#REF!</definedName>
    <definedName name="C.LOM">#REF!</definedName>
    <definedName name="C.RAS" localSheetId="8">#REF!</definedName>
    <definedName name="C.RAS" localSheetId="9">#REF!</definedName>
    <definedName name="C.RAS">#REF!</definedName>
    <definedName name="C.TERR" localSheetId="8">#REF!</definedName>
    <definedName name="C.TERR" localSheetId="9">#REF!</definedName>
    <definedName name="C.TERR">#REF!</definedName>
    <definedName name="C_" localSheetId="5">#REF!</definedName>
    <definedName name="C_" localSheetId="8">#REF!</definedName>
    <definedName name="C_" localSheetId="9">#REF!</definedName>
    <definedName name="C_" localSheetId="7">#REF!</definedName>
    <definedName name="C_LOM" localSheetId="8">#REF!</definedName>
    <definedName name="C_LOM" localSheetId="9">#REF!</definedName>
    <definedName name="C_LOM">#REF!</definedName>
    <definedName name="C2.500" localSheetId="1">#REF!</definedName>
    <definedName name="C2.500" localSheetId="4">#REF!</definedName>
    <definedName name="C2.500" localSheetId="6">#REF!</definedName>
    <definedName name="C2.500" localSheetId="3">#REF!</definedName>
    <definedName name="C2.500">[4]APU!$J$132</definedName>
    <definedName name="C3.000" localSheetId="1">#REF!</definedName>
    <definedName name="C3.000" localSheetId="4">#REF!</definedName>
    <definedName name="C3.000" localSheetId="6">#REF!</definedName>
    <definedName name="C3.000" localSheetId="3">#REF!</definedName>
    <definedName name="C3.000">[4]APU!$J$80</definedName>
    <definedName name="C4.000" localSheetId="5">#REF!</definedName>
    <definedName name="C4.000" localSheetId="1">#REF!</definedName>
    <definedName name="C4.000" localSheetId="4">#REF!</definedName>
    <definedName name="C4.000" localSheetId="3">#REF!</definedName>
    <definedName name="C4.000">#REF!</definedName>
    <definedName name="ca" localSheetId="5">#N/A</definedName>
    <definedName name="ca" localSheetId="6">#N/A</definedName>
    <definedName name="ca" localSheetId="8">#N/A</definedName>
    <definedName name="ca" localSheetId="9">#N/A</definedName>
    <definedName name="ca" localSheetId="7">#N/A</definedName>
    <definedName name="CAAE3" localSheetId="5">#REF!</definedName>
    <definedName name="CAAE3" localSheetId="8">#REF!</definedName>
    <definedName name="CAAE3" localSheetId="9">#REF!</definedName>
    <definedName name="CAAE3" localSheetId="7">#REF!</definedName>
    <definedName name="CAAE4" localSheetId="5">#REF!</definedName>
    <definedName name="CAAE4" localSheetId="8">#REF!</definedName>
    <definedName name="CAAE4" localSheetId="9">#REF!</definedName>
    <definedName name="CAAE4" localSheetId="7">#REF!</definedName>
    <definedName name="Cabezal__16_24" localSheetId="5">#REF!</definedName>
    <definedName name="Cabezal__16_24" localSheetId="1">#REF!</definedName>
    <definedName name="Cabezal__16_24" localSheetId="4">#REF!</definedName>
    <definedName name="Cabezal__16_24" localSheetId="6">#REF!</definedName>
    <definedName name="Cabezal__16_24" localSheetId="3">#REF!</definedName>
    <definedName name="Cabezal__16_24">#REF!</definedName>
    <definedName name="cable" localSheetId="5">#REF!</definedName>
    <definedName name="cable" localSheetId="6">#REF!</definedName>
    <definedName name="cable" localSheetId="8">#REF!</definedName>
    <definedName name="cable" localSheetId="9">#REF!</definedName>
    <definedName name="cable">#REF!</definedName>
    <definedName name="cable1" localSheetId="5">#REF!</definedName>
    <definedName name="cable1" localSheetId="6">#REF!</definedName>
    <definedName name="cable1" localSheetId="8">#REF!</definedName>
    <definedName name="cable1" localSheetId="9">#REF!</definedName>
    <definedName name="cable1">#REF!</definedName>
    <definedName name="CABLECU">[15]Hoja3!$F$1560</definedName>
    <definedName name="cableNJA" localSheetId="5">#REF!</definedName>
    <definedName name="cableNJA" localSheetId="8">#REF!</definedName>
    <definedName name="cableNJA" localSheetId="9">#REF!</definedName>
    <definedName name="cableNJA">#REF!</definedName>
    <definedName name="caja" localSheetId="5">[60]APU!$J$251</definedName>
    <definedName name="caja" localSheetId="1">[61]APU!$J$251</definedName>
    <definedName name="caja" localSheetId="4">[61]APU!$J$251</definedName>
    <definedName name="caja" localSheetId="6">#REF!</definedName>
    <definedName name="caja" localSheetId="3">#REF!</definedName>
    <definedName name="caja" localSheetId="8">[62]APU!$J$251</definedName>
    <definedName name="caja" localSheetId="9">[62]APU!$J$251</definedName>
    <definedName name="caja" localSheetId="7">[62]APU!$J$251</definedName>
    <definedName name="Caja_cuadrada_1_1_0.60" localSheetId="5">#REF!</definedName>
    <definedName name="Caja_cuadrada_1_1_0.60" localSheetId="1">#REF!</definedName>
    <definedName name="Caja_cuadrada_1_1_0.60" localSheetId="4">#REF!</definedName>
    <definedName name="Caja_cuadrada_1_1_0.60" localSheetId="6">#REF!</definedName>
    <definedName name="Caja_cuadrada_1_1_0.60" localSheetId="3">#REF!</definedName>
    <definedName name="Caja_cuadrada_1_1_0.60">#REF!</definedName>
    <definedName name="Caja_Inspeccion_2_2_1.60" localSheetId="5">#REF!</definedName>
    <definedName name="Caja_Inspeccion_2_2_1.60" localSheetId="1">#REF!</definedName>
    <definedName name="Caja_Inspeccion_2_2_1.60" localSheetId="4">#REF!</definedName>
    <definedName name="Caja_Inspeccion_2_2_1.60" localSheetId="6">#REF!</definedName>
    <definedName name="Caja_Inspeccion_2_2_1.60" localSheetId="3">#REF!</definedName>
    <definedName name="Caja_Inspeccion_2_2_1.60">#REF!</definedName>
    <definedName name="cajmenht" localSheetId="5">#REF!</definedName>
    <definedName name="cajmenht" localSheetId="8">#REF!</definedName>
    <definedName name="cajmenht" localSheetId="9">#REF!</definedName>
    <definedName name="cajmenht" localSheetId="7">#REF!</definedName>
    <definedName name="CALCULO" localSheetId="5">#REF!</definedName>
    <definedName name="CALCULO" localSheetId="8">#REF!</definedName>
    <definedName name="CALCULO" localSheetId="9">#REF!</definedName>
    <definedName name="CALCULO">#REF!</definedName>
    <definedName name="CAM_CAIDA" localSheetId="8">#REF!</definedName>
    <definedName name="CAM_CAIDA" localSheetId="9">#REF!</definedName>
    <definedName name="CAM_CAIDA">#REF!</definedName>
    <definedName name="canal" localSheetId="8">#REF!</definedName>
    <definedName name="canal" localSheetId="9">#REF!</definedName>
    <definedName name="canal">#REF!</definedName>
    <definedName name="CANT" localSheetId="5">#REF!</definedName>
    <definedName name="CANT" localSheetId="8">#REF!</definedName>
    <definedName name="CANT" localSheetId="9">#REF!</definedName>
    <definedName name="CANT" localSheetId="7">#REF!</definedName>
    <definedName name="CANT1.1" localSheetId="5">#REF!</definedName>
    <definedName name="CANT1.1" localSheetId="6">#REF!</definedName>
    <definedName name="CANT1.1" localSheetId="8">#REF!</definedName>
    <definedName name="CANT1.1" localSheetId="9">#REF!</definedName>
    <definedName name="CANT1.1">#REF!</definedName>
    <definedName name="CANT1.2" localSheetId="5">#REF!</definedName>
    <definedName name="CANT1.2" localSheetId="6">#REF!</definedName>
    <definedName name="CANT1.2" localSheetId="8">#REF!</definedName>
    <definedName name="CANT1.2" localSheetId="9">#REF!</definedName>
    <definedName name="CANT1.2">#REF!</definedName>
    <definedName name="CANT1.3" localSheetId="5">#REF!</definedName>
    <definedName name="CANT1.3" localSheetId="6">#REF!</definedName>
    <definedName name="CANT1.3" localSheetId="8">#REF!</definedName>
    <definedName name="CANT1.3" localSheetId="9">#REF!</definedName>
    <definedName name="CANT1.3">#REF!</definedName>
    <definedName name="CANT1.5" localSheetId="5">#REF!</definedName>
    <definedName name="CANT1.5" localSheetId="6">#REF!</definedName>
    <definedName name="CANT1.5" localSheetId="8">#REF!</definedName>
    <definedName name="CANT1.5" localSheetId="9">#REF!</definedName>
    <definedName name="CANT1.5">#REF!</definedName>
    <definedName name="CANT1.6" localSheetId="5">#REF!</definedName>
    <definedName name="CANT1.6" localSheetId="6">#REF!</definedName>
    <definedName name="CANT1.6" localSheetId="8">#REF!</definedName>
    <definedName name="CANT1.6" localSheetId="9">#REF!</definedName>
    <definedName name="CANT1.6">#REF!</definedName>
    <definedName name="CANT1.7" localSheetId="5">#REF!</definedName>
    <definedName name="CANT1.7" localSheetId="6">#REF!</definedName>
    <definedName name="CANT1.7" localSheetId="8">#REF!</definedName>
    <definedName name="CANT1.7" localSheetId="9">#REF!</definedName>
    <definedName name="CANT1.7">#REF!</definedName>
    <definedName name="CANT1.9" localSheetId="5">#REF!</definedName>
    <definedName name="CANT1.9" localSheetId="6">#REF!</definedName>
    <definedName name="CANT1.9" localSheetId="8">#REF!</definedName>
    <definedName name="CANT1.9" localSheetId="9">#REF!</definedName>
    <definedName name="CANT1.9">#REF!</definedName>
    <definedName name="CANT2.11" localSheetId="5">#REF!</definedName>
    <definedName name="CANT2.11" localSheetId="6">#REF!</definedName>
    <definedName name="CANT2.11" localSheetId="8">#REF!</definedName>
    <definedName name="CANT2.11" localSheetId="9">#REF!</definedName>
    <definedName name="CANT2.11">#REF!</definedName>
    <definedName name="CANT2.12" localSheetId="5">#REF!</definedName>
    <definedName name="CANT2.12" localSheetId="6">#REF!</definedName>
    <definedName name="CANT2.12" localSheetId="8">#REF!</definedName>
    <definedName name="CANT2.12" localSheetId="9">#REF!</definedName>
    <definedName name="CANT2.12">#REF!</definedName>
    <definedName name="CANT2.2" localSheetId="5">#REF!</definedName>
    <definedName name="CANT2.2" localSheetId="6">#REF!</definedName>
    <definedName name="CANT2.2" localSheetId="8">#REF!</definedName>
    <definedName name="CANT2.2" localSheetId="9">#REF!</definedName>
    <definedName name="CANT2.2">#REF!</definedName>
    <definedName name="CANT2.3" localSheetId="5">#REF!</definedName>
    <definedName name="CANT2.3" localSheetId="6">#REF!</definedName>
    <definedName name="CANT2.3" localSheetId="8">#REF!</definedName>
    <definedName name="CANT2.3" localSheetId="9">#REF!</definedName>
    <definedName name="CANT2.3">#REF!</definedName>
    <definedName name="CANT2.4" localSheetId="5">#REF!</definedName>
    <definedName name="CANT2.4" localSheetId="6">#REF!</definedName>
    <definedName name="CANT2.4" localSheetId="8">#REF!</definedName>
    <definedName name="CANT2.4" localSheetId="9">#REF!</definedName>
    <definedName name="CANT2.4">#REF!</definedName>
    <definedName name="CANT8.1" localSheetId="5">#REF!</definedName>
    <definedName name="CANT8.1" localSheetId="6">#REF!</definedName>
    <definedName name="CANT8.1" localSheetId="8">#REF!</definedName>
    <definedName name="CANT8.1" localSheetId="9">#REF!</definedName>
    <definedName name="CANT8.1">#REF!</definedName>
    <definedName name="CANT8.2" localSheetId="5">#REF!</definedName>
    <definedName name="CANT8.2" localSheetId="6">#REF!</definedName>
    <definedName name="CANT8.2" localSheetId="8">#REF!</definedName>
    <definedName name="CANT8.2" localSheetId="9">#REF!</definedName>
    <definedName name="CANT8.2">#REF!</definedName>
    <definedName name="CANT8.3" localSheetId="5">#REF!</definedName>
    <definedName name="CANT8.3" localSheetId="6">#REF!</definedName>
    <definedName name="CANT8.3" localSheetId="8">#REF!</definedName>
    <definedName name="CANT8.3" localSheetId="9">#REF!</definedName>
    <definedName name="CANT8.3">#REF!</definedName>
    <definedName name="CANT8.4" localSheetId="5">#REF!</definedName>
    <definedName name="CANT8.4" localSheetId="6">#REF!</definedName>
    <definedName name="CANT8.4" localSheetId="8">#REF!</definedName>
    <definedName name="CANT8.4" localSheetId="9">#REF!</definedName>
    <definedName name="CANT8.4">#REF!</definedName>
    <definedName name="CANT8.5" localSheetId="5">#REF!</definedName>
    <definedName name="CANT8.5" localSheetId="6">#REF!</definedName>
    <definedName name="CANT8.5" localSheetId="8">#REF!</definedName>
    <definedName name="CANT8.5" localSheetId="9">#REF!</definedName>
    <definedName name="CANT8.5">#REF!</definedName>
    <definedName name="CANT8.6" localSheetId="5">#REF!</definedName>
    <definedName name="CANT8.6" localSheetId="6">#REF!</definedName>
    <definedName name="CANT8.6" localSheetId="8">#REF!</definedName>
    <definedName name="CANT8.6" localSheetId="9">#REF!</definedName>
    <definedName name="CANT8.6">#REF!</definedName>
    <definedName name="CANT8.7" localSheetId="5">#REF!</definedName>
    <definedName name="CANT8.7" localSheetId="6">#REF!</definedName>
    <definedName name="CANT8.7" localSheetId="8">#REF!</definedName>
    <definedName name="CANT8.7" localSheetId="9">#REF!</definedName>
    <definedName name="CANT8.7">#REF!</definedName>
    <definedName name="CANTID" localSheetId="5">#REF!</definedName>
    <definedName name="CANTID" localSheetId="6">#REF!</definedName>
    <definedName name="CANTID" localSheetId="8">#REF!</definedName>
    <definedName name="CANTID" localSheetId="9">#REF!</definedName>
    <definedName name="CANTID" localSheetId="7">#REF!</definedName>
    <definedName name="CANTIDAD" localSheetId="5">#REF!</definedName>
    <definedName name="CANTIDAD" localSheetId="6">#REF!</definedName>
    <definedName name="CANTIDAD" localSheetId="8">#REF!</definedName>
    <definedName name="CANTIDAD" localSheetId="9">#REF!</definedName>
    <definedName name="CANTIDAD">#REF!</definedName>
    <definedName name="Cantidades" localSheetId="5">#REF!</definedName>
    <definedName name="Cantidades" localSheetId="6">#REF!</definedName>
    <definedName name="Cantidades" localSheetId="8">#REF!</definedName>
    <definedName name="Cantidades" localSheetId="9">#REF!</definedName>
    <definedName name="Cantidades" localSheetId="7">#REF!</definedName>
    <definedName name="CantObraDefinitiva" localSheetId="5" hidden="1">{"SUMINISTRO E INSTALACIÓN CANALETAS L=7.50"}</definedName>
    <definedName name="CantObraDefinitiva" localSheetId="4" hidden="1">{"SUMINISTRO E INSTALACIÓN CANALETAS L=7.50"}</definedName>
    <definedName name="CantObraDefinitiva" localSheetId="0" hidden="1">{"SUMINISTRO E INSTALACIÓN CANALETAS L=7.50"}</definedName>
    <definedName name="CantObraDefinitiva" localSheetId="8" hidden="1">{"SUMINISTRO E INSTALACIÓN CANALETAS L=7.50"}</definedName>
    <definedName name="CantObraDefinitiva" localSheetId="9" hidden="1">{"SUMINISTRO E INSTALACIÓN CANALETAS L=7.50"}</definedName>
    <definedName name="CantObraDefinitiva" hidden="1">{"SUMINISTRO E INSTALACIÓN CANALETAS L=7.50"}</definedName>
    <definedName name="CAPITULOS">[39]CAPITULOS!$A$1:$B$21</definedName>
    <definedName name="caramanto" localSheetId="5">#REF!</definedName>
    <definedName name="caramanto" localSheetId="8">#REF!</definedName>
    <definedName name="caramanto" localSheetId="9">#REF!</definedName>
    <definedName name="caramanto" localSheetId="7">#REF!</definedName>
    <definedName name="CARGO1">[35]INTRO!$B$14</definedName>
    <definedName name="CARGO2">[35]INTRO!$B$15</definedName>
    <definedName name="CARGO3">'[63]INFORMACION DEL PROCESO'!#REF!</definedName>
    <definedName name="Carlitos" localSheetId="5">#REF!</definedName>
    <definedName name="Carlitos" localSheetId="8">#REF!</definedName>
    <definedName name="Carlitos" localSheetId="9">#REF!</definedName>
    <definedName name="Carlitos">#REF!</definedName>
    <definedName name="CARLOS" localSheetId="5">DATE(YEAR('A.I.U '!Loan_Start),MONTH('A.I.U '!Loan_Start)+Payment_Number,DAY('A.I.U '!Loan_Start))</definedName>
    <definedName name="CARLOS" localSheetId="4">DATE(YEAR(Loan_Start),MONTH(Loan_Start)+Payment_Number,DAY(Loan_Start))</definedName>
    <definedName name="CARLOS" localSheetId="0">DATE(YEAR('PREC-BASE ALC'!Loan_Start),MONTH('PREC-BASE ALC'!Loan_Start)+Payment_Number,DAY('PREC-BASE ALC'!Loan_Start))</definedName>
    <definedName name="CARLOS" localSheetId="8">DATE(YEAR('PMA '!Loan_Start),MONTH('PMA '!Loan_Start)+Payment_Number,DAY('PMA '!Loan_Start))</definedName>
    <definedName name="CARLOS" localSheetId="9">DATE(YEAR('PMT '!Loan_Start),MONTH('PMT '!Loan_Start)+Payment_Number,DAY('PMT '!Loan_Start))</definedName>
    <definedName name="CARLOS" localSheetId="7">DATE(YEAR('PREC-BASE ALC'!Loan_Start),MONTH('PREC-BASE ALC'!Loan_Start)+Payment_Number,DAY('PREC-BASE ALC'!Loan_Start))</definedName>
    <definedName name="CAROL" localSheetId="5">'[43]precios-básicos2002'!$C$12:$C$56</definedName>
    <definedName name="CAROL" localSheetId="6">'[43]precios-básicos2002'!$C$12:$C$56</definedName>
    <definedName name="CAROL" localSheetId="8">'[43]precios-básicos2002'!$C$12:$C$56</definedName>
    <definedName name="CAROL" localSheetId="9">'[43]precios-básicos2002'!$C$12:$C$56</definedName>
    <definedName name="CAROL" localSheetId="7">'[43]precios-básicos2002'!$C$12:$C$56</definedName>
    <definedName name="carol1" localSheetId="5">'[43]precios-básicos2002'!$C$12:$C$56</definedName>
    <definedName name="carol1" localSheetId="6">'[43]precios-básicos2002'!$C$12:$C$56</definedName>
    <definedName name="carol1" localSheetId="8">'[43]precios-básicos2002'!$C$12:$C$56</definedName>
    <definedName name="carol1" localSheetId="9">'[43]precios-básicos2002'!$C$12:$C$56</definedName>
    <definedName name="carol1" localSheetId="7">'[43]precios-básicos2002'!$C$12:$C$56</definedName>
    <definedName name="CARRETERAS" localSheetId="5">[43]DATOS!$A$9</definedName>
    <definedName name="CARRETERAS" localSheetId="6">[43]DATOS!$A$9</definedName>
    <definedName name="CARRETERAS" localSheetId="8">[43]DATOS!$A$9</definedName>
    <definedName name="CARRETERAS" localSheetId="9">[43]DATOS!$A$9</definedName>
    <definedName name="CARRETERAS" localSheetId="7">[43]DATOS!$A$9</definedName>
    <definedName name="CARRO" localSheetId="5">#REF!</definedName>
    <definedName name="CARRO" localSheetId="8">#REF!</definedName>
    <definedName name="CARRO" localSheetId="9">#REF!</definedName>
    <definedName name="CARRO">#REF!</definedName>
    <definedName name="CARRO_1">#NAME?</definedName>
    <definedName name="CARRO_2">#NAME?</definedName>
    <definedName name="CARRO_5">#NAME?</definedName>
    <definedName name="casanare">[64]Listado!$F$1038:$F$1056</definedName>
    <definedName name="caspa" localSheetId="5">#REF!</definedName>
    <definedName name="caspa" localSheetId="8">#REF!</definedName>
    <definedName name="caspa" localSheetId="9">#REF!</definedName>
    <definedName name="caspa" localSheetId="7">#REF!</definedName>
    <definedName name="catarata" localSheetId="5">#REF!</definedName>
    <definedName name="catarata" localSheetId="8">#REF!</definedName>
    <definedName name="catarata" localSheetId="9">#REF!</definedName>
    <definedName name="catarata" localSheetId="7">#REF!</definedName>
    <definedName name="causa" localSheetId="5">#REF!</definedName>
    <definedName name="causa" localSheetId="8">#REF!</definedName>
    <definedName name="causa" localSheetId="9">#REF!</definedName>
    <definedName name="causa" localSheetId="7">#REF!</definedName>
    <definedName name="CB">'[38]Datos Generales'!$B$8</definedName>
    <definedName name="CBN" localSheetId="5">#REF!</definedName>
    <definedName name="CBN" localSheetId="8">#REF!</definedName>
    <definedName name="CBN" localSheetId="9">#REF!</definedName>
    <definedName name="CBN">#REF!</definedName>
    <definedName name="CBN_1" localSheetId="5">#REF!</definedName>
    <definedName name="CBN_1" localSheetId="8">#REF!</definedName>
    <definedName name="CBN_1" localSheetId="9">#REF!</definedName>
    <definedName name="CBN_1">#REF!</definedName>
    <definedName name="CBN_2" localSheetId="5">#REF!</definedName>
    <definedName name="CBN_2" localSheetId="8">#REF!</definedName>
    <definedName name="CBN_2" localSheetId="9">#REF!</definedName>
    <definedName name="CBN_2">#REF!</definedName>
    <definedName name="cc" localSheetId="5">#REF!</definedName>
    <definedName name="cc" localSheetId="6">#REF!</definedName>
    <definedName name="cc" localSheetId="8">#REF!</definedName>
    <definedName name="cc" localSheetId="9">#REF!</definedName>
    <definedName name="cc" localSheetId="7">#REF!</definedName>
    <definedName name="CC5094_EE2210">'[65]5094-2003'!$G$13</definedName>
    <definedName name="CC5094_EE3270">'[65]5094-2003'!$G$17</definedName>
    <definedName name="CC5094_EE3890">'[65]5094-2003'!$G$28</definedName>
    <definedName name="ccarg1">[35]INTRO!$C$44</definedName>
    <definedName name="ccarg2">[35]INTRO!$C$46</definedName>
    <definedName name="ccarg3">[36]INTRO!#REF!</definedName>
    <definedName name="CCC" localSheetId="5">#REF!</definedName>
    <definedName name="CCC" localSheetId="8">#REF!</definedName>
    <definedName name="CCC" localSheetId="9">#REF!</definedName>
    <definedName name="CCC" localSheetId="7">#REF!</definedName>
    <definedName name="CCCC" localSheetId="5">#REF!</definedName>
    <definedName name="CCCC" localSheetId="8">#REF!</definedName>
    <definedName name="CCCC" localSheetId="9">#REF!</definedName>
    <definedName name="CCCC" localSheetId="7">#REF!</definedName>
    <definedName name="ccccc" localSheetId="5" hidden="1">{"TAB1",#N/A,TRUE,"GENERAL";"TAB2",#N/A,TRUE,"GENERAL";"TAB3",#N/A,TRUE,"GENERAL";"TAB4",#N/A,TRUE,"GENERAL";"TAB5",#N/A,TRUE,"GENERAL"}</definedName>
    <definedName name="ccccc" localSheetId="4" hidden="1">{"TAB1",#N/A,TRUE,"GENERAL";"TAB2",#N/A,TRUE,"GENERAL";"TAB3",#N/A,TRUE,"GENERAL";"TAB4",#N/A,TRUE,"GENERAL";"TAB5",#N/A,TRUE,"GENERAL"}</definedName>
    <definedName name="ccccc" localSheetId="0"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'[66]A. P. U.'!#REF!</definedName>
    <definedName name="ccto210" localSheetId="5">#REF!</definedName>
    <definedName name="ccto210" localSheetId="6">#REF!</definedName>
    <definedName name="ccto210" localSheetId="8">#REF!</definedName>
    <definedName name="ccto210" localSheetId="9">#REF!</definedName>
    <definedName name="ccto210" localSheetId="7">#REF!</definedName>
    <definedName name="cd" localSheetId="5">#REF!</definedName>
    <definedName name="cd" localSheetId="6">#REF!</definedName>
    <definedName name="cd" localSheetId="8">#REF!</definedName>
    <definedName name="cd" localSheetId="9">#REF!</definedName>
    <definedName name="cd" localSheetId="7">#REF!</definedName>
    <definedName name="cdcdc" localSheetId="5" hidden="1">{"via1",#N/A,TRUE,"general";"via2",#N/A,TRUE,"general";"via3",#N/A,TRUE,"general"}</definedName>
    <definedName name="cdcdc" localSheetId="4" hidden="1">{"via1",#N/A,TRUE,"general";"via2",#N/A,TRUE,"general";"via3",#N/A,TRUE,"general"}</definedName>
    <definedName name="cdcdc" localSheetId="0"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eerf" localSheetId="5" hidden="1">{"TAB1",#N/A,TRUE,"GENERAL";"TAB2",#N/A,TRUE,"GENERAL";"TAB3",#N/A,TRUE,"GENERAL";"TAB4",#N/A,TRUE,"GENERAL";"TAB5",#N/A,TRUE,"GENERAL"}</definedName>
    <definedName name="ceerf" localSheetId="4" hidden="1">{"TAB1",#N/A,TRUE,"GENERAL";"TAB2",#N/A,TRUE,"GENERAL";"TAB3",#N/A,TRUE,"GENERAL";"TAB4",#N/A,TRUE,"GENERAL";"TAB5",#N/A,TRUE,"GENERAL"}</definedName>
    <definedName name="ceerf" localSheetId="0"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RO" localSheetId="5">'A.I.U '!ERR</definedName>
    <definedName name="CERO" localSheetId="4">'INTERVENCION '!ERR</definedName>
    <definedName name="CERO" localSheetId="0">'INTERVENCION '!ERR</definedName>
    <definedName name="CERO" localSheetId="8">[0]!ERR</definedName>
    <definedName name="CERO" localSheetId="9">[0]!ERR</definedName>
    <definedName name="CERO">[0]!ERR</definedName>
    <definedName name="ceroletra" localSheetId="5">#REF!</definedName>
    <definedName name="ceroletra" localSheetId="4">#REF!</definedName>
    <definedName name="ceroletra" localSheetId="0">#REF!</definedName>
    <definedName name="ceroletra" localSheetId="8">#REF!</definedName>
    <definedName name="ceroletra" localSheetId="9">#REF!</definedName>
    <definedName name="ceroletra">#REF!</definedName>
    <definedName name="cerounid" localSheetId="5">#REF!</definedName>
    <definedName name="cerounid" localSheetId="8">#REF!</definedName>
    <definedName name="cerounid" localSheetId="9">#REF!</definedName>
    <definedName name="cerounid">#REF!</definedName>
    <definedName name="cerovr" localSheetId="5">#REF!</definedName>
    <definedName name="cerovr" localSheetId="8">#REF!</definedName>
    <definedName name="cerovr" localSheetId="9">#REF!</definedName>
    <definedName name="cerovr">#REF!</definedName>
    <definedName name="CERT" localSheetId="5">'A.I.U '!ERR</definedName>
    <definedName name="CERT">#N/A</definedName>
    <definedName name="CERT_1">#NAME?</definedName>
    <definedName name="CERT_2">#NAME?</definedName>
    <definedName name="CERT_4">#NAME?</definedName>
    <definedName name="CERT_6">#NAME?</definedName>
    <definedName name="CERT_7">#NAME?</definedName>
    <definedName name="CERT_8">#NAME?</definedName>
    <definedName name="cesse" localSheetId="5">'A.I.U '!ERR</definedName>
    <definedName name="cesse">#N/A</definedName>
    <definedName name="cesse_1">#NAME?</definedName>
    <definedName name="cesse_2">#NAME?</definedName>
    <definedName name="cesse_4">#NAME?</definedName>
    <definedName name="cesse_6">#NAME?</definedName>
    <definedName name="cesse_7">#NAME?</definedName>
    <definedName name="cesse_8">#NAME?</definedName>
    <definedName name="CILIND">[67]TUBERIA!$AE$10:$AE$14</definedName>
    <definedName name="CINCUENTA" localSheetId="5">#REF!,#REF!</definedName>
    <definedName name="CINCUENTA" localSheetId="8">#REF!,#REF!</definedName>
    <definedName name="CINCUENTA" localSheetId="9">#REF!,#REF!</definedName>
    <definedName name="CINCUENTA">#REF!,#REF!</definedName>
    <definedName name="CIRCUITOS">[68]Circuitos!$C$2:$C$891</definedName>
    <definedName name="CIRCUNVALAR" localSheetId="5">#REF!</definedName>
    <definedName name="CIRCUNVALAR" localSheetId="8">#REF!</definedName>
    <definedName name="CIRCUNVALAR" localSheetId="9">#REF!</definedName>
    <definedName name="CIRCUNVALAR">#REF!</definedName>
    <definedName name="CJPZ" localSheetId="5">[24]APU!$J$3586</definedName>
    <definedName name="CJPZ" localSheetId="1">[25]APU!$J$3586</definedName>
    <definedName name="CJPZ" localSheetId="4">[25]APU!$J$3586</definedName>
    <definedName name="CJPZ" localSheetId="3">#REF!</definedName>
    <definedName name="CJPZ" localSheetId="8">#REF!</definedName>
    <definedName name="CJPZ" localSheetId="9">#REF!</definedName>
    <definedName name="CJPZ" localSheetId="7">#REF!</definedName>
    <definedName name="CL" localSheetId="8">#REF!</definedName>
    <definedName name="CL" localSheetId="9">#REF!</definedName>
    <definedName name="CL">#REF!</definedName>
    <definedName name="clase" localSheetId="5">#REF!</definedName>
    <definedName name="clase" localSheetId="8">#REF!</definedName>
    <definedName name="clase" localSheetId="9">#REF!</definedName>
    <definedName name="clase" localSheetId="7">#REF!</definedName>
    <definedName name="co" localSheetId="5">#REF!</definedName>
    <definedName name="co" localSheetId="8">#REF!</definedName>
    <definedName name="co" localSheetId="9">#REF!</definedName>
    <definedName name="co" localSheetId="7">#REF!</definedName>
    <definedName name="codigos">[69]Banderas!$A$1:$A$65536</definedName>
    <definedName name="CODO10">[15]Hoja3!$F$666</definedName>
    <definedName name="CODO12">[15]Hoja3!$F$706</definedName>
    <definedName name="CODO6">[15]Hoja3!$F$586</definedName>
    <definedName name="CODO8">[15]Hoja3!$F$626</definedName>
    <definedName name="columnas" localSheetId="5">#REF!</definedName>
    <definedName name="columnas" localSheetId="8">#REF!</definedName>
    <definedName name="columnas" localSheetId="9">#REF!</definedName>
    <definedName name="columnas" localSheetId="7">#REF!</definedName>
    <definedName name="componentes">#N/A</definedName>
    <definedName name="COMPUERTA">[15]Hoja3!$F$549</definedName>
    <definedName name="CON.FUN" localSheetId="8">#REF!</definedName>
    <definedName name="CON.FUN" localSheetId="9">#REF!</definedName>
    <definedName name="CON.FUN">#REF!</definedName>
    <definedName name="CON.LIM" localSheetId="8">#REF!</definedName>
    <definedName name="CON.LIM" localSheetId="9">#REF!</definedName>
    <definedName name="CON.LIM">#REF!</definedName>
    <definedName name="CON.POZ" localSheetId="8">#REF!</definedName>
    <definedName name="CON.POZ" localSheetId="9">#REF!</definedName>
    <definedName name="CON.POZ">#REF!</definedName>
    <definedName name="CONC" localSheetId="8">#REF!</definedName>
    <definedName name="CONC" localSheetId="9">#REF!</definedName>
    <definedName name="CONC">#REF!</definedName>
    <definedName name="CONCRETO" localSheetId="8">#REF!</definedName>
    <definedName name="CONCRETO" localSheetId="9">#REF!</definedName>
    <definedName name="CONCRETO">#REF!</definedName>
    <definedName name="Concreto_2500" localSheetId="5">#REF!</definedName>
    <definedName name="Concreto_2500" localSheetId="1">#REF!</definedName>
    <definedName name="Concreto_2500" localSheetId="4">#REF!</definedName>
    <definedName name="Concreto_2500" localSheetId="6">#REF!</definedName>
    <definedName name="Concreto_2500" localSheetId="3">#REF!</definedName>
    <definedName name="Concreto_2500">#REF!</definedName>
    <definedName name="Concreto_3000" localSheetId="5">#REF!</definedName>
    <definedName name="Concreto_3000" localSheetId="1">#REF!</definedName>
    <definedName name="Concreto_3000" localSheetId="4">#REF!</definedName>
    <definedName name="Concreto_3000" localSheetId="6">#REF!</definedName>
    <definedName name="Concreto_3000" localSheetId="3">#REF!</definedName>
    <definedName name="Concreto_3000">#REF!</definedName>
    <definedName name="Concreto_3000_0.40" localSheetId="5">#REF!</definedName>
    <definedName name="Concreto_3000_0.40" localSheetId="8">#REF!</definedName>
    <definedName name="Concreto_3000_0.40" localSheetId="9">#REF!</definedName>
    <definedName name="Concreto_3000_0.40">#REF!</definedName>
    <definedName name="Concreto_4000" localSheetId="5">#REF!</definedName>
    <definedName name="Concreto_4000" localSheetId="1">#REF!</definedName>
    <definedName name="Concreto_4000" localSheetId="4">#REF!</definedName>
    <definedName name="Concreto_4000" localSheetId="3">#REF!</definedName>
    <definedName name="Concreto_4000">#REF!</definedName>
    <definedName name="Concreto_4000_0.40" localSheetId="5">#REF!</definedName>
    <definedName name="Concreto_4000_0.40" localSheetId="8">#REF!</definedName>
    <definedName name="Concreto_4000_0.40" localSheetId="9">#REF!</definedName>
    <definedName name="Concreto_4000_0.40">#REF!</definedName>
    <definedName name="Concreto_4000_0.40_Auto" localSheetId="5">#REF!</definedName>
    <definedName name="Concreto_4000_0.40_Auto" localSheetId="6">#REF!</definedName>
    <definedName name="Concreto_4000_0.40_Auto" localSheetId="8">#REF!</definedName>
    <definedName name="Concreto_4000_0.40_Auto" localSheetId="9">#REF!</definedName>
    <definedName name="Concreto_4000_0.40_Auto">#REF!</definedName>
    <definedName name="Concreto_4000_0.40_Auto_Retrac_Fibra" localSheetId="5">#REF!</definedName>
    <definedName name="Concreto_4000_0.40_Auto_Retrac_Fibra" localSheetId="6">#REF!</definedName>
    <definedName name="Concreto_4000_0.40_Auto_Retrac_Fibra" localSheetId="8">#REF!</definedName>
    <definedName name="Concreto_4000_0.40_Auto_Retrac_Fibra" localSheetId="9">#REF!</definedName>
    <definedName name="Concreto_4000_0.40_Auto_Retrac_Fibra">#REF!</definedName>
    <definedName name="CONCRETO_F.C_4" localSheetId="8">#REF!</definedName>
    <definedName name="CONCRETO_F.C_4" localSheetId="9">#REF!</definedName>
    <definedName name="CONCRETO_F.C_4">#REF!</definedName>
    <definedName name="concreto_FC_2.2" localSheetId="8">#REF!</definedName>
    <definedName name="concreto_FC_2.2" localSheetId="9">#REF!</definedName>
    <definedName name="concreto_FC_2.2">#REF!</definedName>
    <definedName name="CONSECUTIVOMEMORIAS">'[39]CONSECUTIVO MEMORIA'!$A$1:$E$1344</definedName>
    <definedName name="consorcio" localSheetId="5">'A.I.U '!ERR</definedName>
    <definedName name="consorcio">#N/A</definedName>
    <definedName name="Consultor">[70]Datos!$B$3</definedName>
    <definedName name="CONT">'[71]210.2.2'!$F$7</definedName>
    <definedName name="CONTENIDOMEMORIAS" localSheetId="5">#REF!</definedName>
    <definedName name="CONTENIDOMEMORIAS" localSheetId="8">#REF!</definedName>
    <definedName name="CONTENIDOMEMORIAS" localSheetId="9">#REF!</definedName>
    <definedName name="CONTENIDOMEMORIAS">#REF!</definedName>
    <definedName name="Contrato">[70]Datos!$B$2</definedName>
    <definedName name="Contreto_3000" localSheetId="5">#REF!</definedName>
    <definedName name="Contreto_3000" localSheetId="8">#REF!</definedName>
    <definedName name="Contreto_3000" localSheetId="9">#REF!</definedName>
    <definedName name="Contreto_3000">#REF!</definedName>
    <definedName name="COOR">'[71]210.2.2'!$F$11</definedName>
    <definedName name="Coordinador">[70]Datos!$B$6</definedName>
    <definedName name="COPIA" localSheetId="5">'A.I.U '!ERR</definedName>
    <definedName name="COPIA">#N/A</definedName>
    <definedName name="COPIA_1">#NAME?</definedName>
    <definedName name="COPIA_2">#NAME?</definedName>
    <definedName name="COPIA_4">#NAME?</definedName>
    <definedName name="COPIA_6">#NAME?</definedName>
    <definedName name="COPIA_7">#NAME?</definedName>
    <definedName name="COPIA_8">#NAME?</definedName>
    <definedName name="COPIA1" localSheetId="5">#REF!</definedName>
    <definedName name="COPIA1" localSheetId="4">#REF!</definedName>
    <definedName name="COPIA1" localSheetId="0">#REF!</definedName>
    <definedName name="COPIA1" localSheetId="8">#REF!</definedName>
    <definedName name="COPIA1" localSheetId="9">#REF!</definedName>
    <definedName name="COPIA1">#REF!</definedName>
    <definedName name="COPIA2" localSheetId="5">#REF!</definedName>
    <definedName name="COPIA2" localSheetId="8">#REF!</definedName>
    <definedName name="COPIA2" localSheetId="9">#REF!</definedName>
    <definedName name="COPIA2">#REF!</definedName>
    <definedName name="copiao4">#N/A</definedName>
    <definedName name="CORREGIR">#NAME?</definedName>
    <definedName name="CORREGIR_1">#NAME?</definedName>
    <definedName name="CORREGIR_2">#NAME?</definedName>
    <definedName name="CORREGIR_5">#NAME?</definedName>
    <definedName name="corri">#N/A</definedName>
    <definedName name="COSTO12" localSheetId="5">'A.I.U '!ERR</definedName>
    <definedName name="COSTO12" localSheetId="4">'INTERVENCION '!ERR</definedName>
    <definedName name="COSTO12" localSheetId="0">'INTERVENCION '!ERR</definedName>
    <definedName name="COSTO12" localSheetId="8">[0]!ERR</definedName>
    <definedName name="COSTO12" localSheetId="9">[0]!ERR</definedName>
    <definedName name="COSTO12">[0]!ERR</definedName>
    <definedName name="COSTODIRECTO" localSheetId="5">#REF!</definedName>
    <definedName name="COSTODIRECTO" localSheetId="4">#REF!</definedName>
    <definedName name="COSTODIRECTO" localSheetId="0">#REF!</definedName>
    <definedName name="COSTODIRECTO" localSheetId="8">#REF!</definedName>
    <definedName name="COSTODIRECTO" localSheetId="9">#REF!</definedName>
    <definedName name="COSTODIRECTO">#REF!</definedName>
    <definedName name="COSTODIRECTO_1" localSheetId="5">#REF!</definedName>
    <definedName name="COSTODIRECTO_1" localSheetId="8">#REF!</definedName>
    <definedName name="COSTODIRECTO_1" localSheetId="9">#REF!</definedName>
    <definedName name="COSTODIRECTO_1">#REF!</definedName>
    <definedName name="COSTODIRECTO_2" localSheetId="5">#REF!</definedName>
    <definedName name="COSTODIRECTO_2" localSheetId="8">#REF!</definedName>
    <definedName name="COSTODIRECTO_2" localSheetId="9">#REF!</definedName>
    <definedName name="COSTODIRECTO_2">#REF!</definedName>
    <definedName name="COSTODIRECTO_4" localSheetId="5">#REF!</definedName>
    <definedName name="COSTODIRECTO_4" localSheetId="6">#REF!</definedName>
    <definedName name="COSTODIRECTO_4" localSheetId="8">#REF!</definedName>
    <definedName name="COSTODIRECTO_4" localSheetId="9">#REF!</definedName>
    <definedName name="COSTODIRECTO_4">#REF!</definedName>
    <definedName name="COSTODIRECTO_6" localSheetId="5">#REF!</definedName>
    <definedName name="COSTODIRECTO_6" localSheetId="6">#REF!</definedName>
    <definedName name="COSTODIRECTO_6" localSheetId="8">#REF!</definedName>
    <definedName name="COSTODIRECTO_6" localSheetId="9">#REF!</definedName>
    <definedName name="COSTODIRECTO_6">#REF!</definedName>
    <definedName name="COSTODIRECTO_7" localSheetId="5">#REF!</definedName>
    <definedName name="COSTODIRECTO_7" localSheetId="6">#REF!</definedName>
    <definedName name="COSTODIRECTO_7" localSheetId="8">#REF!</definedName>
    <definedName name="COSTODIRECTO_7" localSheetId="9">#REF!</definedName>
    <definedName name="COSTODIRECTO_7">#REF!</definedName>
    <definedName name="COSTODIRECTO_8" localSheetId="5">#REF!</definedName>
    <definedName name="COSTODIRECTO_8" localSheetId="6">#REF!</definedName>
    <definedName name="COSTODIRECTO_8" localSheetId="8">#REF!</definedName>
    <definedName name="COSTODIRECTO_8" localSheetId="9">#REF!</definedName>
    <definedName name="COSTODIRECTO_8">#REF!</definedName>
    <definedName name="COSTOS">[72]TARIFAS!$A$1:$F$52</definedName>
    <definedName name="cp" localSheetId="5">#REF!</definedName>
    <definedName name="cp" localSheetId="8">#REF!</definedName>
    <definedName name="cp" localSheetId="9">#REF!</definedName>
    <definedName name="cp" localSheetId="7">#REF!</definedName>
    <definedName name="CPF" localSheetId="1">#REF!</definedName>
    <definedName name="CPF" localSheetId="4">#REF!</definedName>
    <definedName name="CPF" localSheetId="6">#REF!</definedName>
    <definedName name="CPF" localSheetId="3">#REF!</definedName>
    <definedName name="CPF">[4]APU!$J$321</definedName>
    <definedName name="CPFF" localSheetId="5">#REF!</definedName>
    <definedName name="CPFF" localSheetId="1">#REF!</definedName>
    <definedName name="CPFF" localSheetId="4">#REF!</definedName>
    <definedName name="CPFF" localSheetId="6">#REF!</definedName>
    <definedName name="CPFF" localSheetId="3">#REF!</definedName>
    <definedName name="CPFF">#REF!</definedName>
    <definedName name="CPR" localSheetId="5">#REF!</definedName>
    <definedName name="CPR" localSheetId="1">#REF!</definedName>
    <definedName name="CPR" localSheetId="4">#REF!</definedName>
    <definedName name="CPR" localSheetId="3">#REF!</definedName>
    <definedName name="CPR">#REF!</definedName>
    <definedName name="CR.3" localSheetId="5">#REF!</definedName>
    <definedName name="CR.3" localSheetId="1">#REF!</definedName>
    <definedName name="CR.3" localSheetId="4">#REF!</definedName>
    <definedName name="CR.3" localSheetId="6">#REF!</definedName>
    <definedName name="CR.3" localSheetId="3">#REF!</definedName>
    <definedName name="CR.3">#REF!</definedName>
    <definedName name="CR.4" localSheetId="5">#REF!</definedName>
    <definedName name="CR.4" localSheetId="1">#REF!</definedName>
    <definedName name="CR.4" localSheetId="4">#REF!</definedName>
    <definedName name="CR.4" localSheetId="6">#REF!</definedName>
    <definedName name="CR.4" localSheetId="3">#REF!</definedName>
    <definedName name="CR.4">#REF!</definedName>
    <definedName name="cr.63" localSheetId="5">#REF!</definedName>
    <definedName name="cr.63" localSheetId="1">#REF!</definedName>
    <definedName name="cr.63" localSheetId="4">#REF!</definedName>
    <definedName name="cr.63" localSheetId="6">#REF!</definedName>
    <definedName name="cr.63" localSheetId="3">#REF!</definedName>
    <definedName name="cr.63">#REF!</definedName>
    <definedName name="CRIT1" localSheetId="5">#REF!</definedName>
    <definedName name="CRIT1" localSheetId="8">#REF!</definedName>
    <definedName name="CRIT1" localSheetId="9">#REF!</definedName>
    <definedName name="CRIT1">#REF!</definedName>
    <definedName name="CRITERIOCUMPLE" localSheetId="5">#REF!</definedName>
    <definedName name="CRITERIOCUMPLE" localSheetId="8">#REF!</definedName>
    <definedName name="CRITERIOCUMPLE" localSheetId="9">#REF!</definedName>
    <definedName name="CRITERIOCUMPLE">#REF!</definedName>
    <definedName name="_xlnm.Criteria" localSheetId="5">#REF!</definedName>
    <definedName name="_xlnm.Criteria" localSheetId="6">#REF!</definedName>
    <definedName name="_xlnm.Criteria" localSheetId="8">#REF!</definedName>
    <definedName name="_xlnm.Criteria" localSheetId="9">#REF!</definedName>
    <definedName name="_xlnm.Criteria">#REF!</definedName>
    <definedName name="Criterios_IM" localSheetId="5">#REF!</definedName>
    <definedName name="Criterios_IM" localSheetId="1">#REF!</definedName>
    <definedName name="Criterios_IM" localSheetId="4">#REF!</definedName>
    <definedName name="Criterios_IM" localSheetId="6">#REF!</definedName>
    <definedName name="Criterios_IM" localSheetId="3">#REF!</definedName>
    <definedName name="Criterios_IM">#REF!</definedName>
    <definedName name="Criticos" localSheetId="5">#REF!</definedName>
    <definedName name="Criticos" localSheetId="6">#REF!</definedName>
    <definedName name="Criticos" localSheetId="8">#REF!</definedName>
    <definedName name="Criticos" localSheetId="9">#REF!</definedName>
    <definedName name="Criticos" localSheetId="7">#REF!</definedName>
    <definedName name="cuad1" localSheetId="5">#REF!</definedName>
    <definedName name="cuad1" localSheetId="6">#REF!</definedName>
    <definedName name="cuad1" localSheetId="8">#REF!</definedName>
    <definedName name="cuad1" localSheetId="9">#REF!</definedName>
    <definedName name="cuad1">#REF!</definedName>
    <definedName name="cuad2" localSheetId="5">#REF!</definedName>
    <definedName name="cuad2" localSheetId="6">#REF!</definedName>
    <definedName name="cuad2" localSheetId="8">#REF!</definedName>
    <definedName name="cuad2" localSheetId="9">#REF!</definedName>
    <definedName name="cuad2">#REF!</definedName>
    <definedName name="cuad3" localSheetId="5">#REF!</definedName>
    <definedName name="cuad3" localSheetId="6">#REF!</definedName>
    <definedName name="cuad3" localSheetId="8">#REF!</definedName>
    <definedName name="cuad3" localSheetId="9">#REF!</definedName>
    <definedName name="cuad3">#REF!</definedName>
    <definedName name="cuad4" localSheetId="5">#REF!</definedName>
    <definedName name="cuad4" localSheetId="6">#REF!</definedName>
    <definedName name="cuad4" localSheetId="8">#REF!</definedName>
    <definedName name="cuad4" localSheetId="9">#REF!</definedName>
    <definedName name="cuad4">#REF!</definedName>
    <definedName name="CUAD5" localSheetId="5">#REF!</definedName>
    <definedName name="CUAD5" localSheetId="6">#REF!</definedName>
    <definedName name="CUAD5" localSheetId="8">#REF!</definedName>
    <definedName name="CUAD5" localSheetId="9">#REF!</definedName>
    <definedName name="CUAD5">#REF!</definedName>
    <definedName name="cuado" localSheetId="5">#REF!</definedName>
    <definedName name="cuado" localSheetId="6">#REF!</definedName>
    <definedName name="cuado" localSheetId="8">#REF!</definedName>
    <definedName name="cuado" localSheetId="9">#REF!</definedName>
    <definedName name="cuado">#REF!</definedName>
    <definedName name="cuadrado" localSheetId="5">#REF!</definedName>
    <definedName name="cuadrado" localSheetId="6">#REF!</definedName>
    <definedName name="cuadrado" localSheetId="8">#REF!</definedName>
    <definedName name="cuadrado" localSheetId="9">#REF!</definedName>
    <definedName name="cuadrado" localSheetId="7">#REF!</definedName>
    <definedName name="CUADRILLA" localSheetId="1">#REF!</definedName>
    <definedName name="CUADRILLA" localSheetId="4">#REF!</definedName>
    <definedName name="CUADRILLA" localSheetId="6">#REF!</definedName>
    <definedName name="CUADRILLA" localSheetId="3">#REF!</definedName>
    <definedName name="cuadrilla">[46]Cuadrillas!$C$13:$F$43</definedName>
    <definedName name="Cuadrillas" localSheetId="5">#REF!</definedName>
    <definedName name="Cuadrillas" localSheetId="8">#REF!</definedName>
    <definedName name="Cuadrillas" localSheetId="9">#REF!</definedName>
    <definedName name="Cuadrillas" localSheetId="7">#REF!</definedName>
    <definedName name="cuadro" localSheetId="5">#REF!</definedName>
    <definedName name="cuadro" localSheetId="8">#REF!</definedName>
    <definedName name="cuadro" localSheetId="9">#REF!</definedName>
    <definedName name="cuadro" localSheetId="7">#REF!</definedName>
    <definedName name="cuadroequipointerv" localSheetId="0">[51]!ERR</definedName>
    <definedName name="cuadroequipointerv">[51]!ERR</definedName>
    <definedName name="CUAL" localSheetId="5">'A.I.U '!ERR</definedName>
    <definedName name="CUAL">[2]!ERR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[73]Hoja4!$1:$1048576</definedName>
    <definedName name="CUERDA" localSheetId="8">#REF!</definedName>
    <definedName name="CUERDA" localSheetId="9">#REF!</definedName>
    <definedName name="CUERDA">#REF!</definedName>
    <definedName name="CUMPLE_NO_CUMPLE" localSheetId="5">#REF!</definedName>
    <definedName name="CUMPLE_NO_CUMPLE" localSheetId="8">#REF!</definedName>
    <definedName name="CUMPLE_NO_CUMPLE" localSheetId="9">#REF!</definedName>
    <definedName name="CUMPLE_NO_CUMPLE">#REF!</definedName>
    <definedName name="CUMPLENOCUMPLE" localSheetId="5">#REF!</definedName>
    <definedName name="CUMPLENOCUMPLE" localSheetId="8">#REF!</definedName>
    <definedName name="CUMPLENOCUMPLE" localSheetId="9">#REF!</definedName>
    <definedName name="CUMPLENOCUMPLE">#REF!</definedName>
    <definedName name="CUNET" localSheetId="5" hidden="1">{"via1",#N/A,TRUE,"general";"via2",#N/A,TRUE,"general";"via3",#N/A,TRUE,"general"}</definedName>
    <definedName name="CUNET" localSheetId="4" hidden="1">{"via1",#N/A,TRUE,"general";"via2",#N/A,TRUE,"general";"via3",#N/A,TRUE,"general"}</definedName>
    <definedName name="CUNET" localSheetId="0"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nVE" localSheetId="5">#REF!</definedName>
    <definedName name="cunVE" localSheetId="6">#REF!</definedName>
    <definedName name="cunVE" localSheetId="8">#REF!</definedName>
    <definedName name="cunVE" localSheetId="9">#REF!</definedName>
    <definedName name="cunVE">#REF!</definedName>
    <definedName name="cunVN" localSheetId="5">#REF!</definedName>
    <definedName name="cunVN" localSheetId="6">#REF!</definedName>
    <definedName name="cunVN" localSheetId="8">#REF!</definedName>
    <definedName name="cunVN" localSheetId="9">#REF!</definedName>
    <definedName name="cunVN">#REF!</definedName>
    <definedName name="CV" localSheetId="5">[4]APU!#REF!</definedName>
    <definedName name="CV" localSheetId="1">#REF!</definedName>
    <definedName name="CV" localSheetId="4">#REF!</definedName>
    <definedName name="CV" localSheetId="6">#REF!</definedName>
    <definedName name="cv" localSheetId="0">#REF!</definedName>
    <definedName name="CV" localSheetId="3">#REF!</definedName>
    <definedName name="CV" localSheetId="8">[4]APU!#REF!</definedName>
    <definedName name="CV" localSheetId="9">[4]APU!#REF!</definedName>
    <definedName name="CV" localSheetId="7">[4]APU!#REF!</definedName>
    <definedName name="CVB">#NAME?</definedName>
    <definedName name="CVB_1">#NAME?</definedName>
    <definedName name="CVB_2">#NAME?</definedName>
    <definedName name="CVB_5">#NAME?</definedName>
    <definedName name="cvf" localSheetId="5">#REF!</definedName>
    <definedName name="cvf" localSheetId="1">#REF!</definedName>
    <definedName name="cvf" localSheetId="4">#REF!</definedName>
    <definedName name="cvf" localSheetId="6">#REF!</definedName>
    <definedName name="cvf" localSheetId="3">#REF!</definedName>
    <definedName name="cvf">#REF!</definedName>
    <definedName name="cvfvd" localSheetId="5" hidden="1">{"via1",#N/A,TRUE,"general";"via2",#N/A,TRUE,"general";"via3",#N/A,TRUE,"general"}</definedName>
    <definedName name="cvfvd" localSheetId="4" hidden="1">{"via1",#N/A,TRUE,"general";"via2",#N/A,TRUE,"general";"via3",#N/A,TRUE,"general"}</definedName>
    <definedName name="cvfvd" localSheetId="0"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4" hidden="1">{"TAB1",#N/A,TRUE,"GENERAL";"TAB2",#N/A,TRUE,"GENERAL";"TAB3",#N/A,TRUE,"GENERAL";"TAB4",#N/A,TRUE,"GENERAL";"TAB5",#N/A,TRUE,"GENERAL"}</definedName>
    <definedName name="cvn" localSheetId="0"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4" hidden="1">{"via1",#N/A,TRUE,"general";"via2",#N/A,TRUE,"general";"via3",#N/A,TRUE,"general"}</definedName>
    <definedName name="CVXC" localSheetId="0"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cx" localSheetId="5">#REF!</definedName>
    <definedName name="cx" localSheetId="6">#REF!</definedName>
    <definedName name="cx" localSheetId="8">#REF!</definedName>
    <definedName name="cx" localSheetId="9">#REF!</definedName>
    <definedName name="cx" localSheetId="7">#REF!</definedName>
    <definedName name="d" localSheetId="5"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7" hidden="1">{"TAB1",#N/A,TRUE,"GENERAL";"TAB2",#N/A,TRUE,"GENERAL";"TAB3",#N/A,TRUE,"GENERAL";"TAB4",#N/A,TRUE,"GENERAL";"TAB5",#N/A,TRUE,"GENERAL"}</definedName>
    <definedName name="D.31" localSheetId="5">[4]APU!#REF!</definedName>
    <definedName name="D.31" localSheetId="1">#REF!</definedName>
    <definedName name="D.31" localSheetId="4">#REF!</definedName>
    <definedName name="D.31" localSheetId="6">#REF!</definedName>
    <definedName name="D.31" localSheetId="0">[4]APU!#REF!</definedName>
    <definedName name="D.31" localSheetId="3">#REF!</definedName>
    <definedName name="D.31" localSheetId="7">[4]APU!#REF!</definedName>
    <definedName name="D.32" localSheetId="5">[4]APU!#REF!</definedName>
    <definedName name="D.32" localSheetId="1">#REF!</definedName>
    <definedName name="D.32" localSheetId="4">#REF!</definedName>
    <definedName name="D.32" localSheetId="6">#REF!</definedName>
    <definedName name="D.32" localSheetId="0">[4]APU!#REF!</definedName>
    <definedName name="D.32" localSheetId="3">#REF!</definedName>
    <definedName name="D.32" localSheetId="7">[4]APU!#REF!</definedName>
    <definedName name="D.41" localSheetId="5">[4]APU!#REF!</definedName>
    <definedName name="D.41" localSheetId="1">#REF!</definedName>
    <definedName name="D.41" localSheetId="4">#REF!</definedName>
    <definedName name="D.41" localSheetId="6">#REF!</definedName>
    <definedName name="D.41" localSheetId="0">[4]APU!#REF!</definedName>
    <definedName name="D.41" localSheetId="3">#REF!</definedName>
    <definedName name="D.41" localSheetId="7">[4]APU!#REF!</definedName>
    <definedName name="D.42" localSheetId="5">[4]APU!#REF!</definedName>
    <definedName name="D.42" localSheetId="1">#REF!</definedName>
    <definedName name="D.42" localSheetId="4">#REF!</definedName>
    <definedName name="D.42" localSheetId="6">#REF!</definedName>
    <definedName name="D.42" localSheetId="0">[4]APU!#REF!</definedName>
    <definedName name="D.42" localSheetId="3">#REF!</definedName>
    <definedName name="D.42" localSheetId="7">[4]APU!#REF!</definedName>
    <definedName name="D.61" localSheetId="5">[4]APU!#REF!</definedName>
    <definedName name="D.61" localSheetId="1">#REF!</definedName>
    <definedName name="D.61" localSheetId="4">#REF!</definedName>
    <definedName name="D.61" localSheetId="6">#REF!</definedName>
    <definedName name="D.61" localSheetId="0">[4]APU!#REF!</definedName>
    <definedName name="D.61" localSheetId="3">#REF!</definedName>
    <definedName name="D.61" localSheetId="7">[4]APU!#REF!</definedName>
    <definedName name="D.62" localSheetId="5">[4]APU!#REF!</definedName>
    <definedName name="D.62" localSheetId="1">#REF!</definedName>
    <definedName name="D.62" localSheetId="4">#REF!</definedName>
    <definedName name="D.62" localSheetId="6">#REF!</definedName>
    <definedName name="D.62" localSheetId="0">[4]APU!#REF!</definedName>
    <definedName name="D.62" localSheetId="3">#REF!</definedName>
    <definedName name="D.62" localSheetId="7">[4]APU!#REF!</definedName>
    <definedName name="D_6" localSheetId="5">#REF!</definedName>
    <definedName name="D_6" localSheetId="4">#REF!</definedName>
    <definedName name="D_6" localSheetId="0">#REF!</definedName>
    <definedName name="D_6" localSheetId="8">#REF!</definedName>
    <definedName name="D_6" localSheetId="9">#REF!</definedName>
    <definedName name="D_6">#REF!</definedName>
    <definedName name="D_7" localSheetId="5">#REF!</definedName>
    <definedName name="D_7" localSheetId="8">#REF!</definedName>
    <definedName name="D_7" localSheetId="9">#REF!</definedName>
    <definedName name="D_7">#REF!</definedName>
    <definedName name="D_8" localSheetId="5">#REF!</definedName>
    <definedName name="D_8" localSheetId="8">#REF!</definedName>
    <definedName name="D_8" localSheetId="9">#REF!</definedName>
    <definedName name="D_8">#REF!</definedName>
    <definedName name="D_EXT" localSheetId="8">#REF!</definedName>
    <definedName name="D_EXT" localSheetId="9">#REF!</definedName>
    <definedName name="D_EXT">#REF!</definedName>
    <definedName name="D_INT" localSheetId="8">#REF!</definedName>
    <definedName name="D_INT" localSheetId="9">#REF!</definedName>
    <definedName name="D_INT">#REF!</definedName>
    <definedName name="D6.PVC">'[31]factores A.N.'!$N$8:$N$33</definedName>
    <definedName name="D61S" localSheetId="8">#REF!</definedName>
    <definedName name="D61S" localSheetId="9">#REF!</definedName>
    <definedName name="D61S">#REF!</definedName>
    <definedName name="D81S" localSheetId="8">#REF!</definedName>
    <definedName name="D81S" localSheetId="9">#REF!</definedName>
    <definedName name="D81S">#REF!</definedName>
    <definedName name="DANI" localSheetId="5">[43]ITEMS!$B$6:$B$176</definedName>
    <definedName name="DANI" localSheetId="6">[43]ITEMS!$B$6:$B$176</definedName>
    <definedName name="DANI" localSheetId="8">[43]ITEMS!$B$6:$B$176</definedName>
    <definedName name="DANI" localSheetId="9">[43]ITEMS!$B$6:$B$176</definedName>
    <definedName name="DANI" localSheetId="7">[43]ITEMS!$B$6:$B$176</definedName>
    <definedName name="DASD" localSheetId="5" hidden="1">{"TAB1",#N/A,TRUE,"GENERAL";"TAB2",#N/A,TRUE,"GENERAL";"TAB3",#N/A,TRUE,"GENERAL";"TAB4",#N/A,TRUE,"GENERAL";"TAB5",#N/A,TRUE,"GENERAL"}</definedName>
    <definedName name="DASD" localSheetId="4" hidden="1">{"TAB1",#N/A,TRUE,"GENERAL";"TAB2",#N/A,TRUE,"GENERAL";"TAB3",#N/A,TRUE,"GENERAL";"TAB4",#N/A,TRUE,"GENERAL";"TAB5",#N/A,TRUE,"GENERAL"}</definedName>
    <definedName name="DASD" localSheetId="0"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a" localSheetId="5">#REF!</definedName>
    <definedName name="Data" localSheetId="6">#REF!</definedName>
    <definedName name="Data" localSheetId="8">#REF!</definedName>
    <definedName name="Data" localSheetId="9">#REF!</definedName>
    <definedName name="Data" localSheetId="7">#REF!</definedName>
    <definedName name="Database" localSheetId="8">#REF!</definedName>
    <definedName name="Database" localSheetId="9">#REF!</definedName>
    <definedName name="Database">#REF!</definedName>
    <definedName name="Datos" localSheetId="5">#REF!</definedName>
    <definedName name="Datos" localSheetId="6">#REF!</definedName>
    <definedName name="Datos" localSheetId="8">#REF!</definedName>
    <definedName name="Datos" localSheetId="9">#REF!</definedName>
    <definedName name="Datos">#REF!</definedName>
    <definedName name="dbfdfbi" localSheetId="5"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c" localSheetId="5">#REF!</definedName>
    <definedName name="dc" localSheetId="6">#REF!</definedName>
    <definedName name="dc" localSheetId="8">#REF!</definedName>
    <definedName name="dc" localSheetId="9">#REF!</definedName>
    <definedName name="dc" localSheetId="7">#REF!</definedName>
    <definedName name="dcarg1">[35]INTRO!$C$45</definedName>
    <definedName name="dcarg2">[35]INTRO!$C$47</definedName>
    <definedName name="dcarg3">[36]INTRO!#REF!</definedName>
    <definedName name="DCF" localSheetId="5">#REF!</definedName>
    <definedName name="DCF" localSheetId="8">#REF!</definedName>
    <definedName name="DCF" localSheetId="9">#REF!</definedName>
    <definedName name="DCF" localSheetId="7">#REF!</definedName>
    <definedName name="DCSDCTV" localSheetId="5" hidden="1">{"via1",#N/A,TRUE,"general";"via2",#N/A,TRUE,"general";"via3",#N/A,TRUE,"general"}</definedName>
    <definedName name="DCSDCTV" localSheetId="4" hidden="1">{"via1",#N/A,TRUE,"general";"via2",#N/A,TRUE,"general";"via3",#N/A,TRUE,"general"}</definedName>
    <definedName name="DCSDCTV" localSheetId="0"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 localSheetId="5">'A.I.U '!ERR</definedName>
    <definedName name="dd" localSheetId="8">[2]!ERR</definedName>
    <definedName name="dd" localSheetId="9">[2]!ERR</definedName>
    <definedName name="dd" localSheetId="7">[2]!ERR</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caddk" localSheetId="8">#REF!</definedName>
    <definedName name="ddcaddk" localSheetId="9">#REF!</definedName>
    <definedName name="ddcaddk">#REF!</definedName>
    <definedName name="DDD" localSheetId="5">'[32]AC2-AG96'!#REF!</definedName>
    <definedName name="DDD" localSheetId="8">'[32]AC2-AG96'!#REF!</definedName>
    <definedName name="DDD" localSheetId="9">'[32]AC2-AG96'!#REF!</definedName>
    <definedName name="DDD">'[32]AC2-AG96'!#REF!</definedName>
    <definedName name="DDDD" localSheetId="5">IF('A.I.U '!Values_Entered,Header_Row+'A.I.U '!Number_of_Payments,Header_Row)</definedName>
    <definedName name="DDDD" localSheetId="4">IF(CRONOGRAMA!Values_Entered,Header_Row+CRONOGRAMA!Number_of_Payments,Header_Row)</definedName>
    <definedName name="DDDD" localSheetId="0">IF('INTERVENCION '!Values_Entered,Header_Row+'INTERVENCION '!Number_of_Payments,Header_Row)</definedName>
    <definedName name="DDDD" localSheetId="8">IF('PMA '!Values_Entered,Header_Row+Number_of_Payments,Header_Row)</definedName>
    <definedName name="DDDD" localSheetId="9">#N/A</definedName>
    <definedName name="DDDD" localSheetId="7">IF('PREC-BASE ALC'!Values_Entered,Header_Row+'PREC-BASE ALC'!Number_of_Payments,Header_Row)</definedName>
    <definedName name="ddddt" localSheetId="5" hidden="1">{"via1",#N/A,TRUE,"general";"via2",#N/A,TRUE,"general";"via3",#N/A,TRUE,"general"}</definedName>
    <definedName name="ddddt" localSheetId="4" hidden="1">{"via1",#N/A,TRUE,"general";"via2",#N/A,TRUE,"general";"via3",#N/A,TRUE,"general"}</definedName>
    <definedName name="ddddt" localSheetId="0"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4" hidden="1">{"TAB1",#N/A,TRUE,"GENERAL";"TAB2",#N/A,TRUE,"GENERAL";"TAB3",#N/A,TRUE,"GENERAL";"TAB4",#N/A,TRUE,"GENERAL";"TAB5",#N/A,TRUE,"GENERAL"}</definedName>
    <definedName name="ddfdh" localSheetId="0"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HJK">#REF!</definedName>
    <definedName name="DDGSDP" localSheetId="5"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dw" localSheetId="5">'A.I.U '!ERR</definedName>
    <definedName name="ddw" localSheetId="4">'INTERVENCION '!ERR</definedName>
    <definedName name="ddw" localSheetId="0">'INTERVENCION '!ERR</definedName>
    <definedName name="ddw" localSheetId="8">[0]!ERR</definedName>
    <definedName name="ddw" localSheetId="9">[0]!ERR</definedName>
    <definedName name="ddw">[0]!ERR</definedName>
    <definedName name="De_6" localSheetId="4">#REF!</definedName>
    <definedName name="De_6" localSheetId="0">#REF!</definedName>
    <definedName name="De_6" localSheetId="8">#REF!</definedName>
    <definedName name="De_6" localSheetId="9">#REF!</definedName>
    <definedName name="De_6">#REF!</definedName>
    <definedName name="De_8" localSheetId="4">#REF!</definedName>
    <definedName name="De_8" localSheetId="0">#REF!</definedName>
    <definedName name="De_8" localSheetId="8">#REF!</definedName>
    <definedName name="De_8" localSheetId="9">#REF!</definedName>
    <definedName name="De_8">#REF!</definedName>
    <definedName name="DECIMALES">[39]CAPITULOS!$M$1</definedName>
    <definedName name="decision">[74]Viabilidad!$I$2:$I$3</definedName>
    <definedName name="deded" localSheetId="5" hidden="1">{"TAB1",#N/A,TRUE,"GENERAL";"TAB2",#N/A,TRUE,"GENERAL";"TAB3",#N/A,TRUE,"GENERAL";"TAB4",#N/A,TRUE,"GENERAL";"TAB5",#N/A,TRUE,"GENERAL"}</definedName>
    <definedName name="deded" localSheetId="4" hidden="1">{"TAB1",#N/A,TRUE,"GENERAL";"TAB2",#N/A,TRUE,"GENERAL";"TAB3",#N/A,TRUE,"GENERAL";"TAB4",#N/A,TRUE,"GENERAL";"TAB5",#N/A,TRUE,"GENERAL"}</definedName>
    <definedName name="deded" localSheetId="0"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dicacion" localSheetId="5">#REF!</definedName>
    <definedName name="dedicacion" localSheetId="6">#REF!</definedName>
    <definedName name="dedicacion" localSheetId="8">#REF!</definedName>
    <definedName name="dedicacion" localSheetId="9">#REF!</definedName>
    <definedName name="dedicacion">#REF!</definedName>
    <definedName name="DEF" localSheetId="5">#REF!</definedName>
    <definedName name="DEF" localSheetId="1">#REF!</definedName>
    <definedName name="DEF" localSheetId="4">#REF!</definedName>
    <definedName name="DEF" localSheetId="6">#REF!</definedName>
    <definedName name="DEF" localSheetId="3">#REF!</definedName>
    <definedName name="DEF">#REF!</definedName>
    <definedName name="defd" localSheetId="5" hidden="1">{"via1",#N/A,TRUE,"general";"via2",#N/A,TRUE,"general";"via3",#N/A,TRUE,"general"}</definedName>
    <definedName name="defd" localSheetId="4" hidden="1">{"via1",#N/A,TRUE,"general";"via2",#N/A,TRUE,"general";"via3",#N/A,TRUE,"general"}</definedName>
    <definedName name="defd" localSheetId="0"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m.pav">'[31]factores A.N.'!$E$15:$E$306</definedName>
    <definedName name="demanto" localSheetId="5">#REF!</definedName>
    <definedName name="demanto" localSheetId="6">#REF!</definedName>
    <definedName name="demanto" localSheetId="8">#REF!</definedName>
    <definedName name="demanto" localSheetId="9">#REF!</definedName>
    <definedName name="demanto">#REF!</definedName>
    <definedName name="Demolicion_PC_0_6_corte_con_martillo" localSheetId="5">#REF!</definedName>
    <definedName name="Demolicion_PC_0_6_corte_con_martillo" localSheetId="1">#REF!</definedName>
    <definedName name="Demolicion_PC_0_6_corte_con_martillo" localSheetId="4">#REF!</definedName>
    <definedName name="Demolicion_PC_0_6_corte_con_martillo" localSheetId="6">#REF!</definedName>
    <definedName name="Demolicion_PC_0_6_corte_con_martillo" localSheetId="3">#REF!</definedName>
    <definedName name="Demolicion_PC_0_6_corte_con_martillo">#REF!</definedName>
    <definedName name="Demolicion_PF_corte_con_martillo" localSheetId="5">#REF!</definedName>
    <definedName name="Demolicion_PF_corte_con_martillo" localSheetId="1">#REF!</definedName>
    <definedName name="Demolicion_PF_corte_con_martillo" localSheetId="4">#REF!</definedName>
    <definedName name="Demolicion_PF_corte_con_martillo" localSheetId="6">#REF!</definedName>
    <definedName name="Demolicion_PF_corte_con_martillo" localSheetId="3">#REF!</definedName>
    <definedName name="Demolicion_PF_corte_con_martillo">#REF!</definedName>
    <definedName name="Demolicion_PF_corte_disco_martillo" localSheetId="5">#REF!</definedName>
    <definedName name="Demolicion_PF_corte_disco_martillo" localSheetId="1">#REF!</definedName>
    <definedName name="Demolicion_PF_corte_disco_martillo" localSheetId="4">#REF!</definedName>
    <definedName name="Demolicion_PF_corte_disco_martillo" localSheetId="6">#REF!</definedName>
    <definedName name="Demolicion_PF_corte_disco_martillo" localSheetId="3">#REF!</definedName>
    <definedName name="Demolicion_PF_corte_disco_martillo">#REF!</definedName>
    <definedName name="Demolicion_PR_corte_con_martillo" localSheetId="5">#REF!</definedName>
    <definedName name="Demolicion_PR_corte_con_martillo" localSheetId="1">#REF!</definedName>
    <definedName name="Demolicion_PR_corte_con_martillo" localSheetId="4">#REF!</definedName>
    <definedName name="Demolicion_PR_corte_con_martillo" localSheetId="6">#REF!</definedName>
    <definedName name="Demolicion_PR_corte_con_martillo" localSheetId="3">#REF!</definedName>
    <definedName name="Demolicion_PR_corte_con_martillo">#REF!</definedName>
    <definedName name="Demolicion_PR_corte_martillo" localSheetId="5">#REF!</definedName>
    <definedName name="Demolicion_PR_corte_martillo" localSheetId="1">#REF!</definedName>
    <definedName name="Demolicion_PR_corte_martillo" localSheetId="4">#REF!</definedName>
    <definedName name="Demolicion_PR_corte_martillo" localSheetId="6">#REF!</definedName>
    <definedName name="Demolicion_PR_corte_martillo" localSheetId="3">#REF!</definedName>
    <definedName name="Demolicion_PR_corte_martillo">#REF!</definedName>
    <definedName name="dert">#N/A</definedName>
    <definedName name="DESC1">[75]ITEMS!$B$2</definedName>
    <definedName name="DESC521">[76]ITEMS!$B$522</definedName>
    <definedName name="Descapote" localSheetId="5">#REF!</definedName>
    <definedName name="Descapote" localSheetId="8">#REF!</definedName>
    <definedName name="Descapote" localSheetId="9">#REF!</definedName>
    <definedName name="Descapote" localSheetId="7">#REF!</definedName>
    <definedName name="Descargas">[77]Descargas!$A$1:$F$40</definedName>
    <definedName name="Descrip_cuadrillas" localSheetId="5">#REF!</definedName>
    <definedName name="Descrip_cuadrillas" localSheetId="8">#REF!</definedName>
    <definedName name="Descrip_cuadrillas" localSheetId="9">#REF!</definedName>
    <definedName name="Descrip_cuadrillas" localSheetId="7">#REF!</definedName>
    <definedName name="Descrip_equipos" localSheetId="5">#REF!</definedName>
    <definedName name="Descrip_equipos" localSheetId="8">#REF!</definedName>
    <definedName name="Descrip_equipos" localSheetId="9">#REF!</definedName>
    <definedName name="Descrip_equipos" localSheetId="7">#REF!</definedName>
    <definedName name="Descrip_transporte" localSheetId="5">#REF!</definedName>
    <definedName name="Descrip_transporte" localSheetId="8">#REF!</definedName>
    <definedName name="Descrip_transporte" localSheetId="9">#REF!</definedName>
    <definedName name="Descrip_transporte" localSheetId="7">#REF!</definedName>
    <definedName name="Descripción" localSheetId="5">#REF!</definedName>
    <definedName name="Descripción" localSheetId="6">#REF!</definedName>
    <definedName name="Descripción" localSheetId="8">#REF!</definedName>
    <definedName name="Descripción" localSheetId="9">#REF!</definedName>
    <definedName name="Descripción" localSheetId="7">#REF!</definedName>
    <definedName name="desider4io">#N/A</definedName>
    <definedName name="desmonte" localSheetId="5">#REF!</definedName>
    <definedName name="desmonte" localSheetId="6">#REF!</definedName>
    <definedName name="desmonte" localSheetId="8">#REF!</definedName>
    <definedName name="desmonte" localSheetId="9">#REF!</definedName>
    <definedName name="desmonte" localSheetId="7">#REF!</definedName>
    <definedName name="df" localSheetId="5">#REF!</definedName>
    <definedName name="df" localSheetId="6">#REF!</definedName>
    <definedName name="df" localSheetId="8">#REF!</definedName>
    <definedName name="df" localSheetId="9">#REF!</definedName>
    <definedName name="df" localSheetId="7">#REF!</definedName>
    <definedName name="dfa" localSheetId="5" hidden="1">{"TAB1",#N/A,TRUE,"GENERAL";"TAB2",#N/A,TRUE,"GENERAL";"TAB3",#N/A,TRUE,"GENERAL";"TAB4",#N/A,TRUE,"GENERAL";"TAB5",#N/A,TRUE,"GENERAL"}</definedName>
    <definedName name="dfa" localSheetId="4" hidden="1">{"TAB1",#N/A,TRUE,"GENERAL";"TAB2",#N/A,TRUE,"GENERAL";"TAB3",#N/A,TRUE,"GENERAL";"TAB4",#N/A,TRUE,"GENERAL";"TAB5",#N/A,TRUE,"GENERAL"}</definedName>
    <definedName name="dfa" localSheetId="0"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BNJ" localSheetId="5" hidden="1">{"via1",#N/A,TRUE,"general";"via2",#N/A,TRUE,"general";"via3",#N/A,TRUE,"general"}</definedName>
    <definedName name="DFBNJ" localSheetId="4" hidden="1">{"via1",#N/A,TRUE,"general";"via2",#N/A,TRUE,"general";"via3",#N/A,TRUE,"general"}</definedName>
    <definedName name="DFBNJ" localSheetId="0"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4" hidden="1">{"TAB1",#N/A,TRUE,"GENERAL";"TAB2",#N/A,TRUE,"GENERAL";"TAB3",#N/A,TRUE,"GENERAL";"TAB4",#N/A,TRUE,"GENERAL";"TAB5",#N/A,TRUE,"GENERAL"}</definedName>
    <definedName name="dfds" localSheetId="0"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4" hidden="1">{"via1",#N/A,TRUE,"general";"via2",#N/A,TRUE,"general";"via3",#N/A,TRUE,"general"}</definedName>
    <definedName name="dfdsfi" localSheetId="0"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4" hidden="1">{"via1",#N/A,TRUE,"general";"via2",#N/A,TRUE,"general";"via3",#N/A,TRUE,"general"}</definedName>
    <definedName name="DFG" localSheetId="0"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4" hidden="1">{"via1",#N/A,TRUE,"general";"via2",#N/A,TRUE,"general";"via3",#N/A,TRUE,"general"}</definedName>
    <definedName name="DFGBHJ" localSheetId="0"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localSheetId="4" hidden="1">{"via1",#N/A,TRUE,"general";"via2",#N/A,TRUE,"general";"via3",#N/A,TRUE,"general"}</definedName>
    <definedName name="DFGDFG" localSheetId="0"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4" hidden="1">{"via1",#N/A,TRUE,"general";"via2",#N/A,TRUE,"general";"via3",#N/A,TRUE,"general"}</definedName>
    <definedName name="dfgf" localSheetId="0"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4" hidden="1">{"TAB1",#N/A,TRUE,"GENERAL";"TAB2",#N/A,TRUE,"GENERAL";"TAB3",#N/A,TRUE,"GENERAL";"TAB4",#N/A,TRUE,"GENERAL";"TAB5",#N/A,TRUE,"GENERAL"}</definedName>
    <definedName name="DFGV" localSheetId="0"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4" hidden="1">{"TAB1",#N/A,TRUE,"GENERAL";"TAB2",#N/A,TRUE,"GENERAL";"TAB3",#N/A,TRUE,"GENERAL";"TAB4",#N/A,TRUE,"GENERAL";"TAB5",#N/A,TRUE,"GENERAL"}</definedName>
    <definedName name="dfh" localSheetId="0"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4" hidden="1">{"via1",#N/A,TRUE,"general";"via2",#N/A,TRUE,"general";"via3",#N/A,TRUE,"general"}</definedName>
    <definedName name="dfhdr" localSheetId="0"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4" hidden="1">{"via1",#N/A,TRUE,"general";"via2",#N/A,TRUE,"general";"via3",#N/A,TRUE,"general"}</definedName>
    <definedName name="dfhgh" localSheetId="0"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4" hidden="1">{"via1",#N/A,TRUE,"general";"via2",#N/A,TRUE,"general";"via3",#N/A,TRUE,"general"}</definedName>
    <definedName name="dfj" localSheetId="0"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RFRF" localSheetId="5" hidden="1">{"via1",#N/A,TRUE,"general";"via2",#N/A,TRUE,"general";"via3",#N/A,TRUE,"general"}</definedName>
    <definedName name="DFRFRF" localSheetId="4" hidden="1">{"via1",#N/A,TRUE,"general";"via2",#N/A,TRUE,"general";"via3",#N/A,TRUE,"general"}</definedName>
    <definedName name="DFRFRF" localSheetId="0"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SD">[2]!ERR</definedName>
    <definedName name="DFSDFSDFSDFSDFSDFSDF" localSheetId="8">#REF!</definedName>
    <definedName name="DFSDFSDFSDFSDFSDFSDF" localSheetId="9">#REF!</definedName>
    <definedName name="DFSDFSDFSDFSDFSDFSDF">#REF!</definedName>
    <definedName name="DFSDFSDSF" localSheetId="0">[1]!ERR</definedName>
    <definedName name="DFSDFSDSF">[1]!ERR</definedName>
    <definedName name="dfsds"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5" hidden="1">{"via1",#N/A,TRUE,"general";"via2",#N/A,TRUE,"general";"via3",#N/A,TRUE,"general"}</definedName>
    <definedName name="DFVUI" localSheetId="4" hidden="1">{"via1",#N/A,TRUE,"general";"via2",#N/A,TRUE,"general";"via3",#N/A,TRUE,"general"}</definedName>
    <definedName name="DFVUI" localSheetId="0"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4" hidden="1">{"via1",#N/A,TRUE,"general";"via2",#N/A,TRUE,"general";"via3",#N/A,TRUE,"general"}</definedName>
    <definedName name="dg" localSheetId="0"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4" hidden="1">{"via1",#N/A,TRUE,"general";"via2",#N/A,TRUE,"general";"via3",#N/A,TRUE,"general"}</definedName>
    <definedName name="dgdgr" localSheetId="0"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4" hidden="1">{"TAB1",#N/A,TRUE,"GENERAL";"TAB2",#N/A,TRUE,"GENERAL";"TAB3",#N/A,TRUE,"GENERAL";"TAB4",#N/A,TRUE,"GENERAL";"TAB5",#N/A,TRUE,"GENERAL"}</definedName>
    <definedName name="dgfd" localSheetId="0"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4" hidden="1">{"via1",#N/A,TRUE,"general";"via2",#N/A,TRUE,"general";"via3",#N/A,TRUE,"general"}</definedName>
    <definedName name="DGFDFVSDF" localSheetId="0"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4" hidden="1">{"via1",#N/A,TRUE,"general";"via2",#N/A,TRUE,"general";"via3",#N/A,TRUE,"general"}</definedName>
    <definedName name="dgfdg" localSheetId="0"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4" hidden="1">{"via1",#N/A,TRUE,"general";"via2",#N/A,TRUE,"general";"via3",#N/A,TRUE,"general"}</definedName>
    <definedName name="DGFG" localSheetId="0"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4" hidden="1">{"via1",#N/A,TRUE,"general";"via2",#N/A,TRUE,"general";"via3",#N/A,TRUE,"general"}</definedName>
    <definedName name="dgreg" localSheetId="0"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4" hidden="1">{"via1",#N/A,TRUE,"general";"via2",#N/A,TRUE,"general";"via3",#N/A,TRUE,"general"}</definedName>
    <definedName name="DH" localSheetId="0"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4" hidden="1">{"TAB1",#N/A,TRUE,"GENERAL";"TAB2",#N/A,TRUE,"GENERAL";"TAB3",#N/A,TRUE,"GENERAL";"TAB4",#N/A,TRUE,"GENERAL";"TAB5",#N/A,TRUE,"GENERAL"}</definedName>
    <definedName name="dhdth" localSheetId="0"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4" hidden="1">{"via1",#N/A,TRUE,"general";"via2",#N/A,TRUE,"general";"via3",#N/A,TRUE,"general"}</definedName>
    <definedName name="dhgh" localSheetId="0"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 localSheetId="5">#REF!</definedName>
    <definedName name="di" localSheetId="6">#REF!</definedName>
    <definedName name="di" localSheetId="8">#REF!</definedName>
    <definedName name="di" localSheetId="9">#REF!</definedName>
    <definedName name="di" localSheetId="7">#REF!</definedName>
    <definedName name="DIA">'[71]210.2.2'!$T$2</definedName>
    <definedName name="dia16ex" localSheetId="5">#REF!</definedName>
    <definedName name="dia16ex" localSheetId="8">#REF!</definedName>
    <definedName name="dia16ex" localSheetId="9">#REF!</definedName>
    <definedName name="dia16ex">#REF!</definedName>
    <definedName name="dia24ex" localSheetId="5">#REF!</definedName>
    <definedName name="dia24ex" localSheetId="8">#REF!</definedName>
    <definedName name="dia24ex" localSheetId="9">#REF!</definedName>
    <definedName name="dia24ex">#REF!</definedName>
    <definedName name="dia24nue" localSheetId="5">#REF!</definedName>
    <definedName name="dia24nue" localSheetId="8">#REF!</definedName>
    <definedName name="dia24nue" localSheetId="9">#REF!</definedName>
    <definedName name="dia24nue">#REF!</definedName>
    <definedName name="dia25ex" localSheetId="5">#REF!</definedName>
    <definedName name="dia25ex" localSheetId="6">#REF!</definedName>
    <definedName name="dia25ex" localSheetId="8">#REF!</definedName>
    <definedName name="dia25ex" localSheetId="9">#REF!</definedName>
    <definedName name="dia25ex">#REF!</definedName>
    <definedName name="dia26ex" localSheetId="5">#REF!</definedName>
    <definedName name="dia26ex" localSheetId="6">#REF!</definedName>
    <definedName name="dia26ex" localSheetId="8">#REF!</definedName>
    <definedName name="dia26ex" localSheetId="9">#REF!</definedName>
    <definedName name="dia26ex">#REF!</definedName>
    <definedName name="dia36ex" localSheetId="5">#REF!</definedName>
    <definedName name="dia36ex" localSheetId="6">#REF!</definedName>
    <definedName name="dia36ex" localSheetId="8">#REF!</definedName>
    <definedName name="dia36ex" localSheetId="9">#REF!</definedName>
    <definedName name="dia36ex">#REF!</definedName>
    <definedName name="dia36nue" localSheetId="5">#REF!</definedName>
    <definedName name="dia36nue" localSheetId="6">#REF!</definedName>
    <definedName name="dia36nue" localSheetId="8">#REF!</definedName>
    <definedName name="dia36nue" localSheetId="9">#REF!</definedName>
    <definedName name="dia36nue">#REF!</definedName>
    <definedName name="dia37ex" localSheetId="5">#REF!</definedName>
    <definedName name="dia37ex" localSheetId="6">#REF!</definedName>
    <definedName name="dia37ex" localSheetId="8">#REF!</definedName>
    <definedName name="dia37ex" localSheetId="9">#REF!</definedName>
    <definedName name="dia37ex">#REF!</definedName>
    <definedName name="diario" localSheetId="5">#REF!</definedName>
    <definedName name="diario" localSheetId="6">#REF!</definedName>
    <definedName name="diario" localSheetId="8">#REF!</definedName>
    <definedName name="diario" localSheetId="9">#REF!</definedName>
    <definedName name="diario" localSheetId="7">#REF!</definedName>
    <definedName name="diego" localSheetId="5">#N/A</definedName>
    <definedName name="diego" localSheetId="6">#N/A</definedName>
    <definedName name="diego" localSheetId="8">#N/A</definedName>
    <definedName name="diego" localSheetId="9">#N/A</definedName>
    <definedName name="diego" localSheetId="7">#N/A</definedName>
    <definedName name="diego1" localSheetId="8">#REF!</definedName>
    <definedName name="diego1" localSheetId="9">#REF!</definedName>
    <definedName name="diego1">#REF!</definedName>
    <definedName name="dife" localSheetId="5">#REF!</definedName>
    <definedName name="dife" localSheetId="6">#REF!</definedName>
    <definedName name="dife" localSheetId="8">#REF!</definedName>
    <definedName name="dife" localSheetId="9">#REF!</definedName>
    <definedName name="dife">#REF!</definedName>
    <definedName name="DIRECTO1">[78]APU!$U$132</definedName>
    <definedName name="DIRECTO10">[78]APU!$U$681</definedName>
    <definedName name="DIRECTO100">[78]APU!$U$6171</definedName>
    <definedName name="DIRECTO101">[78]APU!$U$6232</definedName>
    <definedName name="DIRECTO102">[78]APU!$U$6293</definedName>
    <definedName name="DIRECTO103">[78]APU!$U$6354</definedName>
    <definedName name="DIRECTO104">[78]APU!$U$6415</definedName>
    <definedName name="DIRECTO105">[78]APU!$U$6476</definedName>
    <definedName name="DIRECTO11">[78]APU!$U$742</definedName>
    <definedName name="DIRECTO12">[78]APU!$U$803</definedName>
    <definedName name="DIRECTO124">[78]APU!$U$7635</definedName>
    <definedName name="DIRECTO125">[78]APU!$U$7696</definedName>
    <definedName name="DIRECTO126">[78]APU!$U$7757</definedName>
    <definedName name="DIRECTO127">[78]APU!$U$7818</definedName>
    <definedName name="DIRECTO128">[78]APU!$U$7879</definedName>
    <definedName name="DIRECTO129">[78]APU!$U$7940</definedName>
    <definedName name="DIRECTO13">[78]APU!$U$864</definedName>
    <definedName name="DIRECTO130">[78]APU!$U$8001</definedName>
    <definedName name="DIRECTO131">[78]APU!$U$8062</definedName>
    <definedName name="DIRECTO132">[78]APU!$U$8123</definedName>
    <definedName name="DIRECTO133">[78]APU!$U$8184</definedName>
    <definedName name="DIRECTO134">[78]APU!$U$8245</definedName>
    <definedName name="DIRECTO14">[78]APU!$U$925</definedName>
    <definedName name="DIRECTO15">[78]APU!$U$986</definedName>
    <definedName name="DIRECTO16">[78]APU!$U$1047</definedName>
    <definedName name="DIRECTO17">[78]APU!$U$1108</definedName>
    <definedName name="DIRECTO18">[78]APU!$U$1169</definedName>
    <definedName name="DIRECTO2">[78]APU!$U$193</definedName>
    <definedName name="DIRECTO2.10">[78]APU!$U$14889</definedName>
    <definedName name="DIRECTO2.11">[78]APU!$U$14950</definedName>
    <definedName name="DIRECTO2.12">[78]APU!$U$15011</definedName>
    <definedName name="DIRECTO2.9">[78]APU!$U$11839</definedName>
    <definedName name="DIRECTO21">[78]APU!$U$1352</definedName>
    <definedName name="DIRECTO22">[78]APU!$U$1413</definedName>
    <definedName name="DIRECTO23">[78]APU!$U$1474</definedName>
    <definedName name="DIRECTO24">[78]APU!$U$1535</definedName>
    <definedName name="DIRECTO25">[78]APU!$U$1596</definedName>
    <definedName name="DIRECTO26">[78]APU!$U$1657</definedName>
    <definedName name="DIRECTO27">[78]APU!$U$1718</definedName>
    <definedName name="DIRECTO28">[78]APU!$U$1779</definedName>
    <definedName name="DIRECTO29">[78]APU!$U$1840</definedName>
    <definedName name="DIRECTO3">[78]APU!$U$254</definedName>
    <definedName name="DIRECTO3.15">[78]APU!$U$8667</definedName>
    <definedName name="DIRECTO3.16">[78]APU!$U$8728</definedName>
    <definedName name="DIRECTO3.17">[78]APU!$U$8789</definedName>
    <definedName name="DIRECTO3.18">[78]APU!$U$8850</definedName>
    <definedName name="DIRECTO3.19">[78]APU!$U$8911</definedName>
    <definedName name="DIRECTO3.20">[78]APU!$U$8972</definedName>
    <definedName name="DIRECTO3.21">[78]APU!$U$11961</definedName>
    <definedName name="DIRECTO3.22">[78]APU!$U$14523</definedName>
    <definedName name="DIRECTO3.23">[78]APU!$U$15133</definedName>
    <definedName name="DIRECTO3.24">[78]APU!$U$16292</definedName>
    <definedName name="DIRECTO3.25">[78]APU!$U$16353</definedName>
    <definedName name="DIRECTO3.26">[78]APU!$U$16414</definedName>
    <definedName name="DIRECTO3.27">[78]APU!$U$16475</definedName>
    <definedName name="DIRECTO3.28">[78]APU!$U$16536</definedName>
    <definedName name="DIRECTO30">[78]APU!$U$1901</definedName>
    <definedName name="DIRECTO31">[78]APU!$U$1962</definedName>
    <definedName name="DIRECTO32">[78]APU!$U$2023</definedName>
    <definedName name="DIRECTO33">[78]APU!$U$2084</definedName>
    <definedName name="DIRECTO34">[78]APU!$U$2145</definedName>
    <definedName name="DIRECTO35">[78]APU!$U$2206</definedName>
    <definedName name="DIRECTO36">[78]APU!$U$2267</definedName>
    <definedName name="DIRECTO37">[78]APU!$U$2328</definedName>
    <definedName name="DIRECTO38">[78]APU!$U$2389</definedName>
    <definedName name="DIRECTO39">[78]APU!$U$2450</definedName>
    <definedName name="DIRECTO4">[78]APU!$U$315</definedName>
    <definedName name="DIRECTO4.20">[78]APU!$U$9216</definedName>
    <definedName name="DIRECTO4.21">[78]APU!$U$9277</definedName>
    <definedName name="DIRECTO4.22">[78]APU!$U$9338</definedName>
    <definedName name="DIRECTO4.23">[78]APU!$U$9399</definedName>
    <definedName name="DIRECTO4.24">[78]APU!$U$9460</definedName>
    <definedName name="DIRECTO4.25">[78]APU!$U$9521</definedName>
    <definedName name="DIRECTO4.26">[78]APU!$U$9582</definedName>
    <definedName name="DIRECTO4.27">[78]APU!$U$9643</definedName>
    <definedName name="DIRECTO4.28">[78]APU!$U$9704</definedName>
    <definedName name="DIRECTO4.29">[78]APU!$U$9765</definedName>
    <definedName name="DIRECTO4.30">[78]APU!$U$9826</definedName>
    <definedName name="DIRECTO4.31">[78]APU!$U$9887</definedName>
    <definedName name="DIRECTO4.32">[78]APU!$U$9948</definedName>
    <definedName name="DIRECTO4.33">[78]APU!$U$10009</definedName>
    <definedName name="DIRECTO4.34">[78]APU!$U$10070</definedName>
    <definedName name="DIRECTO4.35">[78]APU!$U$11595</definedName>
    <definedName name="DIRECTO4.36">[78]APU!$U$11656</definedName>
    <definedName name="DIRECTO4.37">[78]APU!$U$15987</definedName>
    <definedName name="DIRECTO4.38">[78]APU!$U$15194</definedName>
    <definedName name="DIRECTO4.39">[78]APU!$U$14279</definedName>
    <definedName name="DIRECTO4.40">[78]APU!$U$14340</definedName>
    <definedName name="DIRECTO4.41">[78]APU!$U$14401</definedName>
    <definedName name="DIRECTO4.42">[78]APU!$U$14462</definedName>
    <definedName name="DIRECTO4.43">[78]APU!$U$14584</definedName>
    <definedName name="DIRECTO4.44">[78]APU!$U$16048</definedName>
    <definedName name="DIRECTO4.45">[78]APU!$U$16109</definedName>
    <definedName name="DIRECTO4.46">[78]APU!$U$14706</definedName>
    <definedName name="DIRECTO4.47">[78]APU!$U$15926</definedName>
    <definedName name="DIRECTO4.48">[78]APU!$U$16170</definedName>
    <definedName name="DIRECTO4.49">[78]APU!$U$16231</definedName>
    <definedName name="DIRECTO4.50">[78]APU!$U$16902</definedName>
    <definedName name="DIRECTO4.51">[78]APU!$U$17634</definedName>
    <definedName name="DIRECTO4.52">[78]APU!$U$17695</definedName>
    <definedName name="DIRECTO40">[78]APU!$U$2511</definedName>
    <definedName name="DIRECTO41">[78]APU!$U$2572</definedName>
    <definedName name="DIRECTO42">[78]APU!$U$2633</definedName>
    <definedName name="DIRECTO43">[78]APU!$U$2694</definedName>
    <definedName name="DIRECTO44">[78]APU!$U$2755</definedName>
    <definedName name="DIRECTO45">[78]APU!$U$2816</definedName>
    <definedName name="DIRECTO46">[78]APU!$U$2877</definedName>
    <definedName name="DIRECTO47">[78]APU!$U$2938</definedName>
    <definedName name="DIRECTO48">[78]APU!$U$2999</definedName>
    <definedName name="DIRECTO49">[78]APU!$U$3060</definedName>
    <definedName name="DIRECTO5">[78]APU!$U$376</definedName>
    <definedName name="DIRECTO5.100">[78]APU!$U$12449</definedName>
    <definedName name="DIRECTO5.101">[78]APU!$U$12510</definedName>
    <definedName name="DIRECTO5.104">[78]APU!$U$12571</definedName>
    <definedName name="DIRECTO5.105">[78]APU!$U$12632</definedName>
    <definedName name="DIRECTO5.106">[78]APU!$U$12693</definedName>
    <definedName name="DIRECTO5.107">[78]APU!$U$12754</definedName>
    <definedName name="DIRECTO5.108">[78]APU!$U$12815</definedName>
    <definedName name="DIRECTO5.109">[78]APU!$U$12876</definedName>
    <definedName name="DIRECTO5.111">[78]APU!$U$12937</definedName>
    <definedName name="DIRECTO5.112">[78]APU!$U$12998</definedName>
    <definedName name="DIRECTO5.113">[78]APU!$U$14767</definedName>
    <definedName name="DIRECTO5.114">[78]APU!$U$14828</definedName>
    <definedName name="DIRECTO5.115">[78]APU!$U$15072</definedName>
    <definedName name="DIRECTO5.53">[78]APU!$U$10131</definedName>
    <definedName name="DIRECTO5.54">[78]APU!$U$10192</definedName>
    <definedName name="DIRECTO5.55">[78]APU!$U$10253</definedName>
    <definedName name="DIRECTO5.56">[78]APU!$U$10314</definedName>
    <definedName name="DIRECTO5.57">[78]APU!$U$10375</definedName>
    <definedName name="DIRECTO5.58">[78]APU!$U$10436</definedName>
    <definedName name="DIRECTO5.59">[78]APU!$U$10497</definedName>
    <definedName name="DIRECTO5.60">[78]APU!$U$10558</definedName>
    <definedName name="DIRECTO5.61">[78]APU!$U$10619</definedName>
    <definedName name="DIRECTO5.62">[78]APU!$U$10680</definedName>
    <definedName name="DIRECTO5.63">[78]APU!$U$10741</definedName>
    <definedName name="DIRECTO5.64">[78]APU!$U$10802</definedName>
    <definedName name="DIRECTO5.65">[78]APU!$U$10863</definedName>
    <definedName name="DIRECTO5.66">[78]APU!$U$10924</definedName>
    <definedName name="DIRECTO5.67">[78]APU!$U$10985</definedName>
    <definedName name="DIRECTO5.68">[78]APU!$U$11046</definedName>
    <definedName name="DIRECTO5.69">[78]APU!$U$11107</definedName>
    <definedName name="DIRECTO5.70">[78]APU!$U$11168</definedName>
    <definedName name="DIRECTO5.71">[78]APU!$U$11229</definedName>
    <definedName name="DIRECTO5.72">[78]APU!$U$12022</definedName>
    <definedName name="DIRECTO5.73">[78]APU!$U$12083</definedName>
    <definedName name="DIRECTO5.74">[78]APU!$U$12144</definedName>
    <definedName name="DIRECTO5.77">[78]APU!$U$12205</definedName>
    <definedName name="DIRECTO5.78">[78]APU!$U$12327</definedName>
    <definedName name="DIRECTO5.79">[78]APU!$U$12388</definedName>
    <definedName name="DIRECTO5.80">[78]APU!$U$12266</definedName>
    <definedName name="DIRECTO5.82">[78]APU!$U$14035</definedName>
    <definedName name="DIRECTO5.83">[78]APU!$U$14096</definedName>
    <definedName name="DIRECTO5.84">[78]APU!$U$13364</definedName>
    <definedName name="DIRECTO5.85">[78]APU!$U$13425</definedName>
    <definedName name="DIRECTO5.86">[78]APU!$U$13486</definedName>
    <definedName name="DIRECTO5.87">[78]APU!$U$13547</definedName>
    <definedName name="DIRECTO5.88">[78]APU!$U$13608</definedName>
    <definedName name="DIRECTO5.89">[78]APU!$U$13669</definedName>
    <definedName name="DIRECTO5.90">[78]APU!$U$13730</definedName>
    <definedName name="DIRECTO5.91">[78]APU!$U$13791</definedName>
    <definedName name="DIRECTO5.92">[78]APU!$U$13852</definedName>
    <definedName name="DIRECTO5.93">[78]APU!$U$13913</definedName>
    <definedName name="DIRECTO5.94">[78]APU!$U$13974</definedName>
    <definedName name="DIRECTO5.95">[78]APU!$U$13059</definedName>
    <definedName name="DIRECTO5.96">[78]APU!$U$13120</definedName>
    <definedName name="DIRECTO5.97">[78]APU!$U$13181</definedName>
    <definedName name="DIRECTO5.98">[78]APU!$U$13242</definedName>
    <definedName name="DIRECTO5.99">[78]APU!$U$13303</definedName>
    <definedName name="DIRECTO50">[78]APU!$U$3121</definedName>
    <definedName name="DIRECTO51">[78]APU!$U$3182</definedName>
    <definedName name="DIRECTO52">[78]APU!$U$3243</definedName>
    <definedName name="DIRECTO53">[78]APU!$U$3304</definedName>
    <definedName name="DIRECTO54">[78]APU!$U$3365</definedName>
    <definedName name="DIRECTO55">[78]APU!$U$3426</definedName>
    <definedName name="DIRECTO56">[78]APU!$U$3487</definedName>
    <definedName name="DIRECTO57">[78]APU!$U$3548</definedName>
    <definedName name="DIRECTO58">[78]APU!$U$3609</definedName>
    <definedName name="DIRECTO59">[78]APU!$U$3670</definedName>
    <definedName name="DIRECTO6">[78]APU!$U$437</definedName>
    <definedName name="DIRECTO60">[78]APU!$U$3731</definedName>
    <definedName name="DIRECTO61">[78]APU!$U$3792</definedName>
    <definedName name="DIRECTO62">[78]APU!$U$3853</definedName>
    <definedName name="DIRECTO63">[78]APU!$U$3914</definedName>
    <definedName name="DIRECTO64">[78]APU!$U$3975</definedName>
    <definedName name="DIRECTO65">[78]APU!$U$4036</definedName>
    <definedName name="DIRECTO66">[78]APU!$U$4097</definedName>
    <definedName name="DIRECTO67">[78]APU!$U$4158</definedName>
    <definedName name="DIRECTO68">[78]APU!$U$4219</definedName>
    <definedName name="DIRECTO69">[78]APU!$U$4280</definedName>
    <definedName name="DIRECTO7">[78]APU!$U$498</definedName>
    <definedName name="DIRECTO7.12">[78]APU!$U$8305</definedName>
    <definedName name="DIRECTO7.13">[78]APU!$U$8366</definedName>
    <definedName name="DIRECTO7.14">[78]APU!$U$8427</definedName>
    <definedName name="DIRECTO7.15">[78]APU!$U$8488</definedName>
    <definedName name="DIRECTO7.16">[78]APU!$U$8606</definedName>
    <definedName name="DIRECTO7.17">[78]APU!$U$11290</definedName>
    <definedName name="DIRECTO7.18">[78]APU!$U$11351</definedName>
    <definedName name="DIRECTO7.19">[78]APU!$U$11412</definedName>
    <definedName name="DIRECTO7.20">[78]APU!$U$11473</definedName>
    <definedName name="DIRECTO7.21">[78]APU!$U$11534</definedName>
    <definedName name="DIRECTO7.22">[78]APU!$U$11717</definedName>
    <definedName name="DIRECTO7.23">[78]APU!$U$11778</definedName>
    <definedName name="DIRECTO7.24">[78]APU!$U$14645</definedName>
    <definedName name="DIRECTO7.25">[78]APU!$U$15255</definedName>
    <definedName name="DIRECTO7.26">[78]APU!$U$15316</definedName>
    <definedName name="DIRECTO7.27">[78]APU!$U$15377</definedName>
    <definedName name="DIRECTO7.28">[78]APU!$U$15438</definedName>
    <definedName name="DIRECTO7.29">[78]APU!$U$15499</definedName>
    <definedName name="DIRECTO7.30">[78]APU!$U$15560</definedName>
    <definedName name="DIRECTO7.31">[78]APU!$U$15621</definedName>
    <definedName name="DIRECTO7.32">[78]APU!$U$15682</definedName>
    <definedName name="DIRECTO7.33">[78]APU!$U$15743</definedName>
    <definedName name="DIRECTO7.34">[78]APU!$U$15804</definedName>
    <definedName name="DIRECTO7.35">[78]APU!$U$15865</definedName>
    <definedName name="DIRECTO7.36">[78]APU!$U$17085</definedName>
    <definedName name="DIRECTO7.37">[78]APU!$U$17268</definedName>
    <definedName name="DIRECTO7.38">[78]APU!$U$17207</definedName>
    <definedName name="DIRECTO7.39">[78]APU!$U$17390</definedName>
    <definedName name="DIRECTO7.40">[78]APU!$U$17451</definedName>
    <definedName name="DIRECTO7.41">[78]APU!$U$17512</definedName>
    <definedName name="DIRECTO7.42">[78]APU!$U$17146</definedName>
    <definedName name="DIRECTO7.43">[78]APU!$U$17573</definedName>
    <definedName name="DIRECTO7.44">[78]APU!$U$17329</definedName>
    <definedName name="DIRECTO70">[78]APU!$U$4341</definedName>
    <definedName name="DIRECTO71">[78]APU!$U$4402</definedName>
    <definedName name="DIRECTO72">[78]APU!$U$4463</definedName>
    <definedName name="DIRECTO73">[78]APU!$U$4524</definedName>
    <definedName name="DIRECTO74">[78]APU!$U$4585</definedName>
    <definedName name="DIRECTO75">[78]APU!$U$4646</definedName>
    <definedName name="DIRECTO76">[78]APU!$U$4707</definedName>
    <definedName name="DIRECTO77">[78]APU!$U$4768</definedName>
    <definedName name="DIRECTO78">[78]APU!$U$4829</definedName>
    <definedName name="DIRECTO79">[78]APU!$U$4890</definedName>
    <definedName name="DIRECTO8">[78]APU!$U$559</definedName>
    <definedName name="DIRECTO80">[78]APU!$U$4951</definedName>
    <definedName name="DIRECTO81">[78]APU!$U$5012</definedName>
    <definedName name="DIRECTO82">[78]APU!$U$5073</definedName>
    <definedName name="DIRECTO83">[78]APU!$U$5134</definedName>
    <definedName name="DIRECTO84">[78]APU!$U$5195</definedName>
    <definedName name="DIRECTO85">[78]APU!$U$5256</definedName>
    <definedName name="DIRECTO86">[78]APU!$U$5317</definedName>
    <definedName name="DIRECTO87">[78]APU!$U$5378</definedName>
    <definedName name="DIRECTO88">[78]APU!$U$5439</definedName>
    <definedName name="DIRECTO89">[78]APU!$U$5500</definedName>
    <definedName name="DIRECTO9">[78]APU!$U$620</definedName>
    <definedName name="DIRECTO9.1">[78]APU!$U$16597</definedName>
    <definedName name="DIRECTO9.2">[78]APU!$U$16658</definedName>
    <definedName name="DIRECTO9.3">[78]APU!$U$16719</definedName>
    <definedName name="DIRECTO9.4">[78]APU!$U$16780</definedName>
    <definedName name="DIRECTO9.5">[78]APU!$U$16841</definedName>
    <definedName name="DIRECTO90">[78]APU!$U$5561</definedName>
    <definedName name="DIRECTO91">[78]APU!$U$5622</definedName>
    <definedName name="DIRECTO92">[78]APU!$U$5683</definedName>
    <definedName name="DIRECTO93">[78]APU!$U$5744</definedName>
    <definedName name="DIRECTO94">[78]APU!$U$5805</definedName>
    <definedName name="DIRECTO95">[78]APU!$U$5866</definedName>
    <definedName name="DIRECTO96">[78]APU!$U$5927</definedName>
    <definedName name="DIRECTO97">[78]APU!$U$5988</definedName>
    <definedName name="DIRECTO98">[78]APU!$U$6049</definedName>
    <definedName name="DIRECTO99">[78]APU!$U$6110</definedName>
    <definedName name="dj" localSheetId="5">#REF!</definedName>
    <definedName name="dj" localSheetId="8">#REF!</definedName>
    <definedName name="dj" localSheetId="9">#REF!</definedName>
    <definedName name="dj" localSheetId="7">#REF!</definedName>
    <definedName name="djdytj" localSheetId="5"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l" localSheetId="5">#REF!</definedName>
    <definedName name="dl" localSheetId="6">#REF!</definedName>
    <definedName name="dl" localSheetId="8">#REF!</definedName>
    <definedName name="dl" localSheetId="9">#REF!</definedName>
    <definedName name="dl" localSheetId="7">#REF!</definedName>
    <definedName name="dm" localSheetId="5">#REF!</definedName>
    <definedName name="dm" localSheetId="6">#REF!</definedName>
    <definedName name="dm" localSheetId="8">#REF!</definedName>
    <definedName name="dm" localSheetId="9">#REF!</definedName>
    <definedName name="dm" localSheetId="7">#REF!</definedName>
    <definedName name="do" localSheetId="5">#REF!</definedName>
    <definedName name="do" localSheetId="6">#REF!</definedName>
    <definedName name="do" localSheetId="8">#REF!</definedName>
    <definedName name="do" localSheetId="9">#REF!</definedName>
    <definedName name="do" localSheetId="7">#REF!</definedName>
    <definedName name="DOR" localSheetId="5">#REF!</definedName>
    <definedName name="DOR" localSheetId="6">#REF!</definedName>
    <definedName name="DOR" localSheetId="8">#REF!</definedName>
    <definedName name="DOR" localSheetId="9">#REF!</definedName>
    <definedName name="DOR" localSheetId="7">#REF!</definedName>
    <definedName name="DOS" localSheetId="5">'A.I.U '!ERR</definedName>
    <definedName name="DOS">#N/A</definedName>
    <definedName name="DOS_1">#NAME?</definedName>
    <definedName name="DOS_2">#NAME?</definedName>
    <definedName name="DOS_4">#NAME?</definedName>
    <definedName name="DOS_6">#NAME?</definedName>
    <definedName name="DOS_7">#NAME?</definedName>
    <definedName name="DOS_8">#NAME?</definedName>
    <definedName name="DPF" localSheetId="5">[79]APU!$J$407</definedName>
    <definedName name="DPF" localSheetId="1">#REF!</definedName>
    <definedName name="DPF" localSheetId="4">#REF!</definedName>
    <definedName name="DPF" localSheetId="6">[28]APU!$J$407</definedName>
    <definedName name="DPF" localSheetId="3">[28]APU!$J$407</definedName>
    <definedName name="DPF">[80]APU!$J$407</definedName>
    <definedName name="DPR" localSheetId="5">[79]APU!$J$511</definedName>
    <definedName name="DPR" localSheetId="1">#REF!</definedName>
    <definedName name="DPR" localSheetId="4">#REF!</definedName>
    <definedName name="DPR" localSheetId="6">[28]APU!$J$511</definedName>
    <definedName name="DPR" localSheetId="3">[28]APU!$J$511</definedName>
    <definedName name="DPR">[80]APU!$J$511</definedName>
    <definedName name="DPR6.12" localSheetId="5">#REF!</definedName>
    <definedName name="DPR6.12" localSheetId="1">#REF!</definedName>
    <definedName name="DPR6.12" localSheetId="4">#REF!</definedName>
    <definedName name="DPR6.12" localSheetId="6">#REF!</definedName>
    <definedName name="DPR6.12" localSheetId="3">#REF!</definedName>
    <definedName name="DPR6.12">#REF!</definedName>
    <definedName name="DRE" localSheetId="8">#REF!</definedName>
    <definedName name="DRE" localSheetId="9">#REF!</definedName>
    <definedName name="DRE">#REF!</definedName>
    <definedName name="drf" localSheetId="5">#REF!</definedName>
    <definedName name="drf" localSheetId="8">#REF!</definedName>
    <definedName name="drf" localSheetId="9">#REF!</definedName>
    <definedName name="drf" localSheetId="7">#REF!</definedName>
    <definedName name="drg"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5" hidden="1">{"via1",#N/A,TRUE,"general";"via2",#N/A,TRUE,"general";"via3",#N/A,TRUE,"general"}</definedName>
    <definedName name="dry" localSheetId="4" hidden="1">{"via1",#N/A,TRUE,"general";"via2",#N/A,TRUE,"general";"via3",#N/A,TRUE,"general"}</definedName>
    <definedName name="dry" localSheetId="0"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A" localSheetId="5">#REF!</definedName>
    <definedName name="DSA" localSheetId="6">#REF!</definedName>
    <definedName name="DSA" localSheetId="8">#REF!</definedName>
    <definedName name="DSA" localSheetId="9">#REF!</definedName>
    <definedName name="DSA" localSheetId="7">#REF!</definedName>
    <definedName name="DSAD" localSheetId="5" hidden="1">{"via1",#N/A,TRUE,"general";"via2",#N/A,TRUE,"general";"via3",#N/A,TRUE,"general"}</definedName>
    <definedName name="DSAD" localSheetId="4" hidden="1">{"via1",#N/A,TRUE,"general";"via2",#N/A,TRUE,"general";"via3",#N/A,TRUE,"general"}</definedName>
    <definedName name="DSAD" localSheetId="0"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D" localSheetId="5"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7" hidden="1">{"via1",#N/A,TRUE,"general";"via2",#N/A,TRUE,"general";"via3",#N/A,TRUE,"general"}</definedName>
    <definedName name="dsdads4" localSheetId="5"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DF">[2]!ERR</definedName>
    <definedName name="dsdg" localSheetId="8">#REF!</definedName>
    <definedName name="dsdg" localSheetId="9">#REF!</definedName>
    <definedName name="dsdg">#REF!</definedName>
    <definedName name="DSDSD">#N/A</definedName>
    <definedName name="dsdsdsds" localSheetId="0">[51]!ERR</definedName>
    <definedName name="dsdsdsds">[51]!ERR</definedName>
    <definedName name="DSDSE" localSheetId="5">[58]Estruc.ICEL!#REF!</definedName>
    <definedName name="DSDSE" localSheetId="6">[58]Estruc.ICEL!#REF!</definedName>
    <definedName name="DSDSE" localSheetId="8">[58]Estruc.ICEL!#REF!</definedName>
    <definedName name="DSDSE" localSheetId="9">[58]Estruc.ICEL!#REF!</definedName>
    <definedName name="DSDSE" localSheetId="7">[58]Estruc.ICEL!#REF!</definedName>
    <definedName name="DSF" localSheetId="5" hidden="1">{"via1",#N/A,TRUE,"general";"via2",#N/A,TRUE,"general";"via3",#N/A,TRUE,"general"}</definedName>
    <definedName name="DSF" localSheetId="4" hidden="1">{"via1",#N/A,TRUE,"general";"via2",#N/A,TRUE,"general";"via3",#N/A,TRUE,"general"}</definedName>
    <definedName name="DSF" localSheetId="0"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DFGUHJK">#REF!</definedName>
    <definedName name="dsfg" localSheetId="5" hidden="1">{"via1",#N/A,TRUE,"general";"via2",#N/A,TRUE,"general";"via3",#N/A,TRUE,"general"}</definedName>
    <definedName name="dsfg" localSheetId="4" hidden="1">{"via1",#N/A,TRUE,"general";"via2",#N/A,TRUE,"general";"via3",#N/A,TRUE,"general"}</definedName>
    <definedName name="dsfg" localSheetId="0"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4" hidden="1">{"via1",#N/A,TRUE,"general";"via2",#N/A,TRUE,"general";"via3",#N/A,TRUE,"general"}</definedName>
    <definedName name="dsfsdf" localSheetId="0"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4" hidden="1">{"via1",#N/A,TRUE,"general";"via2",#N/A,TRUE,"general";"via3",#N/A,TRUE,"general"}</definedName>
    <definedName name="dsftbv" localSheetId="0"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XWXW" localSheetId="5">#REF!</definedName>
    <definedName name="DSXWXW" localSheetId="6">#REF!</definedName>
    <definedName name="DSXWXW" localSheetId="8">#REF!</definedName>
    <definedName name="DSXWXW" localSheetId="9">#REF!</definedName>
    <definedName name="DSXWXW">#REF!</definedName>
    <definedName name="dt" localSheetId="5">#REF!</definedName>
    <definedName name="dt" localSheetId="6">#REF!</definedName>
    <definedName name="dt" localSheetId="8">#REF!</definedName>
    <definedName name="dt" localSheetId="9">#REF!</definedName>
    <definedName name="dt" localSheetId="7">#REF!</definedName>
    <definedName name="dtrhj" localSheetId="5" hidden="1">{"via1",#N/A,TRUE,"general";"via2",#N/A,TRUE,"general";"via3",#N/A,TRUE,"general"}</definedName>
    <definedName name="dtrhj" localSheetId="4" hidden="1">{"via1",#N/A,TRUE,"general";"via2",#N/A,TRUE,"general";"via3",#N/A,TRUE,"general"}</definedName>
    <definedName name="dtrhj" localSheetId="0"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TS" localSheetId="5">#REF!</definedName>
    <definedName name="DTS" localSheetId="6">#REF!</definedName>
    <definedName name="DTS" localSheetId="8">#REF!</definedName>
    <definedName name="DTS" localSheetId="9">#REF!</definedName>
    <definedName name="DTS" localSheetId="7">#REF!</definedName>
    <definedName name="dxfgg" localSheetId="5" hidden="1">{"via1",#N/A,TRUE,"general";"via2",#N/A,TRUE,"general";"via3",#N/A,TRUE,"general"}</definedName>
    <definedName name="dxfgg" localSheetId="4" hidden="1">{"via1",#N/A,TRUE,"general";"via2",#N/A,TRUE,"general";"via3",#N/A,TRUE,"general"}</definedName>
    <definedName name="dxfgg" localSheetId="0"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dzfc"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9"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 localSheetId="5">#N/A</definedName>
    <definedName name="E" localSheetId="6">#N/A</definedName>
    <definedName name="E" localSheetId="8">#N/A</definedName>
    <definedName name="E" localSheetId="9">#N/A</definedName>
    <definedName name="E" localSheetId="7">#N/A</definedName>
    <definedName name="E_6" localSheetId="5">#REF!</definedName>
    <definedName name="E_6" localSheetId="1">#REF!</definedName>
    <definedName name="E_6" localSheetId="4">#REF!</definedName>
    <definedName name="E_6" localSheetId="6">#REF!</definedName>
    <definedName name="E_6" localSheetId="3">#REF!</definedName>
    <definedName name="E_6">#REF!</definedName>
    <definedName name="e3e33" localSheetId="5" hidden="1">{"via1",#N/A,TRUE,"general";"via2",#N/A,TRUE,"general";"via3",#N/A,TRUE,"general"}</definedName>
    <definedName name="e3e33" localSheetId="4" hidden="1">{"via1",#N/A,TRUE,"general";"via2",#N/A,TRUE,"general";"via3",#N/A,TRUE,"general"}</definedName>
    <definedName name="e3e33" localSheetId="0"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d">#N/A</definedName>
    <definedName name="EDEDWSWQA" localSheetId="5"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few" localSheetId="0">[81]!ERR</definedName>
    <definedName name="edfew">[81]!ERR</definedName>
    <definedName name="edgfhmn" localSheetId="5" hidden="1">{"via1",#N/A,TRUE,"general";"via2",#N/A,TRUE,"general";"via3",#N/A,TRUE,"general"}</definedName>
    <definedName name="edgfhmn" localSheetId="4" hidden="1">{"via1",#N/A,TRUE,"general";"via2",#N/A,TRUE,"general";"via3",#N/A,TRUE,"general"}</definedName>
    <definedName name="edgfhmn" localSheetId="0"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DICAR" localSheetId="5">#REF!</definedName>
    <definedName name="EDICAR" localSheetId="6">#REF!</definedName>
    <definedName name="EDICAR" localSheetId="8">#REF!</definedName>
    <definedName name="EDICAR" localSheetId="9">#REF!</definedName>
    <definedName name="EDICAR">#REF!</definedName>
    <definedName name="ee" localSheetId="5">[2]!ERR</definedName>
    <definedName name="ee" localSheetId="6">[2]!ERR</definedName>
    <definedName name="ee" localSheetId="8">[2]!ERR</definedName>
    <definedName name="ee" localSheetId="9">[2]!ERR</definedName>
    <definedName name="ee" localSheetId="7">[2]!ERR</definedName>
    <definedName name="EEE" localSheetId="5">#REF!</definedName>
    <definedName name="EEE" localSheetId="8">#REF!</definedName>
    <definedName name="EEE" localSheetId="9">#REF!</definedName>
    <definedName name="EEE">#REF!</definedName>
    <definedName name="eeedfr" localSheetId="5"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4" hidden="1">{"via1",#N/A,TRUE,"general";"via2",#N/A,TRUE,"general";"via3",#N/A,TRUE,"general"}</definedName>
    <definedName name="eeerfd" localSheetId="0"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 localSheetId="5">#REF!</definedName>
    <definedName name="EF" localSheetId="6">#REF!</definedName>
    <definedName name="EF" localSheetId="8">#REF!</definedName>
    <definedName name="EF" localSheetId="9">#REF!</definedName>
    <definedName name="EF" localSheetId="7">#REF!</definedName>
    <definedName name="EFA" localSheetId="5">#REF!</definedName>
    <definedName name="EFA" localSheetId="6">#REF!</definedName>
    <definedName name="EFA" localSheetId="8">#REF!</definedName>
    <definedName name="EFA" localSheetId="9">#REF!</definedName>
    <definedName name="EFA">#REF!</definedName>
    <definedName name="efectcjq" localSheetId="5">#REF!</definedName>
    <definedName name="efectcjq" localSheetId="6">#REF!</definedName>
    <definedName name="efectcjq" localSheetId="8">#REF!</definedName>
    <definedName name="efectcjq" localSheetId="9">#REF!</definedName>
    <definedName name="efectcjq" localSheetId="7">#REF!</definedName>
    <definedName name="efef" localSheetId="5" hidden="1">{"TAB1",#N/A,TRUE,"GENERAL";"TAB2",#N/A,TRUE,"GENERAL";"TAB3",#N/A,TRUE,"GENERAL";"TAB4",#N/A,TRUE,"GENERAL";"TAB5",#N/A,TRUE,"GENERAL"}</definedName>
    <definedName name="efef" localSheetId="4" hidden="1">{"TAB1",#N/A,TRUE,"GENERAL";"TAB2",#N/A,TRUE,"GENERAL";"TAB3",#N/A,TRUE,"GENERAL";"TAB4",#N/A,TRUE,"GENERAL";"TAB5",#N/A,TRUE,"GENERAL"}</definedName>
    <definedName name="efef" localSheetId="0"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4" hidden="1">{"via1",#N/A,TRUE,"general";"via2",#N/A,TRUE,"general";"via3",#N/A,TRUE,"general"}</definedName>
    <definedName name="efer" localSheetId="0"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ficiencia">'[82]Indicadores de Eficiencia'!$B$2</definedName>
    <definedName name="efwef" localSheetId="5">#REF!</definedName>
    <definedName name="efwef" localSheetId="8">#REF!</definedName>
    <definedName name="efwef" localSheetId="9">#REF!</definedName>
    <definedName name="efwef">#REF!</definedName>
    <definedName name="egeg" localSheetId="5" hidden="1">{"TAB1",#N/A,TRUE,"GENERAL";"TAB2",#N/A,TRUE,"GENERAL";"TAB3",#N/A,TRUE,"GENERAL";"TAB4",#N/A,TRUE,"GENERAL";"TAB5",#N/A,TRUE,"GENERAL"}</definedName>
    <definedName name="egeg" localSheetId="4" hidden="1">{"TAB1",#N/A,TRUE,"GENERAL";"TAB2",#N/A,TRUE,"GENERAL";"TAB3",#N/A,TRUE,"GENERAL";"TAB4",#N/A,TRUE,"GENERAL";"TAB5",#N/A,TRUE,"GENERAL"}</definedName>
    <definedName name="egeg" localSheetId="0"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l" localSheetId="5">#REF!</definedName>
    <definedName name="el" localSheetId="6">#REF!</definedName>
    <definedName name="el" localSheetId="8">#REF!</definedName>
    <definedName name="el" localSheetId="9">#REF!</definedName>
    <definedName name="el" localSheetId="7">#REF!</definedName>
    <definedName name="ELEC">'[22]BASE DATOS GENERALES'!$B$20</definedName>
    <definedName name="ELEC_EQU">'[83]LISTADO EQUIPOS'!$C$43:$E$53</definedName>
    <definedName name="ELEC_MAT">'[83]LISTADO MATERIALES'!$C$300:$E$944</definedName>
    <definedName name="EM" localSheetId="5">#REF!</definedName>
    <definedName name="EM" localSheetId="1">#REF!</definedName>
    <definedName name="EM" localSheetId="4">#REF!</definedName>
    <definedName name="EM" localSheetId="6">#REF!</definedName>
    <definedName name="EM" localSheetId="3">#REF!</definedName>
    <definedName name="EM">#REF!</definedName>
    <definedName name="EM.2" localSheetId="5">[24]APU!$J$859</definedName>
    <definedName name="EM.2" localSheetId="1">[25]APU!$J$859</definedName>
    <definedName name="EM.2" localSheetId="4">[25]APU!$J$859</definedName>
    <definedName name="EM.2" localSheetId="6">[28]APU!$J$563</definedName>
    <definedName name="EM.2" localSheetId="3">[28]APU!$J$563</definedName>
    <definedName name="EM.2" localSheetId="8">#REF!</definedName>
    <definedName name="EM.2" localSheetId="9">#REF!</definedName>
    <definedName name="EM.2" localSheetId="7">#REF!</definedName>
    <definedName name="EM.4" localSheetId="5">#REF!</definedName>
    <definedName name="EM.4" localSheetId="1">#REF!</definedName>
    <definedName name="EM.4" localSheetId="4">#REF!</definedName>
    <definedName name="EM.4" localSheetId="6">[28]APU!$J$615</definedName>
    <definedName name="EM.4" localSheetId="3">[28]APU!$J$615</definedName>
    <definedName name="EM.4" localSheetId="7">#REF!</definedName>
    <definedName name="EM.5" localSheetId="5">[24]APU!$J$1386</definedName>
    <definedName name="EM.5" localSheetId="1">[25]APU!$J$1386</definedName>
    <definedName name="EM.5" localSheetId="4">[25]APU!$J$1386</definedName>
    <definedName name="EM.5" localSheetId="3">#REF!</definedName>
    <definedName name="EM.5" localSheetId="8">#REF!</definedName>
    <definedName name="EM.5" localSheetId="9">#REF!</definedName>
    <definedName name="EM.5" localSheetId="7">#REF!</definedName>
    <definedName name="EM_2" localSheetId="5">#REF!</definedName>
    <definedName name="EM_2" localSheetId="1">#REF!</definedName>
    <definedName name="EM_2" localSheetId="4">#REF!</definedName>
    <definedName name="EM_2" localSheetId="6">#REF!</definedName>
    <definedName name="EM_2" localSheetId="3">#REF!</definedName>
    <definedName name="EM_2">#REF!</definedName>
    <definedName name="emanto" localSheetId="5">#REF!</definedName>
    <definedName name="emanto" localSheetId="8">#REF!</definedName>
    <definedName name="emanto" localSheetId="9">#REF!</definedName>
    <definedName name="emanto">#REF!</definedName>
    <definedName name="EMC_5" localSheetId="5">#REF!</definedName>
    <definedName name="EMC_5" localSheetId="1">#REF!</definedName>
    <definedName name="EMC_5" localSheetId="4">#REF!</definedName>
    <definedName name="EMC_5" localSheetId="6">#REF!</definedName>
    <definedName name="EMC_5" localSheetId="3">#REF!</definedName>
    <definedName name="EMC_5">#REF!</definedName>
    <definedName name="EMC2_4" localSheetId="5">#REF!</definedName>
    <definedName name="EMC2_4" localSheetId="1">#REF!</definedName>
    <definedName name="EMC2_4" localSheetId="4">#REF!</definedName>
    <definedName name="EMC2_4" localSheetId="6">#REF!</definedName>
    <definedName name="EMC2_4" localSheetId="3">#REF!</definedName>
    <definedName name="EMC2_4">#REF!</definedName>
    <definedName name="eme">#N/A</definedName>
    <definedName name="EMEC2" localSheetId="5">#REF!</definedName>
    <definedName name="EMEC2" localSheetId="1">#REF!</definedName>
    <definedName name="EMEC2" localSheetId="4">#REF!</definedName>
    <definedName name="EMEC2" localSheetId="6">#REF!</definedName>
    <definedName name="EMEC2" localSheetId="3">#REF!</definedName>
    <definedName name="EMEC2">#REF!</definedName>
    <definedName name="EMR" localSheetId="5">#REF!</definedName>
    <definedName name="EMR" localSheetId="1">#REF!</definedName>
    <definedName name="EMR" localSheetId="4">#REF!</definedName>
    <definedName name="EMR" localSheetId="3">#REF!</definedName>
    <definedName name="EMR">#REF!</definedName>
    <definedName name="EMRC" localSheetId="5">#REF!</definedName>
    <definedName name="EMRC" localSheetId="1">#REF!</definedName>
    <definedName name="EMRC" localSheetId="4">#REF!</definedName>
    <definedName name="EMRC" localSheetId="3">#REF!</definedName>
    <definedName name="EMRC" localSheetId="7">#REF!</definedName>
    <definedName name="encof" localSheetId="5">#REF!</definedName>
    <definedName name="encof" localSheetId="1">#REF!</definedName>
    <definedName name="encof" localSheetId="4">#REF!</definedName>
    <definedName name="encof" localSheetId="3">#REF!</definedName>
    <definedName name="encof" localSheetId="7">#REF!</definedName>
    <definedName name="End_Bal" localSheetId="5">#REF!</definedName>
    <definedName name="End_Bal" localSheetId="6">#REF!</definedName>
    <definedName name="End_Bal" localSheetId="8">#REF!</definedName>
    <definedName name="End_Bal" localSheetId="9">#REF!</definedName>
    <definedName name="End_Bal" localSheetId="7">#REF!</definedName>
    <definedName name="End_Bal">#REF!</definedName>
    <definedName name="ENT" localSheetId="5">[24]APU!$J$1854</definedName>
    <definedName name="ENT" localSheetId="1">[25]APU!$J$1854</definedName>
    <definedName name="ENT" localSheetId="4">[25]APU!$J$1854</definedName>
    <definedName name="ENT" localSheetId="3">#REF!</definedName>
    <definedName name="ENT" localSheetId="8">#REF!</definedName>
    <definedName name="ENT" localSheetId="9">#REF!</definedName>
    <definedName name="ENT" localSheetId="7">#REF!</definedName>
    <definedName name="ENTIB" localSheetId="8">#REF!</definedName>
    <definedName name="ENTIB" localSheetId="9">#REF!</definedName>
    <definedName name="ENTIB">#REF!</definedName>
    <definedName name="EQU">[84]EQU!$A$2:$C$31</definedName>
    <definedName name="equi" localSheetId="5">'[43]precios-básicos2002'!$C$12:$C$56</definedName>
    <definedName name="equi" localSheetId="6">'[43]precios-básicos2002'!$C$12:$C$56</definedName>
    <definedName name="equi" localSheetId="8">'[43]precios-básicos2002'!$C$12:$C$56</definedName>
    <definedName name="equi" localSheetId="9">'[43]precios-básicos2002'!$C$12:$C$56</definedName>
    <definedName name="equi" localSheetId="7">'[43]precios-básicos2002'!$C$12:$C$56</definedName>
    <definedName name="EQUIPO" localSheetId="5">#REF!</definedName>
    <definedName name="Equipo" localSheetId="1">[85]Equipo!$A$7:$A$1000</definedName>
    <definedName name="Equipo" localSheetId="4">[85]Equipo!$A$7:$A$1000</definedName>
    <definedName name="Equipo" localSheetId="6">[85]Equipo!$A$7:$A$1000</definedName>
    <definedName name="Equipo" localSheetId="3">[85]Equipo!$A$7:$A$1000</definedName>
    <definedName name="EQUIPO" localSheetId="8">#REF!</definedName>
    <definedName name="EQUIPO" localSheetId="9">#REF!</definedName>
    <definedName name="EQUIPO" localSheetId="7">#REF!</definedName>
    <definedName name="Equipos" localSheetId="5">#REF!</definedName>
    <definedName name="Equipos" localSheetId="8">#REF!</definedName>
    <definedName name="Equipos" localSheetId="9">#REF!</definedName>
    <definedName name="Equipos" localSheetId="7">#REF!</definedName>
    <definedName name="Equipostotal" localSheetId="5">#REF!</definedName>
    <definedName name="Equipostotal" localSheetId="8">#REF!</definedName>
    <definedName name="Equipostotal" localSheetId="9">#REF!</definedName>
    <definedName name="Equipostotal" localSheetId="7">#REF!</definedName>
    <definedName name="eqw" localSheetId="5" hidden="1">{"via1",#N/A,TRUE,"general";"via2",#N/A,TRUE,"general";"via3",#N/A,TRUE,"general"}</definedName>
    <definedName name="eqw" localSheetId="4" hidden="1">{"via1",#N/A,TRUE,"general";"via2",#N/A,TRUE,"general";"via3",#N/A,TRUE,"general"}</definedName>
    <definedName name="eqw" localSheetId="0"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 localSheetId="5">#REF!</definedName>
    <definedName name="er" localSheetId="6">#REF!</definedName>
    <definedName name="er" localSheetId="8">#REF!</definedName>
    <definedName name="er" localSheetId="9">#REF!</definedName>
    <definedName name="er" localSheetId="7">#REF!</definedName>
    <definedName name="ere" localSheetId="5">#REF!</definedName>
    <definedName name="ere" localSheetId="6">#REF!</definedName>
    <definedName name="ere" localSheetId="8">#REF!</definedName>
    <definedName name="ere" localSheetId="9">#REF!</definedName>
    <definedName name="ere">#REF!</definedName>
    <definedName name="ERERT">[2]!ERR</definedName>
    <definedName name="erg" localSheetId="5" hidden="1">{"TAB1",#N/A,TRUE,"GENERAL";"TAB2",#N/A,TRUE,"GENERAL";"TAB3",#N/A,TRUE,"GENERAL";"TAB4",#N/A,TRUE,"GENERAL";"TAB5",#N/A,TRUE,"GENERAL"}</definedName>
    <definedName name="erg" localSheetId="4" hidden="1">{"TAB1",#N/A,TRUE,"GENERAL";"TAB2",#N/A,TRUE,"GENERAL";"TAB3",#N/A,TRUE,"GENERAL";"TAB4",#N/A,TRUE,"GENERAL";"TAB5",#N/A,TRUE,"GENERAL"}</definedName>
    <definedName name="erg" localSheetId="0"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4" hidden="1">{"via1",#N/A,TRUE,"general";"via2",#N/A,TRUE,"general";"via3",#N/A,TRUE,"general"}</definedName>
    <definedName name="erger" localSheetId="0"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4" hidden="1">{"via1",#N/A,TRUE,"general";"via2",#N/A,TRUE,"general";"via3",#N/A,TRUE,"general"}</definedName>
    <definedName name="ergerg" localSheetId="0"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4" hidden="1">{"via1",#N/A,TRUE,"general";"via2",#N/A,TRUE,"general";"via3",#N/A,TRUE,"general"}</definedName>
    <definedName name="ergfegr" localSheetId="0"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4" hidden="1">{"TAB1",#N/A,TRUE,"GENERAL";"TAB2",#N/A,TRUE,"GENERAL";"TAB3",#N/A,TRUE,"GENERAL";"TAB4",#N/A,TRUE,"GENERAL";"TAB5",#N/A,TRUE,"GENERAL"}</definedName>
    <definedName name="ergge" localSheetId="0"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4" hidden="1">{"via1",#N/A,TRUE,"general";"via2",#N/A,TRUE,"general";"via3",#N/A,TRUE,"general"}</definedName>
    <definedName name="erggewg" localSheetId="0"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4" hidden="1">{"via1",#N/A,TRUE,"general";"via2",#N/A,TRUE,"general";"via3",#N/A,TRUE,"general"}</definedName>
    <definedName name="ergregerg" localSheetId="0"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4" hidden="1">{"TAB1",#N/A,TRUE,"GENERAL";"TAB2",#N/A,TRUE,"GENERAL";"TAB3",#N/A,TRUE,"GENERAL";"TAB4",#N/A,TRUE,"GENERAL";"TAB5",#N/A,TRUE,"GENERAL"}</definedName>
    <definedName name="ergrg" localSheetId="0"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4" hidden="1">{"via1",#N/A,TRUE,"general";"via2",#N/A,TRUE,"general";"via3",#N/A,TRUE,"general"}</definedName>
    <definedName name="ergwreg" localSheetId="0"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R" localSheetId="5">{"TAB1",#N/A,TRUE,"GENERAL";"TAB2",#N/A,TRUE,"GENERAL";"TAB3",#N/A,TRUE,"GENERAL";"TAB4",#N/A,TRUE,"GENERAL";"TAB5",#N/A,TRUE,"GENERAL"}</definedName>
    <definedName name="ERR" localSheetId="4">{"TAB1",#N/A,TRUE,"GENERAL";"TAB2",#N/A,TRUE,"GENERAL";"TAB3",#N/A,TRUE,"GENERAL";"TAB4",#N/A,TRUE,"GENERAL";"TAB5",#N/A,TRUE,"GENERAL"}</definedName>
    <definedName name="ERR" localSheetId="6">{"TAB1",#N/A,TRUE,"GENERAL";"TAB2",#N/A,TRUE,"GENERAL";"TAB3",#N/A,TRUE,"GENERAL";"TAB4",#N/A,TRUE,"GENERAL";"TAB5",#N/A,TRUE,"GENERAL"}</definedName>
    <definedName name="ERR" localSheetId="0">{"TAB1",#N/A,TRUE,"GENERAL";"TAB2",#N/A,TRUE,"GENERAL";"TAB3",#N/A,TRUE,"GENERAL";"TAB4",#N/A,TRUE,"GENERAL";"TAB5",#N/A,TRUE,"GENERAL"}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{"TAB1",#N/A,TRUE,"GENERAL";"TAB2",#N/A,TRUE,"GENERAL";"TAB3",#N/A,TRUE,"GENERAL";"TAB4",#N/A,TRUE,"GENERAL";"TAB5",#N/A,TRUE,"GENERAL"}</definedName>
    <definedName name="ert" localSheetId="5" hidden="1">{"via1",#N/A,TRUE,"general";"via2",#N/A,TRUE,"general";"via3",#N/A,TRUE,"general"}</definedName>
    <definedName name="ert" localSheetId="4" hidden="1">{"via1",#N/A,TRUE,"general";"via2",#N/A,TRUE,"general";"via3",#N/A,TRUE,"general"}</definedName>
    <definedName name="ert" localSheetId="0"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_1">#N/A</definedName>
    <definedName name="ERT_2">#N/A</definedName>
    <definedName name="ERT_5">#N/A</definedName>
    <definedName name="erte" localSheetId="5" hidden="1">{"via1",#N/A,TRUE,"general";"via2",#N/A,TRUE,"general";"via3",#N/A,TRUE,"general"}</definedName>
    <definedName name="erte" localSheetId="4" hidden="1">{"via1",#N/A,TRUE,"general";"via2",#N/A,TRUE,"general";"via3",#N/A,TRUE,"general"}</definedName>
    <definedName name="erte" localSheetId="0"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G">[2]!ERR</definedName>
    <definedName name="erter" localSheetId="5" hidden="1">{"TAB1",#N/A,TRUE,"GENERAL";"TAB2",#N/A,TRUE,"GENERAL";"TAB3",#N/A,TRUE,"GENERAL";"TAB4",#N/A,TRUE,"GENERAL";"TAB5",#N/A,TRUE,"GENERAL"}</definedName>
    <definedName name="erter" localSheetId="4" hidden="1">{"TAB1",#N/A,TRUE,"GENERAL";"TAB2",#N/A,TRUE,"GENERAL";"TAB3",#N/A,TRUE,"GENERAL";"TAB4",#N/A,TRUE,"GENERAL";"TAB5",#N/A,TRUE,"GENERAL"}</definedName>
    <definedName name="erter" localSheetId="0"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localSheetId="4" hidden="1">{"via1",#N/A,TRUE,"general";"via2",#N/A,TRUE,"general";"via3",#N/A,TRUE,"general"}</definedName>
    <definedName name="ertert" localSheetId="0"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4" hidden="1">{"via1",#N/A,TRUE,"general";"via2",#N/A,TRUE,"general";"via3",#N/A,TRUE,"general"}</definedName>
    <definedName name="ertreb" localSheetId="0"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4" hidden="1">{"via1",#N/A,TRUE,"general";"via2",#N/A,TRUE,"general";"via3",#N/A,TRUE,"general"}</definedName>
    <definedName name="erttret" localSheetId="0"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4" hidden="1">{"via1",#N/A,TRUE,"general";"via2",#N/A,TRUE,"general";"via3",#N/A,TRUE,"general"}</definedName>
    <definedName name="ertuiy" localSheetId="0"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TYTY">[2]!ERR</definedName>
    <definedName name="eru" localSheetId="5" hidden="1">{"TAB1",#N/A,TRUE,"GENERAL";"TAB2",#N/A,TRUE,"GENERAL";"TAB3",#N/A,TRUE,"GENERAL";"TAB4",#N/A,TRUE,"GENERAL";"TAB5",#N/A,TRUE,"GENERAL"}</definedName>
    <definedName name="eru" localSheetId="4" hidden="1">{"TAB1",#N/A,TRUE,"GENERAL";"TAB2",#N/A,TRUE,"GENERAL";"TAB3",#N/A,TRUE,"GENERAL";"TAB4",#N/A,TRUE,"GENERAL";"TAB5",#N/A,TRUE,"GENERAL"}</definedName>
    <definedName name="eru" localSheetId="0"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4" hidden="1">{"via1",#N/A,TRUE,"general";"via2",#N/A,TRUE,"general";"via3",#N/A,TRUE,"general"}</definedName>
    <definedName name="ERV" localSheetId="0"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4" hidden="1">{"via1",#N/A,TRUE,"general";"via2",#N/A,TRUE,"general";"via3",#N/A,TRUE,"general"}</definedName>
    <definedName name="erware" localSheetId="0"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4" hidden="1">{"via1",#N/A,TRUE,"general";"via2",#N/A,TRUE,"general";"via3",#N/A,TRUE,"general"}</definedName>
    <definedName name="ERWER" localSheetId="0"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4" hidden="1">{"TAB1",#N/A,TRUE,"GENERAL";"TAB2",#N/A,TRUE,"GENERAL";"TAB3",#N/A,TRUE,"GENERAL";"TAB4",#N/A,TRUE,"GENERAL";"TAB5",#N/A,TRUE,"GENERAL"}</definedName>
    <definedName name="erwr" localSheetId="0"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4" hidden="1">{"via1",#N/A,TRUE,"general";"via2",#N/A,TRUE,"general";"via3",#N/A,TRUE,"general"}</definedName>
    <definedName name="ERWRL" localSheetId="0"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4" hidden="1">{"via1",#N/A,TRUE,"general";"via2",#N/A,TRUE,"general";"via3",#N/A,TRUE,"general"}</definedName>
    <definedName name="ery" localSheetId="0"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4" hidden="1">{"via1",#N/A,TRUE,"general";"via2",#N/A,TRUE,"general";"via3",#N/A,TRUE,"general"}</definedName>
    <definedName name="eryhd" localSheetId="0"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4" hidden="1">{"TAB1",#N/A,TRUE,"GENERAL";"TAB2",#N/A,TRUE,"GENERAL";"TAB3",#N/A,TRUE,"GENERAL";"TAB4",#N/A,TRUE,"GENERAL";"TAB5",#N/A,TRUE,"GENERAL"}</definedName>
    <definedName name="eryhk" localSheetId="0"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4" hidden="1">{"TAB1",#N/A,TRUE,"GENERAL";"TAB2",#N/A,TRUE,"GENERAL";"TAB3",#N/A,TRUE,"GENERAL";"TAB4",#N/A,TRUE,"GENERAL";"TAB5",#N/A,TRUE,"GENERAL"}</definedName>
    <definedName name="eryre" localSheetId="0"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4" hidden="1">{"via1",#N/A,TRUE,"general";"via2",#N/A,TRUE,"general";"via3",#N/A,TRUE,"general"}</definedName>
    <definedName name="erytd" localSheetId="0"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4" hidden="1">{"via1",#N/A,TRUE,"general";"via2",#N/A,TRUE,"general";"via3",#N/A,TRUE,"general"}</definedName>
    <definedName name="eryty" localSheetId="0"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4" hidden="1">{"via1",#N/A,TRUE,"general";"via2",#N/A,TRUE,"general";"via3",#N/A,TRUE,"general"}</definedName>
    <definedName name="eryy" localSheetId="0"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5">'A.I.U '!ERR</definedName>
    <definedName name="ES" localSheetId="9">'PMT '!err</definedName>
    <definedName name="ES">[2]!ERR</definedName>
    <definedName name="ES_1">#N/A</definedName>
    <definedName name="ES_10" localSheetId="5">'A.I.U '!ERR</definedName>
    <definedName name="ES_10" localSheetId="9">'PMT '!err</definedName>
    <definedName name="ES_10">[2]!ERR</definedName>
    <definedName name="ES_2">#N/A</definedName>
    <definedName name="ES_3" localSheetId="5">'A.I.U '!ERR</definedName>
    <definedName name="ES_3" localSheetId="9">'PMT '!err</definedName>
    <definedName name="ES_3">[2]!ERR</definedName>
    <definedName name="ES_4" localSheetId="5">'A.I.U '!ERR</definedName>
    <definedName name="ES_4" localSheetId="9">'PMT '!err</definedName>
    <definedName name="ES_4">[2]!ERR</definedName>
    <definedName name="ES_5" localSheetId="5">'A.I.U '!ERR</definedName>
    <definedName name="ES_5" localSheetId="9">'PMT '!err</definedName>
    <definedName name="ES_5">[2]!ERR</definedName>
    <definedName name="ES_6" localSheetId="5">'A.I.U '!ERR</definedName>
    <definedName name="ES_6" localSheetId="9">'PMT '!err</definedName>
    <definedName name="ES_6">[2]!ERR</definedName>
    <definedName name="ES_7" localSheetId="5">'A.I.U '!ERR</definedName>
    <definedName name="ES_7" localSheetId="9">'PMT '!err</definedName>
    <definedName name="ES_7">[2]!ERR</definedName>
    <definedName name="ES_8" localSheetId="5">'A.I.U '!ERR</definedName>
    <definedName name="ES_8" localSheetId="9">'PMT '!err</definedName>
    <definedName name="ES_8">[2]!ERR</definedName>
    <definedName name="ES_9">#NAME?</definedName>
    <definedName name="ESA" localSheetId="5">#REF!</definedName>
    <definedName name="ESA" localSheetId="8">#REF!</definedName>
    <definedName name="ESA" localSheetId="9">#REF!</definedName>
    <definedName name="ESA">#REF!</definedName>
    <definedName name="ESP_PAV" localSheetId="8">#REF!</definedName>
    <definedName name="ESP_PAV" localSheetId="9">#REF!</definedName>
    <definedName name="ESP_PAV">#REF!</definedName>
    <definedName name="ESPESOR" localSheetId="8">#REF!</definedName>
    <definedName name="ESPESOR" localSheetId="9">#REF!</definedName>
    <definedName name="ESPESOR">#REF!</definedName>
    <definedName name="ESRE">#N/A</definedName>
    <definedName name="EST10A" localSheetId="5">#REF!</definedName>
    <definedName name="EST10A" localSheetId="8">#REF!</definedName>
    <definedName name="EST10A" localSheetId="9">#REF!</definedName>
    <definedName name="EST10A">#REF!</definedName>
    <definedName name="EST10V1" localSheetId="5">#REF!</definedName>
    <definedName name="EST10V1" localSheetId="8">#REF!</definedName>
    <definedName name="EST10V1" localSheetId="9">#REF!</definedName>
    <definedName name="EST10V1">#REF!</definedName>
    <definedName name="EST11A" localSheetId="5">#REF!</definedName>
    <definedName name="EST11A" localSheetId="6">#REF!</definedName>
    <definedName name="EST11A" localSheetId="8">#REF!</definedName>
    <definedName name="EST11A" localSheetId="9">#REF!</definedName>
    <definedName name="EST11A">#REF!</definedName>
    <definedName name="ESTADO" localSheetId="5">[77]Resultados!$B$1:$M$1517</definedName>
    <definedName name="estado">[74]Inicio!$V$3:$V$4</definedName>
    <definedName name="Estado1">[86]LISTAS!$F$2:$F$3</definedName>
    <definedName name="ESTOLON">'[15]MANO DE OBRA'!$F$53</definedName>
    <definedName name="ESTRUCT">[15]Hoja3!$F$1482</definedName>
    <definedName name="ESTRUCTURA" localSheetId="5">#REF!</definedName>
    <definedName name="ESTRUCTURA" localSheetId="8">#REF!</definedName>
    <definedName name="ESTRUCTURA" localSheetId="9">#REF!</definedName>
    <definedName name="ESTRUCTURA" localSheetId="7">#REF!</definedName>
    <definedName name="ESTUDIOS">[34]DEPENDENCIAS!$F$2:$F$60</definedName>
    <definedName name="ETAPA1" localSheetId="8">#REF!</definedName>
    <definedName name="ETAPA1" localSheetId="9">#REF!</definedName>
    <definedName name="ETAPA1">#REF!</definedName>
    <definedName name="ETAPA2" localSheetId="8">#REF!</definedName>
    <definedName name="ETAPA2" localSheetId="9">#REF!</definedName>
    <definedName name="ETAPA2">#REF!</definedName>
    <definedName name="ETAPA3" localSheetId="8">#REF!</definedName>
    <definedName name="ETAPA3" localSheetId="9">#REF!</definedName>
    <definedName name="ETAPA3">#REF!</definedName>
    <definedName name="etertgg" localSheetId="5" hidden="1">{"via1",#N/A,TRUE,"general";"via2",#N/A,TRUE,"general";"via3",#N/A,TRUE,"general"}</definedName>
    <definedName name="etertgg" localSheetId="4" hidden="1">{"via1",#N/A,TRUE,"general";"via2",#N/A,TRUE,"general";"via3",#N/A,TRUE,"general"}</definedName>
    <definedName name="etertgg" localSheetId="0"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wt" localSheetId="5" hidden="1">{"TAB1",#N/A,TRUE,"GENERAL";"TAB2",#N/A,TRUE,"GENERAL";"TAB3",#N/A,TRUE,"GENERAL";"TAB4",#N/A,TRUE,"GENERAL";"TAB5",#N/A,TRUE,"GENERAL"}</definedName>
    <definedName name="etewt" localSheetId="4" hidden="1">{"TAB1",#N/A,TRUE,"GENERAL";"TAB2",#N/A,TRUE,"GENERAL";"TAB3",#N/A,TRUE,"GENERAL";"TAB4",#N/A,TRUE,"GENERAL";"TAB5",#N/A,TRUE,"GENERAL"}</definedName>
    <definedName name="etewt" localSheetId="0"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4" hidden="1">{"via1",#N/A,TRUE,"general";"via2",#N/A,TRUE,"general";"via3",#N/A,TRUE,"general"}</definedName>
    <definedName name="etu" localSheetId="0"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4" hidden="1">{"via1",#N/A,TRUE,"general";"via2",#N/A,TRUE,"general";"via3",#N/A,TRUE,"general"}</definedName>
    <definedName name="etueh" localSheetId="0"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#N/A</definedName>
    <definedName name="ETY_1">#N/A</definedName>
    <definedName name="ETY_2">#N/A</definedName>
    <definedName name="ETY_5">#N/A</definedName>
    <definedName name="etyty" localSheetId="5" hidden="1">{"via1",#N/A,TRUE,"general";"via2",#N/A,TRUE,"general";"via3",#N/A,TRUE,"general"}</definedName>
    <definedName name="etyty" localSheetId="4" hidden="1">{"via1",#N/A,TRUE,"general";"via2",#N/A,TRUE,"general";"via3",#N/A,TRUE,"general"}</definedName>
    <definedName name="etyty" localSheetId="0"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4" hidden="1">{"TAB1",#N/A,TRUE,"GENERAL";"TAB2",#N/A,TRUE,"GENERAL";"TAB3",#N/A,TRUE,"GENERAL";"TAB4",#N/A,TRUE,"GENERAL";"TAB5",#N/A,TRUE,"GENERAL"}</definedName>
    <definedName name="etyu" localSheetId="0"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TYUI">#N/A</definedName>
    <definedName name="ETYUI_1">#N/A</definedName>
    <definedName name="ETYUI_2">#N/A</definedName>
    <definedName name="ETYUI_5">#N/A</definedName>
    <definedName name="eu" localSheetId="5" hidden="1">{"via1",#N/A,TRUE,"general";"via2",#N/A,TRUE,"general";"via3",#N/A,TRUE,"general"}</definedName>
    <definedName name="eu" localSheetId="4" hidden="1">{"via1",#N/A,TRUE,"general";"via2",#N/A,TRUE,"general";"via3",#N/A,TRUE,"general"}</definedName>
    <definedName name="eu" localSheetId="0"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4" hidden="1">{"via1",#N/A,TRUE,"general";"via2",#N/A,TRUE,"general";"via3",#N/A,TRUE,"general"}</definedName>
    <definedName name="eut" localSheetId="0"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4" hidden="1">{"TAB1",#N/A,TRUE,"GENERAL";"TAB2",#N/A,TRUE,"GENERAL";"TAB3",#N/A,TRUE,"GENERAL";"TAB4",#N/A,TRUE,"GENERAL";"TAB5",#N/A,TRUE,"GENERAL"}</definedName>
    <definedName name="euyt" localSheetId="0"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E">#N/A</definedName>
    <definedName name="ewegt" localSheetId="5" hidden="1">{"TAB1",#N/A,TRUE,"GENERAL";"TAB2",#N/A,TRUE,"GENERAL";"TAB3",#N/A,TRUE,"GENERAL";"TAB4",#N/A,TRUE,"GENERAL";"TAB5",#N/A,TRUE,"GENERAL"}</definedName>
    <definedName name="ewegt" localSheetId="4" hidden="1">{"TAB1",#N/A,TRUE,"GENERAL";"TAB2",#N/A,TRUE,"GENERAL";"TAB3",#N/A,TRUE,"GENERAL";"TAB4",#N/A,TRUE,"GENERAL";"TAB5",#N/A,TRUE,"GENERAL"}</definedName>
    <definedName name="ewegt" localSheetId="0"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4" hidden="1">{"TAB1",#N/A,TRUE,"GENERAL";"TAB2",#N/A,TRUE,"GENERAL";"TAB3",#N/A,TRUE,"GENERAL";"TAB4",#N/A,TRUE,"GENERAL";"TAB5",#N/A,TRUE,"GENERAL"}</definedName>
    <definedName name="ewre" localSheetId="0"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4" hidden="1">{"TAB1",#N/A,TRUE,"GENERAL";"TAB2",#N/A,TRUE,"GENERAL";"TAB3",#N/A,TRUE,"GENERAL";"TAB4",#N/A,TRUE,"GENERAL";"TAB5",#N/A,TRUE,"GENERAL"}</definedName>
    <definedName name="ewrr" localSheetId="0"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4" hidden="1">{"TAB1",#N/A,TRUE,"GENERAL";"TAB2",#N/A,TRUE,"GENERAL";"TAB3",#N/A,TRUE,"GENERAL";"TAB4",#N/A,TRUE,"GENERAL";"TAB5",#N/A,TRUE,"GENERAL"}</definedName>
    <definedName name="ewrt" localSheetId="0"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C" localSheetId="5">#REF!</definedName>
    <definedName name="EXC" localSheetId="6">#REF!</definedName>
    <definedName name="EXC" localSheetId="8">#REF!</definedName>
    <definedName name="EXC" localSheetId="9">#REF!</definedName>
    <definedName name="EXC">#REF!</definedName>
    <definedName name="EXC.POZ" localSheetId="8">#REF!</definedName>
    <definedName name="EXC.POZ" localSheetId="9">#REF!</definedName>
    <definedName name="EXC.POZ">#REF!</definedName>
    <definedName name="EXC.ZAN" localSheetId="8">#REF!</definedName>
    <definedName name="EXC.ZAN" localSheetId="9">#REF!</definedName>
    <definedName name="EXC.ZAN">#REF!</definedName>
    <definedName name="excava" localSheetId="5">#REF!</definedName>
    <definedName name="excava" localSheetId="6">#REF!</definedName>
    <definedName name="excava" localSheetId="8">#REF!</definedName>
    <definedName name="excava" localSheetId="9">#REF!</definedName>
    <definedName name="excava">#REF!</definedName>
    <definedName name="exCEL" localSheetId="5">#REF!</definedName>
    <definedName name="exCEL" localSheetId="6">#REF!</definedName>
    <definedName name="exCEL" localSheetId="8">#REF!</definedName>
    <definedName name="exCEL" localSheetId="9">#REF!</definedName>
    <definedName name="exCEL">#REF!</definedName>
    <definedName name="Excel_BuiltIn_Database" localSheetId="5">#REF!</definedName>
    <definedName name="Excel_BuiltIn_Database" localSheetId="1">#REF!</definedName>
    <definedName name="Excel_BuiltIn_Database" localSheetId="4">#REF!</definedName>
    <definedName name="Excel_BuiltIn_Database" localSheetId="6">#REF!</definedName>
    <definedName name="Excel_BuiltIn_Database" localSheetId="3">#REF!</definedName>
    <definedName name="Excel_BuiltIn_Database">#REF!</definedName>
    <definedName name="Excel_BuiltIn_Print_Area" localSheetId="5">#REF!</definedName>
    <definedName name="Excel_BuiltIn_Print_Area" localSheetId="6">#REF!</definedName>
    <definedName name="Excel_BuiltIn_Print_Area" localSheetId="8">#REF!</definedName>
    <definedName name="Excel_BuiltIn_Print_Area" localSheetId="9">#REF!</definedName>
    <definedName name="Excel_BuiltIn_Print_Area">#REF!</definedName>
    <definedName name="Excel_BuiltIn_Print_Area_1" localSheetId="5">#REF!</definedName>
    <definedName name="Excel_BuiltIn_Print_Area_1" localSheetId="6">#REF!</definedName>
    <definedName name="Excel_BuiltIn_Print_Area_1" localSheetId="8">#REF!</definedName>
    <definedName name="Excel_BuiltIn_Print_Area_1" localSheetId="9">#REF!</definedName>
    <definedName name="Excel_BuiltIn_Print_Area_1">#REF!</definedName>
    <definedName name="Excel_BuiltIn_Print_Area_1_1" localSheetId="5">#REF!</definedName>
    <definedName name="Excel_BuiltIn_Print_Area_1_1" localSheetId="6">#REF!</definedName>
    <definedName name="Excel_BuiltIn_Print_Area_1_1" localSheetId="8">#REF!</definedName>
    <definedName name="Excel_BuiltIn_Print_Area_1_1" localSheetId="9">#REF!</definedName>
    <definedName name="Excel_BuiltIn_Print_Area_1_1">#REF!</definedName>
    <definedName name="Excel_BuiltIn_Print_Area_1_1_1" localSheetId="5">#REF!</definedName>
    <definedName name="Excel_BuiltIn_Print_Area_1_1_1" localSheetId="6">#REF!</definedName>
    <definedName name="Excel_BuiltIn_Print_Area_1_1_1" localSheetId="8">#REF!</definedName>
    <definedName name="Excel_BuiltIn_Print_Area_1_1_1" localSheetId="9">#REF!</definedName>
    <definedName name="Excel_BuiltIn_Print_Area_1_1_1">#REF!</definedName>
    <definedName name="Excel_BuiltIn_Print_Area_1_1_1_1" localSheetId="5">#REF!</definedName>
    <definedName name="Excel_BuiltIn_Print_Area_1_1_1_1" localSheetId="6">#REF!</definedName>
    <definedName name="Excel_BuiltIn_Print_Area_1_1_1_1" localSheetId="8">#REF!</definedName>
    <definedName name="Excel_BuiltIn_Print_Area_1_1_1_1" localSheetId="9">#REF!</definedName>
    <definedName name="Excel_BuiltIn_Print_Area_1_1_1_1">#REF!</definedName>
    <definedName name="Excel_BuiltIn_Print_Area_1_1_1_1_1" localSheetId="5">#REF!</definedName>
    <definedName name="Excel_BuiltIn_Print_Area_1_1_1_1_1" localSheetId="6">#REF!</definedName>
    <definedName name="Excel_BuiltIn_Print_Area_1_1_1_1_1" localSheetId="8">#REF!</definedName>
    <definedName name="Excel_BuiltIn_Print_Area_1_1_1_1_1" localSheetId="9">#REF!</definedName>
    <definedName name="Excel_BuiltIn_Print_Area_1_1_1_1_1">#REF!</definedName>
    <definedName name="Excel_BuiltIn_Print_Area_1_1_1_1_1_1" localSheetId="5">#REF!</definedName>
    <definedName name="Excel_BuiltIn_Print_Area_1_1_1_1_1_1" localSheetId="6">#REF!</definedName>
    <definedName name="Excel_BuiltIn_Print_Area_1_1_1_1_1_1" localSheetId="8">#REF!</definedName>
    <definedName name="Excel_BuiltIn_Print_Area_1_1_1_1_1_1" localSheetId="9">#REF!</definedName>
    <definedName name="Excel_BuiltIn_Print_Area_1_1_1_1_1_1">#REF!</definedName>
    <definedName name="Excel_BuiltIn_Print_Area_3" localSheetId="5">#REF!</definedName>
    <definedName name="Excel_BuiltIn_Print_Area_3" localSheetId="6">#REF!</definedName>
    <definedName name="Excel_BuiltIn_Print_Area_3" localSheetId="8">#REF!</definedName>
    <definedName name="Excel_BuiltIn_Print_Area_3" localSheetId="9">#REF!</definedName>
    <definedName name="Excel_BuiltIn_Print_Area_3">#REF!</definedName>
    <definedName name="Excel_BuiltIn_Print_Area_3_X" localSheetId="5">#REF!</definedName>
    <definedName name="Excel_BuiltIn_Print_Area_3_X" localSheetId="6">#REF!</definedName>
    <definedName name="Excel_BuiltIn_Print_Area_3_X" localSheetId="8">#REF!</definedName>
    <definedName name="Excel_BuiltIn_Print_Area_3_X" localSheetId="9">#REF!</definedName>
    <definedName name="Excel_BuiltIn_Print_Area_3_X">#REF!</definedName>
    <definedName name="Excel_BuiltIn_Print_Area_4" localSheetId="5">#REF!</definedName>
    <definedName name="Excel_BuiltIn_Print_Area_4" localSheetId="6">#REF!</definedName>
    <definedName name="Excel_BuiltIn_Print_Area_4" localSheetId="8">#REF!</definedName>
    <definedName name="Excel_BuiltIn_Print_Area_4" localSheetId="9">#REF!</definedName>
    <definedName name="Excel_BuiltIn_Print_Area_4">#REF!</definedName>
    <definedName name="Excel_BuiltIn_Print_Area_7" localSheetId="5">#REF!</definedName>
    <definedName name="Excel_BuiltIn_Print_Area_7" localSheetId="6">#REF!</definedName>
    <definedName name="Excel_BuiltIn_Print_Area_7" localSheetId="8">#REF!</definedName>
    <definedName name="Excel_BuiltIn_Print_Area_7" localSheetId="9">#REF!</definedName>
    <definedName name="Excel_BuiltIn_Print_Area_7">#REF!</definedName>
    <definedName name="Excel_BuiltIn_Print_Titles_1" localSheetId="5">#REF!</definedName>
    <definedName name="Excel_BuiltIn_Print_Titles_1" localSheetId="6">#REF!</definedName>
    <definedName name="Excel_BuiltIn_Print_Titles_1" localSheetId="8">#REF!</definedName>
    <definedName name="Excel_BuiltIn_Print_Titles_1" localSheetId="9">#REF!</definedName>
    <definedName name="Excel_BuiltIn_Print_Titles_1">#REF!</definedName>
    <definedName name="Excel_BuiltIn_Print_Titles_1_1" localSheetId="5">#REF!</definedName>
    <definedName name="Excel_BuiltIn_Print_Titles_1_1" localSheetId="6">#REF!</definedName>
    <definedName name="Excel_BuiltIn_Print_Titles_1_1" localSheetId="8">#REF!</definedName>
    <definedName name="Excel_BuiltIn_Print_Titles_1_1" localSheetId="9">#REF!</definedName>
    <definedName name="Excel_BuiltIn_Print_Titles_1_1">#REF!</definedName>
    <definedName name="Excel_BuiltIn_Print_Titles_1_1_1" localSheetId="5">#REF!</definedName>
    <definedName name="Excel_BuiltIn_Print_Titles_1_1_1" localSheetId="6">#REF!</definedName>
    <definedName name="Excel_BuiltIn_Print_Titles_1_1_1" localSheetId="8">#REF!</definedName>
    <definedName name="Excel_BuiltIn_Print_Titles_1_1_1" localSheetId="9">#REF!</definedName>
    <definedName name="Excel_BuiltIn_Print_Titles_1_1_1">#REF!</definedName>
    <definedName name="Excel_BuiltIn_Print_Titles_1_1_1_1" localSheetId="5">#REF!</definedName>
    <definedName name="Excel_BuiltIn_Print_Titles_1_1_1_1" localSheetId="6">#REF!</definedName>
    <definedName name="Excel_BuiltIn_Print_Titles_1_1_1_1" localSheetId="8">#REF!</definedName>
    <definedName name="Excel_BuiltIn_Print_Titles_1_1_1_1" localSheetId="9">#REF!</definedName>
    <definedName name="Excel_BuiltIn_Print_Titles_1_1_1_1">#REF!</definedName>
    <definedName name="Excel_BuiltIn_Print_Titles_10" localSheetId="5">[87]SKJ452!#REF!</definedName>
    <definedName name="Excel_BuiltIn_Print_Titles_10" localSheetId="6">[87]SKJ452!#REF!</definedName>
    <definedName name="Excel_BuiltIn_Print_Titles_10" localSheetId="8">[87]SKJ452!#REF!</definedName>
    <definedName name="Excel_BuiltIn_Print_Titles_10" localSheetId="9">[87]SKJ452!#REF!</definedName>
    <definedName name="Excel_BuiltIn_Print_Titles_10">[87]SKJ452!#REF!</definedName>
    <definedName name="Excel_BuiltIn_Print_Titles_11" localSheetId="5">[87]ITA878!#REF!</definedName>
    <definedName name="Excel_BuiltIn_Print_Titles_11" localSheetId="6">[87]ITA878!#REF!</definedName>
    <definedName name="Excel_BuiltIn_Print_Titles_11">[87]ITA878!#REF!</definedName>
    <definedName name="Excel_BuiltIn_Print_Titles_12" localSheetId="5">'[87]AEA-944'!#REF!</definedName>
    <definedName name="Excel_BuiltIn_Print_Titles_12" localSheetId="6">'[87]AEA-944'!#REF!</definedName>
    <definedName name="Excel_BuiltIn_Print_Titles_12">'[87]AEA-944'!#REF!</definedName>
    <definedName name="Excel_BuiltIn_Print_Titles_13" localSheetId="5">'[87]DUB-823'!#REF!</definedName>
    <definedName name="Excel_BuiltIn_Print_Titles_13" localSheetId="6">'[87]DUB-823'!#REF!</definedName>
    <definedName name="Excel_BuiltIn_Print_Titles_13">'[87]DUB-823'!#REF!</definedName>
    <definedName name="Excel_BuiltIn_Print_Titles_14" localSheetId="5">'[87]GPI 526'!#REF!</definedName>
    <definedName name="Excel_BuiltIn_Print_Titles_14" localSheetId="6">'[87]GPI 526'!#REF!</definedName>
    <definedName name="Excel_BuiltIn_Print_Titles_14">'[87]GPI 526'!#REF!</definedName>
    <definedName name="Excel_BuiltIn_Print_Titles_15" localSheetId="5">#REF!</definedName>
    <definedName name="Excel_BuiltIn_Print_Titles_15" localSheetId="8">#REF!</definedName>
    <definedName name="Excel_BuiltIn_Print_Titles_15" localSheetId="9">#REF!</definedName>
    <definedName name="Excel_BuiltIn_Print_Titles_15">#REF!</definedName>
    <definedName name="Excel_BuiltIn_Print_Titles_16" localSheetId="5">#REF!</definedName>
    <definedName name="Excel_BuiltIn_Print_Titles_16" localSheetId="8">#REF!</definedName>
    <definedName name="Excel_BuiltIn_Print_Titles_16" localSheetId="9">#REF!</definedName>
    <definedName name="Excel_BuiltIn_Print_Titles_16">#REF!</definedName>
    <definedName name="Excel_BuiltIn_Print_Titles_17" localSheetId="5">#REF!</definedName>
    <definedName name="Excel_BuiltIn_Print_Titles_17" localSheetId="8">#REF!</definedName>
    <definedName name="Excel_BuiltIn_Print_Titles_17" localSheetId="9">#REF!</definedName>
    <definedName name="Excel_BuiltIn_Print_Titles_17">#REF!</definedName>
    <definedName name="Excel_BuiltIn_Print_Titles_18" localSheetId="5">#REF!</definedName>
    <definedName name="Excel_BuiltIn_Print_Titles_18" localSheetId="6">#REF!</definedName>
    <definedName name="Excel_BuiltIn_Print_Titles_18" localSheetId="8">#REF!</definedName>
    <definedName name="Excel_BuiltIn_Print_Titles_18" localSheetId="9">#REF!</definedName>
    <definedName name="Excel_BuiltIn_Print_Titles_18">#REF!</definedName>
    <definedName name="Excel_BuiltIn_Print_Titles_19" localSheetId="5">[87]XXJ617!#REF!</definedName>
    <definedName name="Excel_BuiltIn_Print_Titles_19" localSheetId="6">[87]XXJ617!#REF!</definedName>
    <definedName name="Excel_BuiltIn_Print_Titles_19" localSheetId="8">[87]XXJ617!#REF!</definedName>
    <definedName name="Excel_BuiltIn_Print_Titles_19" localSheetId="9">[87]XXJ617!#REF!</definedName>
    <definedName name="Excel_BuiltIn_Print_Titles_19">[87]XXJ617!#REF!</definedName>
    <definedName name="Excel_BuiltIn_Print_Titles_20" localSheetId="5">#REF!</definedName>
    <definedName name="Excel_BuiltIn_Print_Titles_20" localSheetId="8">#REF!</definedName>
    <definedName name="Excel_BuiltIn_Print_Titles_20" localSheetId="9">#REF!</definedName>
    <definedName name="Excel_BuiltIn_Print_Titles_20">#REF!</definedName>
    <definedName name="Excel_BuiltIn_Print_Titles_21" localSheetId="5">[87]SNG_855!#REF!</definedName>
    <definedName name="Excel_BuiltIn_Print_Titles_21" localSheetId="6">[87]SNG_855!#REF!</definedName>
    <definedName name="Excel_BuiltIn_Print_Titles_21" localSheetId="8">[87]SNG_855!#REF!</definedName>
    <definedName name="Excel_BuiltIn_Print_Titles_21" localSheetId="9">[87]SNG_855!#REF!</definedName>
    <definedName name="Excel_BuiltIn_Print_Titles_21">[87]SNG_855!#REF!</definedName>
    <definedName name="Excel_BuiltIn_Print_Titles_23" localSheetId="5">#REF!</definedName>
    <definedName name="Excel_BuiltIn_Print_Titles_23" localSheetId="8">#REF!</definedName>
    <definedName name="Excel_BuiltIn_Print_Titles_23" localSheetId="9">#REF!</definedName>
    <definedName name="Excel_BuiltIn_Print_Titles_23">#REF!</definedName>
    <definedName name="Excel_BuiltIn_Print_Titles_3" localSheetId="5">#REF!</definedName>
    <definedName name="Excel_BuiltIn_Print_Titles_3" localSheetId="8">#REF!</definedName>
    <definedName name="Excel_BuiltIn_Print_Titles_3" localSheetId="9">#REF!</definedName>
    <definedName name="Excel_BuiltIn_Print_Titles_3">#REF!</definedName>
    <definedName name="Excel_BuiltIn_Print_Titles_4" localSheetId="5">'[88]COSTOS CAMPAMENTO'!#REF!</definedName>
    <definedName name="Excel_BuiltIn_Print_Titles_4" localSheetId="8">'[88]COSTOS CAMPAMENTO'!#REF!</definedName>
    <definedName name="Excel_BuiltIn_Print_Titles_4" localSheetId="9">'[88]COSTOS CAMPAMENTO'!#REF!</definedName>
    <definedName name="Excel_BuiltIn_Print_Titles_4">'[88]COSTOS CAMPAMENTO'!#REF!</definedName>
    <definedName name="Excel_BuiltIn_Print_Titles_5" localSheetId="5">'[87]VEA 374'!#REF!</definedName>
    <definedName name="Excel_BuiltIn_Print_Titles_5" localSheetId="8">'[87]VEA 374'!#REF!</definedName>
    <definedName name="Excel_BuiltIn_Print_Titles_5" localSheetId="9">'[87]VEA 374'!#REF!</definedName>
    <definedName name="Excel_BuiltIn_Print_Titles_5">'[87]VEA 374'!#REF!</definedName>
    <definedName name="Excel_BuiltIn_Print_Titles_5_XX" localSheetId="8">'[87]VEA 374'!#REF!</definedName>
    <definedName name="Excel_BuiltIn_Print_Titles_5_XX" localSheetId="9">'[87]VEA 374'!#REF!</definedName>
    <definedName name="Excel_BuiltIn_Print_Titles_5_XX">'[87]VEA 374'!#REF!</definedName>
    <definedName name="Excel_BuiltIn_Print_Titles_6" localSheetId="5">#REF!</definedName>
    <definedName name="Excel_BuiltIn_Print_Titles_6" localSheetId="8">#REF!</definedName>
    <definedName name="Excel_BuiltIn_Print_Titles_6" localSheetId="9">#REF!</definedName>
    <definedName name="Excel_BuiltIn_Print_Titles_6">#REF!</definedName>
    <definedName name="Excel_BuiltIn_Print_Titles_7" localSheetId="5">[87]HFB024!#REF!</definedName>
    <definedName name="Excel_BuiltIn_Print_Titles_7" localSheetId="6">[87]HFB024!#REF!</definedName>
    <definedName name="Excel_BuiltIn_Print_Titles_7" localSheetId="8">[87]HFB024!#REF!</definedName>
    <definedName name="Excel_BuiltIn_Print_Titles_7" localSheetId="9">[87]HFB024!#REF!</definedName>
    <definedName name="Excel_BuiltIn_Print_Titles_7">[87]HFB024!#REF!</definedName>
    <definedName name="Excel_BuiltIn_Print_Titles_8" localSheetId="5">#REF!</definedName>
    <definedName name="Excel_BuiltIn_Print_Titles_8" localSheetId="8">#REF!</definedName>
    <definedName name="Excel_BuiltIn_Print_Titles_8" localSheetId="9">#REF!</definedName>
    <definedName name="Excel_BuiltIn_Print_Titles_8">#REF!</definedName>
    <definedName name="Excel_BuiltIn_Print_Titles_9" localSheetId="5">[87]PAJ825!#REF!</definedName>
    <definedName name="Excel_BuiltIn_Print_Titles_9" localSheetId="6">[87]PAJ825!#REF!</definedName>
    <definedName name="Excel_BuiltIn_Print_Titles_9" localSheetId="8">[87]PAJ825!#REF!</definedName>
    <definedName name="Excel_BuiltIn_Print_Titles_9" localSheetId="9">[87]PAJ825!#REF!</definedName>
    <definedName name="Excel_BuiltIn_Print_Titles_9">[87]PAJ825!#REF!</definedName>
    <definedName name="EXCROC">'[89]Análisis de precios'!$H$52</definedName>
    <definedName name="exespcargo1">[36]INTRO!$D$14</definedName>
    <definedName name="exespcargo2">[36]INTRO!$D$15</definedName>
    <definedName name="exespcargo3">[36]INTRO!#REF!</definedName>
    <definedName name="exgencargo1">[36]INTRO!$C$14</definedName>
    <definedName name="exgencargo2">[36]INTRO!$C$15</definedName>
    <definedName name="exgencargo3">[36]INTRO!#REF!</definedName>
    <definedName name="EXPGEN">[49]DEPENDENCIAS!$F$2:$F$4</definedName>
    <definedName name="Extra_Pay" localSheetId="5">#REF!</definedName>
    <definedName name="Extra_Pay" localSheetId="8">#REF!</definedName>
    <definedName name="Extra_Pay" localSheetId="9">#REF!</definedName>
    <definedName name="Extra_Pay" localSheetId="7">#REF!</definedName>
    <definedName name="Extracción_IM" localSheetId="5">#REF!</definedName>
    <definedName name="Extracción_IM" localSheetId="8">#REF!</definedName>
    <definedName name="Extracción_IM" localSheetId="9">#REF!</definedName>
    <definedName name="Extracción_IM">#REF!</definedName>
    <definedName name="f.s" localSheetId="5">#REF!</definedName>
    <definedName name="f.s" localSheetId="8">#REF!</definedName>
    <definedName name="f.s" localSheetId="9">#REF!</definedName>
    <definedName name="f.s">#REF!</definedName>
    <definedName name="fa" localSheetId="5">#REF!</definedName>
    <definedName name="fa" localSheetId="6">#REF!</definedName>
    <definedName name="fa" localSheetId="8">#REF!</definedName>
    <definedName name="fa" localSheetId="9">#REF!</definedName>
    <definedName name="fa" localSheetId="7">#REF!</definedName>
    <definedName name="FABI" localSheetId="5">Scheduled_Payment+Extra_Payment</definedName>
    <definedName name="FABI" localSheetId="4">Scheduled_Payment+Extra_Payment</definedName>
    <definedName name="FABI" localSheetId="0">Scheduled_Payment+Extra_Payment</definedName>
    <definedName name="FABI" localSheetId="8">Scheduled_Payment+Extra_Payment</definedName>
    <definedName name="FABI" localSheetId="9">Scheduled_Payment+Extra_Payment</definedName>
    <definedName name="FABI" localSheetId="7">Scheduled_Payment+Extra_Payment</definedName>
    <definedName name="FABIAN" localSheetId="5">IF('A.I.U '!Loan_Amount*'A.I.U '!Interest_Rate*'A.I.U '!Loan_Years*'A.I.U '!Loan_Start&gt;0,1,0)</definedName>
    <definedName name="FABIAN" localSheetId="4">IF(Loan_Amount*Interest_Rate*Loan_Years*Loan_Start&gt;0,1,0)</definedName>
    <definedName name="FABIAN" localSheetId="0">IF(Loan_Amount*Interest_Rate*Loan_Years*Loan_Start&gt;0,1,0)</definedName>
    <definedName name="FABIAN" localSheetId="8">IF('PMA '!Loan_Amount*'PMA '!Interest_Rate*'PMA '!Loan_Years*'PMA '!Loan_Start&gt;0,1,0)</definedName>
    <definedName name="FABIAN" localSheetId="9">#N/A</definedName>
    <definedName name="FABIAN" localSheetId="7">IF('PREC-BASE ALC'!Loan_Amount*'PREC-BASE ALC'!Interest_Rate*'PREC-BASE ALC'!Loan_Years*'PREC-BASE ALC'!Loan_Start&gt;0,1,0)</definedName>
    <definedName name="FABIO" localSheetId="5">#REF!</definedName>
    <definedName name="FABIO" localSheetId="4">#REF!</definedName>
    <definedName name="FABIO" localSheetId="0">#REF!</definedName>
    <definedName name="FABIO" localSheetId="8">#REF!</definedName>
    <definedName name="FABIO" localSheetId="9">#REF!</definedName>
    <definedName name="FABIO">#REF!</definedName>
    <definedName name="factor" localSheetId="5">#REF!</definedName>
    <definedName name="factor" localSheetId="8">#REF!</definedName>
    <definedName name="factor" localSheetId="9">#REF!</definedName>
    <definedName name="factor">#REF!</definedName>
    <definedName name="FACTORDIEGO">#N/A</definedName>
    <definedName name="FACTORPRESTACIONAL" localSheetId="5">#REF!</definedName>
    <definedName name="FACTORPRESTACIONAL" localSheetId="8">#REF!</definedName>
    <definedName name="FACTORPRESTACIONAL" localSheetId="9">#REF!</definedName>
    <definedName name="FACTORPRESTACIONAL">#REF!</definedName>
    <definedName name="FAHESA" localSheetId="5">#REF!</definedName>
    <definedName name="FAHESA" localSheetId="8">#REF!</definedName>
    <definedName name="FAHESA" localSheetId="9">#REF!</definedName>
    <definedName name="FAHESA">#REF!</definedName>
    <definedName name="FAPR">'[38]Datos Generales'!$B$1</definedName>
    <definedName name="fb" localSheetId="5">#REF!</definedName>
    <definedName name="fb" localSheetId="8">#REF!</definedName>
    <definedName name="fb" localSheetId="9">#REF!</definedName>
    <definedName name="fb" localSheetId="7">#REF!</definedName>
    <definedName name="fcierre" localSheetId="5">#REF!</definedName>
    <definedName name="fcierre" localSheetId="8">#REF!</definedName>
    <definedName name="fcierre" localSheetId="9">#REF!</definedName>
    <definedName name="fcierre">#REF!</definedName>
    <definedName name="fcierrecal">[36]INTRO!$B$11</definedName>
    <definedName name="fcierrepre">[36]INTRO!$B$10</definedName>
    <definedName name="FD" localSheetId="5">#REF!</definedName>
    <definedName name="FD" localSheetId="8">#REF!</definedName>
    <definedName name="FD" localSheetId="9">#REF!</definedName>
    <definedName name="FD" localSheetId="7">#REF!</definedName>
    <definedName name="fda" localSheetId="5"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7" hidden="1">{"TAB1",#N/A,TRUE,"GENERAL";"TAB2",#N/A,TRUE,"GENERAL";"TAB3",#N/A,TRUE,"GENERAL";"TAB4",#N/A,TRUE,"GENERAL";"TAB5",#N/A,TRUE,"GENERAL"}</definedName>
    <definedName name="fdbjp" localSheetId="5" hidden="1">{"TAB1",#N/A,TRUE,"GENERAL";"TAB2",#N/A,TRUE,"GENERAL";"TAB3",#N/A,TRUE,"GENERAL";"TAB4",#N/A,TRUE,"GENERAL";"TAB5",#N/A,TRUE,"GENERAL"}</definedName>
    <definedName name="fdbjp" localSheetId="4" hidden="1">{"TAB1",#N/A,TRUE,"GENERAL";"TAB2",#N/A,TRUE,"GENERAL";"TAB3",#N/A,TRUE,"GENERAL";"TAB4",#N/A,TRUE,"GENERAL";"TAB5",#N/A,TRUE,"GENERAL"}</definedName>
    <definedName name="fdbjp" localSheetId="0"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4" hidden="1">{"TAB1",#N/A,TRUE,"GENERAL";"TAB2",#N/A,TRUE,"GENERAL";"TAB3",#N/A,TRUE,"GENERAL";"TAB4",#N/A,TRUE,"GENERAL";"TAB5",#N/A,TRUE,"GENERAL"}</definedName>
    <definedName name="fdf" localSheetId="0"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hidden="1">{"TAB1",#N/A,TRUE,"GENERAL";"TAB2",#N/A,TRUE,"GENERAL";"TAB3",#N/A,TRUE,"GENERAL";"TAB4",#N/A,TRUE,"GENERAL";"TAB5",#N/A,TRUE,"GENERAL"}</definedName>
    <definedName name="fdfedsa" localSheetId="0">[51]!ERR</definedName>
    <definedName name="fdfedsa">[51]!ERR</definedName>
    <definedName name="fdg" localSheetId="5" hidden="1">{"via1",#N/A,TRUE,"general";"via2",#N/A,TRUE,"general";"via3",#N/A,TRUE,"general"}</definedName>
    <definedName name="fdg" localSheetId="4" hidden="1">{"via1",#N/A,TRUE,"general";"via2",#N/A,TRUE,"general";"via3",#N/A,TRUE,"general"}</definedName>
    <definedName name="fdg" localSheetId="0"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4" hidden="1">{"TAB1",#N/A,TRUE,"GENERAL";"TAB2",#N/A,TRUE,"GENERAL";"TAB3",#N/A,TRUE,"GENERAL";"TAB4",#N/A,TRUE,"GENERAL";"TAB5",#N/A,TRUE,"GENERAL"}</definedName>
    <definedName name="FDGD" localSheetId="0"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4" hidden="1">{"TAB1",#N/A,TRUE,"GENERAL";"TAB2",#N/A,TRUE,"GENERAL";"TAB3",#N/A,TRUE,"GENERAL";"TAB4",#N/A,TRUE,"GENERAL";"TAB5",#N/A,TRUE,"GENERAL"}</definedName>
    <definedName name="fdh" localSheetId="0"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HHDFJLKLKI">#REF!</definedName>
    <definedName name="fdsf" localSheetId="5" hidden="1">{"TAB1",#N/A,TRUE,"GENERAL";"TAB2",#N/A,TRUE,"GENERAL";"TAB3",#N/A,TRUE,"GENERAL";"TAB4",#N/A,TRUE,"GENERAL";"TAB5",#N/A,TRUE,"GENERAL"}</definedName>
    <definedName name="fdsf" localSheetId="4" hidden="1">{"TAB1",#N/A,TRUE,"GENERAL";"TAB2",#N/A,TRUE,"GENERAL";"TAB3",#N/A,TRUE,"GENERAL";"TAB4",#N/A,TRUE,"GENERAL";"TAB5",#N/A,TRUE,"GENERAL"}</definedName>
    <definedName name="fdsf" localSheetId="0"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4" hidden="1">{"via1",#N/A,TRUE,"general";"via2",#N/A,TRUE,"general";"via3",#N/A,TRUE,"general"}</definedName>
    <definedName name="fdsfdsf" localSheetId="0"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FGHJ">#REF!</definedName>
    <definedName name="fdsgfds" localSheetId="5" hidden="1">{"via1",#N/A,TRUE,"general";"via2",#N/A,TRUE,"general";"via3",#N/A,TRUE,"general"}</definedName>
    <definedName name="fdsgfds" localSheetId="4" hidden="1">{"via1",#N/A,TRUE,"general";"via2",#N/A,TRUE,"general";"via3",#N/A,TRUE,"general"}</definedName>
    <definedName name="fdsgfds" localSheetId="0"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4" hidden="1">{"TAB1",#N/A,TRUE,"GENERAL";"TAB2",#N/A,TRUE,"GENERAL";"TAB3",#N/A,TRUE,"GENERAL";"TAB4",#N/A,TRUE,"GENERAL";"TAB5",#N/A,TRUE,"GENERAL"}</definedName>
    <definedName name="FDSIO" localSheetId="0"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E" localSheetId="5">#REF!</definedName>
    <definedName name="FE" localSheetId="6">#REF!</definedName>
    <definedName name="FE" localSheetId="8">#REF!</definedName>
    <definedName name="FE" localSheetId="9">#REF!</definedName>
    <definedName name="FE" localSheetId="7">#REF!</definedName>
    <definedName name="fecha" localSheetId="5">#REF!</definedName>
    <definedName name="fecha" localSheetId="6">#REF!</definedName>
    <definedName name="fecha" localSheetId="8">#REF!</definedName>
    <definedName name="fecha" localSheetId="9">#REF!</definedName>
    <definedName name="fecha" localSheetId="7">#REF!</definedName>
    <definedName name="ferfer" localSheetId="5" hidden="1">{"via1",#N/A,TRUE,"general";"via2",#N/A,TRUE,"general";"via3",#N/A,TRUE,"general"}</definedName>
    <definedName name="ferfer" localSheetId="4" hidden="1">{"via1",#N/A,TRUE,"general";"via2",#N/A,TRUE,"general";"via3",#N/A,TRUE,"general"}</definedName>
    <definedName name="ferfer" localSheetId="0"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esd" localSheetId="9">'PMT '!err</definedName>
    <definedName name="fesd">[2]!ERR</definedName>
    <definedName name="ff" localSheetId="5">'A.I.U '!ERR</definedName>
    <definedName name="ff" localSheetId="8">[2]!ERR</definedName>
    <definedName name="ff" localSheetId="9">'PMT '!err</definedName>
    <definedName name="ff" localSheetId="7">[2]!ERR</definedName>
    <definedName name="ff_1">#N/A</definedName>
    <definedName name="ff_10" localSheetId="5">'A.I.U '!ERR</definedName>
    <definedName name="ff_10" localSheetId="9">'PMT '!err</definedName>
    <definedName name="ff_10">[2]!ERR</definedName>
    <definedName name="ff_2">#N/A</definedName>
    <definedName name="ff_3" localSheetId="5">'A.I.U '!ERR</definedName>
    <definedName name="ff_3" localSheetId="9">'PMT '!err</definedName>
    <definedName name="ff_3">[2]!ERR</definedName>
    <definedName name="ff_4" localSheetId="5">'A.I.U '!ERR</definedName>
    <definedName name="ff_4" localSheetId="9">'PMT '!err</definedName>
    <definedName name="ff_4">[2]!ERR</definedName>
    <definedName name="ff_5" localSheetId="5">'A.I.U '!ERR</definedName>
    <definedName name="ff_5" localSheetId="9">'PMT '!err</definedName>
    <definedName name="ff_5">[2]!ERR</definedName>
    <definedName name="ff_6" localSheetId="5">'A.I.U '!ERR</definedName>
    <definedName name="ff_6" localSheetId="9">'PMT '!err</definedName>
    <definedName name="ff_6">[2]!ERR</definedName>
    <definedName name="ff_7" localSheetId="5">'A.I.U '!ERR</definedName>
    <definedName name="ff_7" localSheetId="9">'PMT '!err</definedName>
    <definedName name="ff_7">[2]!ERR</definedName>
    <definedName name="ff_8" localSheetId="5">'A.I.U '!ERR</definedName>
    <definedName name="ff_8" localSheetId="9">'PMT '!err</definedName>
    <definedName name="ff_8">[2]!ERR</definedName>
    <definedName name="ff_9" localSheetId="5">'A.I.U '!ERR</definedName>
    <definedName name="ff_9" localSheetId="9">'PMT '!err</definedName>
    <definedName name="ff_9">[2]!ERR</definedName>
    <definedName name="FFDFDFRRER" localSheetId="5">[58]Estruc.ICEL!#REF!</definedName>
    <definedName name="FFDFDFRRER" localSheetId="8">[58]Estruc.ICEL!#REF!</definedName>
    <definedName name="FFDFDFRRER" localSheetId="9">[58]Estruc.ICEL!#REF!</definedName>
    <definedName name="FFDFDFRRER" localSheetId="7">[58]Estruc.ICEL!#REF!</definedName>
    <definedName name="FFDSADCA" localSheetId="8">#REF!</definedName>
    <definedName name="FFDSADCA" localSheetId="9">#REF!</definedName>
    <definedName name="FFDSADCA">#REF!</definedName>
    <definedName name="fff" localSheetId="5" hidden="1">{"via1",#N/A,TRUE,"general";"via2",#N/A,TRUE,"general";"via3",#N/A,TRUE,"general"}</definedName>
    <definedName name="fff" localSheetId="4" hidden="1">{"via1",#N/A,TRUE,"general";"via2",#N/A,TRUE,"general";"via3",#N/A,TRUE,"general"}</definedName>
    <definedName name="fff" localSheetId="0"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 localSheetId="5" hidden="1">#REF!</definedName>
    <definedName name="FFFF" localSheetId="8" hidden="1">#REF!</definedName>
    <definedName name="FFFF" localSheetId="9" hidden="1">#REF!</definedName>
    <definedName name="FFFF" hidden="1">#REF!</definedName>
    <definedName name="FFFFA" localSheetId="5" hidden="1">#REF!</definedName>
    <definedName name="FFFFA" localSheetId="8" hidden="1">#REF!</definedName>
    <definedName name="FFFFA" localSheetId="9" hidden="1">#REF!</definedName>
    <definedName name="FFFFA" hidden="1">#REF!</definedName>
    <definedName name="ffffd" localSheetId="5" hidden="1">{"via1",#N/A,TRUE,"general";"via2",#N/A,TRUE,"general";"via3",#N/A,TRUE,"general"}</definedName>
    <definedName name="ffffd" localSheetId="4" hidden="1">{"via1",#N/A,TRUE,"general";"via2",#N/A,TRUE,"general";"via3",#N/A,TRUE,"general"}</definedName>
    <definedName name="ffffd" localSheetId="0"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4" hidden="1">{"via1",#N/A,TRUE,"general";"via2",#N/A,TRUE,"general";"via3",#N/A,TRUE,"general"}</definedName>
    <definedName name="ffffrd" localSheetId="0"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4" hidden="1">{"TAB1",#N/A,TRUE,"GENERAL";"TAB2",#N/A,TRUE,"GENERAL";"TAB3",#N/A,TRUE,"GENERAL";"TAB4",#N/A,TRUE,"GENERAL";"TAB5",#N/A,TRUE,"GENERAL"}</definedName>
    <definedName name="ffffy" localSheetId="0"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4" hidden="1">{"TAB1",#N/A,TRUE,"GENERAL";"TAB2",#N/A,TRUE,"GENERAL";"TAB3",#N/A,TRUE,"GENERAL";"TAB4",#N/A,TRUE,"GENERAL";"TAB5",#N/A,TRUE,"GENERAL"}</definedName>
    <definedName name="fffs" localSheetId="0"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 localSheetId="5">#NAME?</definedName>
    <definedName name="fg" localSheetId="6">#NAME?</definedName>
    <definedName name="fg" localSheetId="8">#NAME?</definedName>
    <definedName name="fg" localSheetId="9">#NAME?</definedName>
    <definedName name="fg" localSheetId="7">#NAME?</definedName>
    <definedName name="fgdfg" localSheetId="5" hidden="1">{"TAB1",#N/A,TRUE,"GENERAL";"TAB2",#N/A,TRUE,"GENERAL";"TAB3",#N/A,TRUE,"GENERAL";"TAB4",#N/A,TRUE,"GENERAL";"TAB5",#N/A,TRUE,"GENERAL"}</definedName>
    <definedName name="fgdfg" localSheetId="4" hidden="1">{"TAB1",#N/A,TRUE,"GENERAL";"TAB2",#N/A,TRUE,"GENERAL";"TAB3",#N/A,TRUE,"GENERAL";"TAB4",#N/A,TRUE,"GENERAL";"TAB5",#N/A,TRUE,"GENERAL"}</definedName>
    <definedName name="fgdfg" localSheetId="0"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4" hidden="1">{"via1",#N/A,TRUE,"general";"via2",#N/A,TRUE,"general";"via3",#N/A,TRUE,"general"}</definedName>
    <definedName name="fgdfsgr" localSheetId="0"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4" hidden="1">{"via1",#N/A,TRUE,"general";"via2",#N/A,TRUE,"general";"via3",#N/A,TRUE,"general"}</definedName>
    <definedName name="FGFDH" localSheetId="0"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localSheetId="4" hidden="1">{"via1",#N/A,TRUE,"general";"via2",#N/A,TRUE,"general";"via3",#N/A,TRUE,"general"}</definedName>
    <definedName name="fgghhj" localSheetId="0"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FBC" localSheetId="5" hidden="1">{"via1",#N/A,TRUE,"general";"via2",#N/A,TRUE,"general";"via3",#N/A,TRUE,"general"}</definedName>
    <definedName name="FGHFBC" localSheetId="4" hidden="1">{"via1",#N/A,TRUE,"general";"via2",#N/A,TRUE,"general";"via3",#N/A,TRUE,"general"}</definedName>
    <definedName name="FGHFBC" localSheetId="0"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4" hidden="1">{"TAB1",#N/A,TRUE,"GENERAL";"TAB2",#N/A,TRUE,"GENERAL";"TAB3",#N/A,TRUE,"GENERAL";"TAB4",#N/A,TRUE,"GENERAL";"TAB5",#N/A,TRUE,"GENERAL"}</definedName>
    <definedName name="fghfg" localSheetId="0"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4" hidden="1">{"via1",#N/A,TRUE,"general";"via2",#N/A,TRUE,"general";"via3",#N/A,TRUE,"general"}</definedName>
    <definedName name="fghfgh" localSheetId="0"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4" hidden="1">{"via1",#N/A,TRUE,"general";"via2",#N/A,TRUE,"general";"via3",#N/A,TRUE,"general"}</definedName>
    <definedName name="FGHFW" localSheetId="0"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4" hidden="1">{"TAB1",#N/A,TRUE,"GENERAL";"TAB2",#N/A,TRUE,"GENERAL";"TAB3",#N/A,TRUE,"GENERAL";"TAB4",#N/A,TRUE,"GENERAL";"TAB5",#N/A,TRUE,"GENERAL"}</definedName>
    <definedName name="fghhh" localSheetId="0"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4" hidden="1">{"via1",#N/A,TRUE,"general";"via2",#N/A,TRUE,"general";"via3",#N/A,TRUE,"general"}</definedName>
    <definedName name="fghsfgh" localSheetId="0"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4" hidden="1">{"TAB1",#N/A,TRUE,"GENERAL";"TAB2",#N/A,TRUE,"GENERAL";"TAB3",#N/A,TRUE,"GENERAL";"TAB4",#N/A,TRUE,"GENERAL";"TAB5",#N/A,TRUE,"GENERAL"}</definedName>
    <definedName name="fght" localSheetId="0"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HGHJGHJ6767">#REF!</definedName>
    <definedName name="fgjgryi" localSheetId="5"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gtr" localSheetId="9">'PMT '!err</definedName>
    <definedName name="fgtr">[2]!ERR</definedName>
    <definedName name="FGV" localSheetId="5">#REF!</definedName>
    <definedName name="FGV" localSheetId="8">#REF!</definedName>
    <definedName name="FGV" localSheetId="9">#REF!</definedName>
    <definedName name="FGV" localSheetId="7">#REF!</definedName>
    <definedName name="fhfg" localSheetId="5" hidden="1">{"TAB1",#N/A,TRUE,"GENERAL";"TAB2",#N/A,TRUE,"GENERAL";"TAB3",#N/A,TRUE,"GENERAL";"TAB4",#N/A,TRUE,"GENERAL";"TAB5",#N/A,TRUE,"GENERAL"}</definedName>
    <definedName name="fhfg" localSheetId="4" hidden="1">{"TAB1",#N/A,TRUE,"GENERAL";"TAB2",#N/A,TRUE,"GENERAL";"TAB3",#N/A,TRUE,"GENERAL";"TAB4",#N/A,TRUE,"GENERAL";"TAB5",#N/A,TRUE,"GENERAL"}</definedName>
    <definedName name="fhfg" localSheetId="0"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4" hidden="1">{"via1",#N/A,TRUE,"general";"via2",#N/A,TRUE,"general";"via3",#N/A,TRUE,"general"}</definedName>
    <definedName name="fhfgh" localSheetId="0"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h" localSheetId="5" hidden="1">{"via1",#N/A,TRUE,"general";"via2",#N/A,TRUE,"general";"via3",#N/A,TRUE,"general"}</definedName>
    <definedName name="fhgh" localSheetId="4" hidden="1">{"via1",#N/A,TRUE,"general";"via2",#N/A,TRUE,"general";"via3",#N/A,TRUE,"general"}</definedName>
    <definedName name="fhgh" localSheetId="0"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localSheetId="4" hidden="1">{"via1",#N/A,TRUE,"general";"via2",#N/A,TRUE,"general";"via3",#N/A,TRUE,"general"}</definedName>
    <definedName name="fhpltyunh" localSheetId="0"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 localSheetId="5">#REF!</definedName>
    <definedName name="fi" localSheetId="6">#REF!</definedName>
    <definedName name="fi" localSheetId="8">#REF!</definedName>
    <definedName name="fi" localSheetId="9">#REF!</definedName>
    <definedName name="fi" localSheetId="7">#REF!</definedName>
    <definedName name="FICHA_FECHAS">'[90]Enero 3'!$O$13:$R$53</definedName>
    <definedName name="FILB1">'[38]Datos Generales'!$B$18</definedName>
    <definedName name="FILB2">'[38]Datos Generales'!$B$19</definedName>
    <definedName name="FILB3">'[38]Datos Generales'!$B$20</definedName>
    <definedName name="FILC1">'[38]Datos Generales'!$B$23</definedName>
    <definedName name="FILC2">'[38]Datos Generales'!$B$24</definedName>
    <definedName name="FILCAR">'[38]Datos Generales'!$B$26</definedName>
    <definedName name="FILCO">'[38]Datos Generales'!$B$28</definedName>
    <definedName name="FILEX">'[38]Datos Generales'!$B$22</definedName>
    <definedName name="FILMO">'[38]Datos Generales'!$B$21</definedName>
    <definedName name="FILSOL">'[38]Datos Generales'!$B$29</definedName>
    <definedName name="FILV">'[38]Datos Generales'!$B$25</definedName>
    <definedName name="FILVOL">'[38]Datos Generales'!$B$27</definedName>
    <definedName name="FINAL">'[91]ACTA MODIFICACIÓN CIVIL'!$A$1:$N$65536</definedName>
    <definedName name="FINANCIACION" localSheetId="5">'A.I.U '!ERR</definedName>
    <definedName name="FINANCIACION" localSheetId="9">'PMT '!err</definedName>
    <definedName name="FINANCIACION">[2]!ERR</definedName>
    <definedName name="FINANCIACION_1">#N/A</definedName>
    <definedName name="FINANCIACION_10" localSheetId="5">'A.I.U '!ERR</definedName>
    <definedName name="FINANCIACION_10" localSheetId="9">'PMT '!err</definedName>
    <definedName name="FINANCIACION_10">[2]!ERR</definedName>
    <definedName name="FINANCIACION_2">#N/A</definedName>
    <definedName name="FINANCIACION_3" localSheetId="5">'A.I.U '!ERR</definedName>
    <definedName name="FINANCIACION_3" localSheetId="9">'PMT '!err</definedName>
    <definedName name="FINANCIACION_3">[2]!ERR</definedName>
    <definedName name="FINANCIACION_4" localSheetId="5">'A.I.U '!ERR</definedName>
    <definedName name="FINANCIACION_4" localSheetId="9">'PMT '!err</definedName>
    <definedName name="FINANCIACION_4">[2]!ERR</definedName>
    <definedName name="FINANCIACION_5" localSheetId="5">'A.I.U '!ERR</definedName>
    <definedName name="FINANCIACION_5" localSheetId="9">'PMT '!err</definedName>
    <definedName name="FINANCIACION_5">[2]!ERR</definedName>
    <definedName name="FINANCIACION_6" localSheetId="5">'A.I.U '!ERR</definedName>
    <definedName name="FINANCIACION_6" localSheetId="9">'PMT '!err</definedName>
    <definedName name="FINANCIACION_6">[2]!ERR</definedName>
    <definedName name="FINANCIACION_7" localSheetId="5">'A.I.U '!ERR</definedName>
    <definedName name="FINANCIACION_7" localSheetId="9">'PMT '!err</definedName>
    <definedName name="FINANCIACION_7">[2]!ERR</definedName>
    <definedName name="FINANCIACION_8" localSheetId="5">'A.I.U '!ERR</definedName>
    <definedName name="FINANCIACION_8" localSheetId="9">'PMT '!err</definedName>
    <definedName name="FINANCIACION_8">[2]!ERR</definedName>
    <definedName name="FINANCIACION_9" localSheetId="5">'A.I.U '!ERR</definedName>
    <definedName name="FINANCIACION_9" localSheetId="9">'PMT '!err</definedName>
    <definedName name="FINANCIACION_9">[2]!ERR</definedName>
    <definedName name="fk" localSheetId="5">#REF!</definedName>
    <definedName name="fk" localSheetId="8">#REF!</definedName>
    <definedName name="fk" localSheetId="9">#REF!</definedName>
    <definedName name="fk" localSheetId="7">#REF!</definedName>
    <definedName name="flq" localSheetId="5">#REF!</definedName>
    <definedName name="flq" localSheetId="8">#REF!</definedName>
    <definedName name="flq" localSheetId="9">#REF!</definedName>
    <definedName name="flq" localSheetId="7">#REF!</definedName>
    <definedName name="FM" localSheetId="5">#REF!</definedName>
    <definedName name="FM" localSheetId="8">#REF!</definedName>
    <definedName name="FM" localSheetId="9">#REF!</definedName>
    <definedName name="FM" localSheetId="7">#REF!</definedName>
    <definedName name="FMINEXP">[49]REQUISITOS!$H$18</definedName>
    <definedName name="FMO" localSheetId="5">#REF!</definedName>
    <definedName name="FMO" localSheetId="8">#REF!</definedName>
    <definedName name="FMO" localSheetId="9">#REF!</definedName>
    <definedName name="FMO" localSheetId="7">#REF!</definedName>
    <definedName name="FORMACION_ACADEMICA" localSheetId="5">#REF!</definedName>
    <definedName name="FORMACION_ACADEMICA" localSheetId="8">#REF!</definedName>
    <definedName name="FORMACION_ACADEMICA" localSheetId="9">#REF!</definedName>
    <definedName name="FORMACION_ACADEMICA">#REF!</definedName>
    <definedName name="FR" localSheetId="8">#REF!</definedName>
    <definedName name="FR" localSheetId="9">#REF!</definedName>
    <definedName name="FR">#REF!</definedName>
    <definedName name="frbgsd" localSheetId="5"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4" hidden="1">{"via1",#N/A,TRUE,"general";"via2",#N/A,TRUE,"general";"via3",#N/A,TRUE,"general"}</definedName>
    <definedName name="frefr" localSheetId="0"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4" hidden="1">{"via1",#N/A,TRUE,"general";"via2",#N/A,TRUE,"general";"via3",#N/A,TRUE,"general"}</definedName>
    <definedName name="frfa" localSheetId="0"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4" hidden="1">{"TAB1",#N/A,TRUE,"GENERAL";"TAB2",#N/A,TRUE,"GENERAL";"TAB3",#N/A,TRUE,"GENERAL";"TAB4",#N/A,TRUE,"GENERAL";"TAB5",#N/A,TRUE,"GENERAL"}</definedName>
    <definedName name="frfr" localSheetId="0"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rgt" localSheetId="9">'PMT '!err</definedName>
    <definedName name="frgt">[2]!ERR</definedName>
    <definedName name="frgty" localSheetId="8">#REF!</definedName>
    <definedName name="frgty" localSheetId="9">#REF!</definedName>
    <definedName name="frgty">#REF!</definedName>
    <definedName name="FS01_1">#N/A</definedName>
    <definedName name="FS01_10" localSheetId="5">'A.I.U '!ERR</definedName>
    <definedName name="FS01_10" localSheetId="9">'PMT '!err</definedName>
    <definedName name="FS01_10">[2]!ERR</definedName>
    <definedName name="FS01_2">#N/A</definedName>
    <definedName name="FS01_3" localSheetId="5">'A.I.U '!ERR</definedName>
    <definedName name="FS01_3" localSheetId="9">'PMT '!err</definedName>
    <definedName name="FS01_3">[2]!ERR</definedName>
    <definedName name="FS01_4" localSheetId="5">'A.I.U '!ERR</definedName>
    <definedName name="FS01_4" localSheetId="9">'PMT '!err</definedName>
    <definedName name="FS01_4">[2]!ERR</definedName>
    <definedName name="FS01_5" localSheetId="5">'A.I.U '!ERR</definedName>
    <definedName name="FS01_5" localSheetId="9">'PMT '!err</definedName>
    <definedName name="FS01_5">[2]!ERR</definedName>
    <definedName name="FS01_6" localSheetId="5">'A.I.U '!ERR</definedName>
    <definedName name="FS01_6" localSheetId="9">'PMT '!err</definedName>
    <definedName name="FS01_6">[2]!ERR</definedName>
    <definedName name="FS01_7" localSheetId="5">'A.I.U '!ERR</definedName>
    <definedName name="FS01_7" localSheetId="9">'PMT '!err</definedName>
    <definedName name="FS01_7">[2]!ERR</definedName>
    <definedName name="FS01_8" localSheetId="5">'A.I.U '!ERR</definedName>
    <definedName name="FS01_8" localSheetId="9">'PMT '!err</definedName>
    <definedName name="FS01_8">[2]!ERR</definedName>
    <definedName name="FS01_9" localSheetId="5">'A.I.U '!ERR</definedName>
    <definedName name="FS01_9" localSheetId="9">'PMT '!err</definedName>
    <definedName name="FS01_9">[2]!ERR</definedName>
    <definedName name="FSD" localSheetId="8">#REF!</definedName>
    <definedName name="FSD" localSheetId="9">#REF!</definedName>
    <definedName name="FSD">#REF!</definedName>
    <definedName name="fsdfdf"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9"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9"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T" localSheetId="5">#REF!</definedName>
    <definedName name="FT" localSheetId="6">#REF!</definedName>
    <definedName name="FT" localSheetId="8">#REF!</definedName>
    <definedName name="FT" localSheetId="9">#REF!</definedName>
    <definedName name="FT" localSheetId="7">#REF!</definedName>
    <definedName name="FTE">'[92]210.2.2'!$T$7</definedName>
    <definedName name="fu" localSheetId="5">#N/A</definedName>
    <definedName name="fu" localSheetId="6">#N/A</definedName>
    <definedName name="fu" localSheetId="8">#N/A</definedName>
    <definedName name="fu" localSheetId="9">#N/A</definedName>
    <definedName name="fu" localSheetId="7">#N/A</definedName>
    <definedName name="Full_Print" localSheetId="5">#REF!</definedName>
    <definedName name="Full_Print" localSheetId="6">#REF!</definedName>
    <definedName name="Full_Print" localSheetId="8">#REF!</definedName>
    <definedName name="Full_Print" localSheetId="9">#REF!</definedName>
    <definedName name="Full_Print" localSheetId="7">#REF!</definedName>
    <definedName name="Full_Print">#REF!</definedName>
    <definedName name="fv" localSheetId="5">#REF!</definedName>
    <definedName name="fv" localSheetId="6">#REF!</definedName>
    <definedName name="fv" localSheetId="8">#REF!</definedName>
    <definedName name="fv" localSheetId="9">#REF!</definedName>
    <definedName name="fv" localSheetId="7">#REF!</definedName>
    <definedName name="fvsv" localSheetId="8">#REF!</definedName>
    <definedName name="fvsv" localSheetId="9">#REF!</definedName>
    <definedName name="fvsv">#REF!</definedName>
    <definedName name="fwff" localSheetId="5" hidden="1">{"via1",#N/A,TRUE,"general";"via2",#N/A,TRUE,"general";"via3",#N/A,TRUE,"general"}</definedName>
    <definedName name="fwff" localSheetId="4" hidden="1">{"via1",#N/A,TRUE,"general";"via2",#N/A,TRUE,"general";"via3",#N/A,TRUE,"general"}</definedName>
    <definedName name="fwff" localSheetId="0"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4" hidden="1">{"via1",#N/A,TRUE,"general";"via2",#N/A,TRUE,"general";"via3",#N/A,TRUE,"general"}</definedName>
    <definedName name="fwwe" localSheetId="0"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FXMO" localSheetId="5">#REF!</definedName>
    <definedName name="FXMO" localSheetId="6">#REF!</definedName>
    <definedName name="FXMO" localSheetId="8">#REF!</definedName>
    <definedName name="FXMO" localSheetId="9">#REF!</definedName>
    <definedName name="FXMO">#REF!</definedName>
    <definedName name="FXSC" localSheetId="5">#REF!</definedName>
    <definedName name="FXSC" localSheetId="6">#REF!</definedName>
    <definedName name="FXSC" localSheetId="8">#REF!</definedName>
    <definedName name="FXSC" localSheetId="9">#REF!</definedName>
    <definedName name="FXSC">#REF!</definedName>
    <definedName name="fy" localSheetId="5">#REF!</definedName>
    <definedName name="fy" localSheetId="6">#REF!</definedName>
    <definedName name="fy" localSheetId="8">#REF!</definedName>
    <definedName name="fy" localSheetId="9">#REF!</definedName>
    <definedName name="fy" localSheetId="7">#REF!</definedName>
    <definedName name="G">'[93]ANALISIS RESUMIDOS'!$C$183,'[93]ANALISIS RESUMIDOS'!$C$186,'[93]ANALISIS RESUMIDOS'!$C$181,'[93]ANALISIS RESUMIDOS'!$C$179,'[93]ANALISIS RESUMIDOS'!$C$178,'[93]ANALISIS RESUMIDOS'!$C$39,'[93]ANALISIS RESUMIDOS'!$C$40</definedName>
    <definedName name="G_MURILLO" localSheetId="5">#REF!</definedName>
    <definedName name="G_MURILLO" localSheetId="6">#REF!</definedName>
    <definedName name="G_MURILLO" localSheetId="8">#REF!</definedName>
    <definedName name="G_MURILLO" localSheetId="9">#REF!</definedName>
    <definedName name="G_MURILLO">#REF!</definedName>
    <definedName name="ga" localSheetId="5">#REF!</definedName>
    <definedName name="ga" localSheetId="6">#REF!</definedName>
    <definedName name="ga" localSheetId="8">#REF!</definedName>
    <definedName name="ga" localSheetId="9">#REF!</definedName>
    <definedName name="ga" localSheetId="7">#REF!</definedName>
    <definedName name="GAS">'[38]Datos Generales'!$B$13</definedName>
    <definedName name="gb" localSheetId="5">#REF!</definedName>
    <definedName name="gb" localSheetId="8">#REF!</definedName>
    <definedName name="gb" localSheetId="9">#REF!</definedName>
    <definedName name="gb" localSheetId="7">#REF!</definedName>
    <definedName name="gbbfghghj" localSheetId="5"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BGB">#N/A</definedName>
    <definedName name="gc" localSheetId="5">#REF!</definedName>
    <definedName name="gc" localSheetId="6">#REF!</definedName>
    <definedName name="gc" localSheetId="8">#REF!</definedName>
    <definedName name="gc" localSheetId="9">#REF!</definedName>
    <definedName name="gc" localSheetId="7">#REF!</definedName>
    <definedName name="gd" localSheetId="5">#REF!</definedName>
    <definedName name="gd" localSheetId="6">#REF!</definedName>
    <definedName name="gd" localSheetId="8">#REF!</definedName>
    <definedName name="gd" localSheetId="9">#REF!</definedName>
    <definedName name="gd" localSheetId="7">#REF!</definedName>
    <definedName name="gdfhjk" localSheetId="8">#REF!</definedName>
    <definedName name="gdfhjk" localSheetId="9">#REF!</definedName>
    <definedName name="gdfhjk">#REF!</definedName>
    <definedName name="gdj" localSheetId="5">#REF!</definedName>
    <definedName name="gdj" localSheetId="6">#REF!</definedName>
    <definedName name="gdj" localSheetId="8">#REF!</definedName>
    <definedName name="gdj" localSheetId="9">#REF!</definedName>
    <definedName name="gdj" localSheetId="7">#REF!</definedName>
    <definedName name="gdt" localSheetId="5" hidden="1">{"TAB1",#N/A,TRUE,"GENERAL";"TAB2",#N/A,TRUE,"GENERAL";"TAB3",#N/A,TRUE,"GENERAL";"TAB4",#N/A,TRUE,"GENERAL";"TAB5",#N/A,TRUE,"GENERAL"}</definedName>
    <definedName name="gdt" localSheetId="4" hidden="1">{"TAB1",#N/A,TRUE,"GENERAL";"TAB2",#N/A,TRUE,"GENERAL";"TAB3",#N/A,TRUE,"GENERAL";"TAB4",#N/A,TRUE,"GENERAL";"TAB5",#N/A,TRUE,"GENERAL"}</definedName>
    <definedName name="gdt" localSheetId="0"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g" localSheetId="5" hidden="1">{"via1",#N/A,TRUE,"general";"via2",#N/A,TRUE,"general";"via3",#N/A,TRUE,"general"}</definedName>
    <definedName name="geg" localSheetId="4" hidden="1">{"via1",#N/A,TRUE,"general";"via2",#N/A,TRUE,"general";"via3",#N/A,TRUE,"general"}</definedName>
    <definedName name="geg" localSheetId="0"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dor" localSheetId="5">#REF!</definedName>
    <definedName name="Generador" localSheetId="6">#REF!</definedName>
    <definedName name="Generador" localSheetId="8">#REF!</definedName>
    <definedName name="Generador" localSheetId="9">#REF!</definedName>
    <definedName name="Generador">#REF!</definedName>
    <definedName name="GENERAL" localSheetId="5">#REF!</definedName>
    <definedName name="GENERAL" localSheetId="6">#REF!</definedName>
    <definedName name="GENERAL" localSheetId="8">#REF!</definedName>
    <definedName name="GENERAL" localSheetId="9">#REF!</definedName>
    <definedName name="GENERAL">#REF!</definedName>
    <definedName name="gerg" localSheetId="5" hidden="1">{"TAB1",#N/A,TRUE,"GENERAL";"TAB2",#N/A,TRUE,"GENERAL";"TAB3",#N/A,TRUE,"GENERAL";"TAB4",#N/A,TRUE,"GENERAL";"TAB5",#N/A,TRUE,"GENERAL"}</definedName>
    <definedName name="gerg" localSheetId="4" hidden="1">{"TAB1",#N/A,TRUE,"GENERAL";"TAB2",#N/A,TRUE,"GENERAL";"TAB3",#N/A,TRUE,"GENERAL";"TAB4",#N/A,TRUE,"GENERAL";"TAB5",#N/A,TRUE,"GENERAL"}</definedName>
    <definedName name="gerg" localSheetId="0"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4" hidden="1">{"via1",#N/A,TRUE,"general";"via2",#N/A,TRUE,"general";"via3",#N/A,TRUE,"general"}</definedName>
    <definedName name="gerg54" localSheetId="0"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4" hidden="1">{"TAB1",#N/A,TRUE,"GENERAL";"TAB2",#N/A,TRUE,"GENERAL";"TAB3",#N/A,TRUE,"GENERAL";"TAB4",#N/A,TRUE,"GENERAL";"TAB5",#N/A,TRUE,"GENERAL"}</definedName>
    <definedName name="gergw" localSheetId="0"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f" localSheetId="5">#REF!</definedName>
    <definedName name="gf" localSheetId="6">#REF!</definedName>
    <definedName name="gf" localSheetId="8">#REF!</definedName>
    <definedName name="gf" localSheetId="9">#REF!</definedName>
    <definedName name="gf" localSheetId="7">#REF!</definedName>
    <definedName name="gfd" localSheetId="5" hidden="1">{"TAB1",#N/A,TRUE,"GENERAL";"TAB2",#N/A,TRUE,"GENERAL";"TAB3",#N/A,TRUE,"GENERAL";"TAB4",#N/A,TRUE,"GENERAL";"TAB5",#N/A,TRUE,"GENERAL"}</definedName>
    <definedName name="gfd" localSheetId="4" hidden="1">{"TAB1",#N/A,TRUE,"GENERAL";"TAB2",#N/A,TRUE,"GENERAL";"TAB3",#N/A,TRUE,"GENERAL";"TAB4",#N/A,TRUE,"GENERAL";"TAB5",#N/A,TRUE,"GENERAL"}</definedName>
    <definedName name="gfd" localSheetId="0"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4" hidden="1">{"via1",#N/A,TRUE,"general";"via2",#N/A,TRUE,"general";"via3",#N/A,TRUE,"general"}</definedName>
    <definedName name="gfdg" localSheetId="0"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gfgr" localSheetId="5" hidden="1">{"via1",#N/A,TRUE,"general";"via2",#N/A,TRUE,"general";"via3",#N/A,TRUE,"general"}</definedName>
    <definedName name="gfgfgr" localSheetId="4" hidden="1">{"via1",#N/A,TRUE,"general";"via2",#N/A,TRUE,"general";"via3",#N/A,TRUE,"general"}</definedName>
    <definedName name="gfgfgr" localSheetId="0"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4" hidden="1">{"via1",#N/A,TRUE,"general";"via2",#N/A,TRUE,"general";"via3",#N/A,TRUE,"general"}</definedName>
    <definedName name="gfhf" localSheetId="0"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4" hidden="1">{"via1",#N/A,TRUE,"general";"via2",#N/A,TRUE,"general";"via3",#N/A,TRUE,"general"}</definedName>
    <definedName name="gfjjh" localSheetId="0"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t" localSheetId="5">#REF!</definedName>
    <definedName name="gft" localSheetId="6">#REF!</definedName>
    <definedName name="gft" localSheetId="8">#REF!</definedName>
    <definedName name="gft" localSheetId="9">#REF!</definedName>
    <definedName name="gft" localSheetId="7">#REF!</definedName>
    <definedName name="gftj" localSheetId="9">'PMT '!err</definedName>
    <definedName name="gftj">[2]!ERR</definedName>
    <definedName name="gfutyj6" localSheetId="5" hidden="1">{"via1",#N/A,TRUE,"general";"via2",#N/A,TRUE,"general";"via3",#N/A,TRUE,"general"}</definedName>
    <definedName name="gfutyj6" localSheetId="4" hidden="1">{"via1",#N/A,TRUE,"general";"via2",#N/A,TRUE,"general";"via3",#N/A,TRUE,"general"}</definedName>
    <definedName name="gfutyj6" localSheetId="0"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7" hidden="1">{"TAB1",#N/A,TRUE,"GENERAL";"TAB2",#N/A,TRUE,"GENERAL";"TAB3",#N/A,TRUE,"GENERAL";"TAB4",#N/A,TRUE,"GENERAL";"TAB5",#N/A,TRUE,"GENERAL"}</definedName>
    <definedName name="ggdr" localSheetId="5" hidden="1">{"via1",#N/A,TRUE,"general";"via2",#N/A,TRUE,"general";"via3",#N/A,TRUE,"general"}</definedName>
    <definedName name="ggdr" localSheetId="4" hidden="1">{"via1",#N/A,TRUE,"general";"via2",#N/A,TRUE,"general";"via3",#N/A,TRUE,"general"}</definedName>
    <definedName name="ggdr" localSheetId="0"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4" hidden="1">{"TAB1",#N/A,TRUE,"GENERAL";"TAB2",#N/A,TRUE,"GENERAL";"TAB3",#N/A,TRUE,"GENERAL";"TAB4",#N/A,TRUE,"GENERAL";"TAB5",#N/A,TRUE,"GENERAL"}</definedName>
    <definedName name="ggerg" localSheetId="0"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 localSheetId="5">'A.I.U '!ERR</definedName>
    <definedName name="GGG" localSheetId="9">'PMT '!err</definedName>
    <definedName name="GGG">[2]!ERR</definedName>
    <definedName name="GGG_1">#N/A</definedName>
    <definedName name="GGG_10" localSheetId="5">'A.I.U '!ERR</definedName>
    <definedName name="GGG_10" localSheetId="9">'PMT '!err</definedName>
    <definedName name="GGG_10">[2]!ERR</definedName>
    <definedName name="GGG_2">#N/A</definedName>
    <definedName name="GGG_3" localSheetId="5">'A.I.U '!ERR</definedName>
    <definedName name="GGG_3" localSheetId="9">'PMT '!err</definedName>
    <definedName name="GGG_3">[2]!ERR</definedName>
    <definedName name="GGG_4" localSheetId="5">'A.I.U '!ERR</definedName>
    <definedName name="GGG_4" localSheetId="9">'PMT '!err</definedName>
    <definedName name="GGG_4">[2]!ERR</definedName>
    <definedName name="GGG_5" localSheetId="5">'A.I.U '!ERR</definedName>
    <definedName name="GGG_5" localSheetId="9">'PMT '!err</definedName>
    <definedName name="GGG_5">[2]!ERR</definedName>
    <definedName name="GGG_6" localSheetId="5">'A.I.U '!ERR</definedName>
    <definedName name="GGG_6" localSheetId="9">'PMT '!err</definedName>
    <definedName name="GGG_6">[2]!ERR</definedName>
    <definedName name="GGG_7" localSheetId="5">'A.I.U '!ERR</definedName>
    <definedName name="GGG_7" localSheetId="9">'PMT '!err</definedName>
    <definedName name="GGG_7">[2]!ERR</definedName>
    <definedName name="GGG_8" localSheetId="5">'A.I.U '!ERR</definedName>
    <definedName name="GGG_8" localSheetId="9">'PMT '!err</definedName>
    <definedName name="GGG_8">[2]!ERR</definedName>
    <definedName name="GGG_9" localSheetId="5">'A.I.U '!ERR</definedName>
    <definedName name="GGG_9" localSheetId="9">'PMT '!err</definedName>
    <definedName name="GGG_9">[2]!ERR</definedName>
    <definedName name="gggb" localSheetId="5" hidden="1">{"TAB1",#N/A,TRUE,"GENERAL";"TAB2",#N/A,TRUE,"GENERAL";"TAB3",#N/A,TRUE,"GENERAL";"TAB4",#N/A,TRUE,"GENERAL";"TAB5",#N/A,TRUE,"GENERAL"}</definedName>
    <definedName name="gggb" localSheetId="4" hidden="1">{"TAB1",#N/A,TRUE,"GENERAL";"TAB2",#N/A,TRUE,"GENERAL";"TAB3",#N/A,TRUE,"GENERAL";"TAB4",#N/A,TRUE,"GENERAL";"TAB5",#N/A,TRUE,"GENERAL"}</definedName>
    <definedName name="gggb" localSheetId="0"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4" hidden="1">{"via1",#N/A,TRUE,"general";"via2",#N/A,TRUE,"general";"via3",#N/A,TRUE,"general"}</definedName>
    <definedName name="gggg" localSheetId="0"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4" hidden="1">{"TAB1",#N/A,TRUE,"GENERAL";"TAB2",#N/A,TRUE,"GENERAL";"TAB3",#N/A,TRUE,"GENERAL";"TAB4",#N/A,TRUE,"GENERAL";"TAB5",#N/A,TRUE,"GENERAL"}</definedName>
    <definedName name="ggggd" localSheetId="0"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localSheetId="4" hidden="1">{"via1",#N/A,TRUE,"general";"via2",#N/A,TRUE,"general";"via3",#N/A,TRUE,"general"}</definedName>
    <definedName name="gggggt" localSheetId="0"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4" hidden="1">{"TAB1",#N/A,TRUE,"GENERAL";"TAB2",#N/A,TRUE,"GENERAL";"TAB3",#N/A,TRUE,"GENERAL";"TAB4",#N/A,TRUE,"GENERAL";"TAB5",#N/A,TRUE,"GENERAL"}</definedName>
    <definedName name="ggggt" localSheetId="0"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4" hidden="1">{"TAB1",#N/A,TRUE,"GENERAL";"TAB2",#N/A,TRUE,"GENERAL";"TAB3",#N/A,TRUE,"GENERAL";"TAB4",#N/A,TRUE,"GENERAL";"TAB5",#N/A,TRUE,"GENERAL"}</definedName>
    <definedName name="ggggy" localSheetId="0"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4" hidden="1">{"via1",#N/A,TRUE,"general";"via2",#N/A,TRUE,"general";"via3",#N/A,TRUE,"general"}</definedName>
    <definedName name="gggtgd" localSheetId="0"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tgt" localSheetId="5" hidden="1">{"via1",#N/A,TRUE,"general";"via2",#N/A,TRUE,"general";"via3",#N/A,TRUE,"general"}</definedName>
    <definedName name="ggtgt" localSheetId="4" hidden="1">{"via1",#N/A,TRUE,"general";"via2",#N/A,TRUE,"general";"via3",#N/A,TRUE,"general"}</definedName>
    <definedName name="ggtgt" localSheetId="0"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 localSheetId="5">#REF!</definedName>
    <definedName name="gh" localSheetId="6">#REF!</definedName>
    <definedName name="gh" localSheetId="8">#REF!</definedName>
    <definedName name="gh" localSheetId="9">#REF!</definedName>
    <definedName name="gh" localSheetId="7">#REF!</definedName>
    <definedName name="ghdghuy" localSheetId="5" hidden="1">{"via1",#N/A,TRUE,"general";"via2",#N/A,TRUE,"general";"via3",#N/A,TRUE,"general"}</definedName>
    <definedName name="ghdghuy" localSheetId="4" hidden="1">{"via1",#N/A,TRUE,"general";"via2",#N/A,TRUE,"general";"via3",#N/A,TRUE,"general"}</definedName>
    <definedName name="ghdghuy" localSheetId="0"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HDFHFDHFDH">#REF!</definedName>
    <definedName name="GHDP" localSheetId="5" hidden="1">{"via1",#N/A,TRUE,"general";"via2",#N/A,TRUE,"general";"via3",#N/A,TRUE,"general"}</definedName>
    <definedName name="GHDP" localSheetId="4" hidden="1">{"via1",#N/A,TRUE,"general";"via2",#N/A,TRUE,"general";"via3",#N/A,TRUE,"general"}</definedName>
    <definedName name="GHDP" localSheetId="0"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 localSheetId="8">[58]Estruc.ICEL!#REF!</definedName>
    <definedName name="GHF" localSheetId="9">[58]Estruc.ICEL!#REF!</definedName>
    <definedName name="GHF" localSheetId="7">[58]Estruc.ICEL!#REF!</definedName>
    <definedName name="ghfg" localSheetId="5" hidden="1">{"via1",#N/A,TRUE,"general";"via2",#N/A,TRUE,"general";"via3",#N/A,TRUE,"general"}</definedName>
    <definedName name="ghfg" localSheetId="4" hidden="1">{"via1",#N/A,TRUE,"general";"via2",#N/A,TRUE,"general";"via3",#N/A,TRUE,"general"}</definedName>
    <definedName name="ghfg" localSheetId="0"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G">#N/A</definedName>
    <definedName name="GHG_1">#N/A</definedName>
    <definedName name="GHG_2">#N/A</definedName>
    <definedName name="GHG_5">#N/A</definedName>
    <definedName name="ghghgh" localSheetId="5">#REF!</definedName>
    <definedName name="ghghgh" localSheetId="6">#REF!</definedName>
    <definedName name="ghghgh" localSheetId="8">#REF!</definedName>
    <definedName name="ghghgh" localSheetId="9">#REF!</definedName>
    <definedName name="ghghgh" localSheetId="7">#REF!</definedName>
    <definedName name="ghjghj" localSheetId="5"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u" localSheetId="5">#REF!,#REF!,#REF!,#REF!,#REF!,#REF!,#REF!,#REF!,#REF!</definedName>
    <definedName name="ghu" localSheetId="8">#REF!,#REF!,#REF!,#REF!,#REF!,#REF!,#REF!,#REF!,#REF!</definedName>
    <definedName name="ghu" localSheetId="9">#REF!,#REF!,#REF!,#REF!,#REF!,#REF!,#REF!,#REF!,#REF!</definedName>
    <definedName name="ghu" localSheetId="7">#REF!,#REF!,#REF!,#REF!,#REF!,#REF!,#REF!,#REF!,#REF!</definedName>
    <definedName name="gj" localSheetId="5">#REF!</definedName>
    <definedName name="gj" localSheetId="8">#REF!</definedName>
    <definedName name="gj" localSheetId="9">#REF!</definedName>
    <definedName name="gj" localSheetId="7">#REF!</definedName>
    <definedName name="GJHVCB" localSheetId="5"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4" hidden="1">{"via1",#N/A,TRUE,"general";"via2",#N/A,TRUE,"general";"via3",#N/A,TRUE,"general"}</definedName>
    <definedName name="gk" localSheetId="0"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l">#REF!</definedName>
    <definedName name="GLOBAL" localSheetId="5">#REF!,#REF!</definedName>
    <definedName name="GLOBAL" localSheetId="6">#REF!,#REF!</definedName>
    <definedName name="GLOBAL" localSheetId="8">#REF!,#REF!</definedName>
    <definedName name="GLOBAL" localSheetId="9">#REF!,#REF!</definedName>
    <definedName name="GLOBAL">#REF!,#REF!</definedName>
    <definedName name="gmt" localSheetId="5">#REF!</definedName>
    <definedName name="gmt" localSheetId="6">#REF!</definedName>
    <definedName name="gmt" localSheetId="8">#REF!</definedName>
    <definedName name="gmt" localSheetId="9">#REF!</definedName>
    <definedName name="gmt" localSheetId="7">#REF!</definedName>
    <definedName name="gn" localSheetId="5">#REF!</definedName>
    <definedName name="gn" localSheetId="6">#REF!</definedName>
    <definedName name="gn" localSheetId="8">#REF!</definedName>
    <definedName name="gn" localSheetId="9">#REF!</definedName>
    <definedName name="gn" localSheetId="7">#REF!</definedName>
    <definedName name="gnm" localSheetId="5">#REF!</definedName>
    <definedName name="gnm" localSheetId="6">#REF!</definedName>
    <definedName name="gnm" localSheetId="8">#REF!</definedName>
    <definedName name="gnm" localSheetId="9">#REF!</definedName>
    <definedName name="gnm" localSheetId="7">#REF!</definedName>
    <definedName name="gñ" localSheetId="5">#REF!</definedName>
    <definedName name="gñ" localSheetId="6">#REF!</definedName>
    <definedName name="gñ" localSheetId="8">#REF!</definedName>
    <definedName name="gñ" localSheetId="9">#REF!</definedName>
    <definedName name="gñ" localSheetId="7">#REF!</definedName>
    <definedName name="gp" localSheetId="5">#REF!</definedName>
    <definedName name="gp" localSheetId="6">#REF!</definedName>
    <definedName name="gp" localSheetId="8">#REF!</definedName>
    <definedName name="gp" localSheetId="9">#REF!</definedName>
    <definedName name="gp" localSheetId="7">#REF!</definedName>
    <definedName name="GRA">'[38]Datos Generales'!$B$17</definedName>
    <definedName name="_xlnm.Recorder" localSheetId="5">#REF!</definedName>
    <definedName name="_xlnm.Recorder" localSheetId="6">#REF!</definedName>
    <definedName name="_xlnm.Recorder" localSheetId="8">#REF!</definedName>
    <definedName name="_xlnm.Recorder" localSheetId="9">#REF!</definedName>
    <definedName name="_xlnm.Recorder">#REF!</definedName>
    <definedName name="GRAF1ANO" localSheetId="5" hidden="1">{"via1",#N/A,TRUE,"general";"via2",#N/A,TRUE,"general";"via3",#N/A,TRUE,"general"}</definedName>
    <definedName name="GRAF1ANO" localSheetId="4" hidden="1">{"via1",#N/A,TRUE,"general";"via2",#N/A,TRUE,"general";"via3",#N/A,TRUE,"general"}</definedName>
    <definedName name="GRAF1ANO" localSheetId="0"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4" hidden="1">{"via1",#N/A,TRUE,"general";"via2",#N/A,TRUE,"general";"via3",#N/A,TRUE,"general"}</definedName>
    <definedName name="grggwero" localSheetId="0"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l" localSheetId="5">#REF!</definedName>
    <definedName name="grl" localSheetId="6">#REF!</definedName>
    <definedName name="grl" localSheetId="8">#REF!</definedName>
    <definedName name="grl" localSheetId="9">#REF!</definedName>
    <definedName name="grl" localSheetId="7">#REF!</definedName>
    <definedName name="grtyerh" localSheetId="5"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 localSheetId="6">#REF!</definedName>
    <definedName name="GRUPO1" localSheetId="8">#REF!</definedName>
    <definedName name="GRUPO1" localSheetId="9">#REF!</definedName>
    <definedName name="GRUPO1" localSheetId="7">#REF!</definedName>
    <definedName name="GRUPO2" localSheetId="5">#REF!</definedName>
    <definedName name="GRUPO2" localSheetId="6">#REF!</definedName>
    <definedName name="GRUPO2" localSheetId="8">#REF!</definedName>
    <definedName name="GRUPO2" localSheetId="9">#REF!</definedName>
    <definedName name="GRUPO2" localSheetId="7">#REF!</definedName>
    <definedName name="GSDG" localSheetId="5" hidden="1">{"TAB1",#N/A,TRUE,"GENERAL";"TAB2",#N/A,TRUE,"GENERAL";"TAB3",#N/A,TRUE,"GENERAL";"TAB4",#N/A,TRUE,"GENERAL";"TAB5",#N/A,TRUE,"GENERAL"}</definedName>
    <definedName name="GSDG" localSheetId="4" hidden="1">{"TAB1",#N/A,TRUE,"GENERAL";"TAB2",#N/A,TRUE,"GENERAL";"TAB3",#N/A,TRUE,"GENERAL";"TAB4",#N/A,TRUE,"GENERAL";"TAB5",#N/A,TRUE,"GENERAL"}</definedName>
    <definedName name="GSDG" localSheetId="0"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4" hidden="1">{"via1",#N/A,TRUE,"general";"via2",#N/A,TRUE,"general";"via3",#N/A,TRUE,"general"}</definedName>
    <definedName name="gsfsf" localSheetId="0"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e" localSheetId="5">#REF!</definedName>
    <definedName name="gte" localSheetId="6">#REF!</definedName>
    <definedName name="gte" localSheetId="8">#REF!</definedName>
    <definedName name="gte" localSheetId="9">#REF!</definedName>
    <definedName name="gte" localSheetId="7">#REF!</definedName>
    <definedName name="GTG" localSheetId="5">'A.I.U '!ERR</definedName>
    <definedName name="GTG" localSheetId="4">'INTERVENCION '!ERR</definedName>
    <definedName name="GTG" localSheetId="0">'INTERVENCION '!ERR</definedName>
    <definedName name="GTG" localSheetId="8">[0]!ERR</definedName>
    <definedName name="GTG" localSheetId="9">[0]!ERR</definedName>
    <definedName name="GTG">[0]!ERR</definedName>
    <definedName name="gtgt" localSheetId="5" hidden="1">{"via1",#N/A,TRUE,"general";"via2",#N/A,TRUE,"general";"via3",#N/A,TRUE,"general"}</definedName>
    <definedName name="gtgt" localSheetId="4" hidden="1">{"via1",#N/A,TRUE,"general";"via2",#N/A,TRUE,"general";"via3",#N/A,TRUE,"general"}</definedName>
    <definedName name="gtgt" localSheetId="0"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4" hidden="1">{"via1",#N/A,TRUE,"general";"via2",#N/A,TRUE,"general";"via3",#N/A,TRUE,"general"}</definedName>
    <definedName name="gtgtg" localSheetId="0"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4" hidden="1">{"via1",#N/A,TRUE,"general";"via2",#N/A,TRUE,"general";"via3",#N/A,TRUE,"general"}</definedName>
    <definedName name="gtgtgff" localSheetId="0"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4" hidden="1">{"TAB1",#N/A,TRUE,"GENERAL";"TAB2",#N/A,TRUE,"GENERAL";"TAB3",#N/A,TRUE,"GENERAL";"TAB4",#N/A,TRUE,"GENERAL";"TAB5",#N/A,TRUE,"GENERAL"}</definedName>
    <definedName name="gtgth" localSheetId="0"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I" localSheetId="5">#REF!</definedName>
    <definedName name="GTI" localSheetId="6">#REF!</definedName>
    <definedName name="GTI" localSheetId="8">#REF!</definedName>
    <definedName name="GTI" localSheetId="9">#REF!</definedName>
    <definedName name="GTI" localSheetId="7">#REF!</definedName>
    <definedName name="guaimar" localSheetId="5">#REF!</definedName>
    <definedName name="guaimar" localSheetId="6">#REF!</definedName>
    <definedName name="guaimar" localSheetId="8">#REF!</definedName>
    <definedName name="guaimar" localSheetId="9">#REF!</definedName>
    <definedName name="guaimar">#REF!</definedName>
    <definedName name="guardaescoba" localSheetId="5">[94]Cantidades!#REF!</definedName>
    <definedName name="guardaescoba" localSheetId="6">[94]Cantidades!#REF!</definedName>
    <definedName name="guardaescoba" localSheetId="8">[94]Cantidades!#REF!</definedName>
    <definedName name="guardaescoba" localSheetId="9">[94]Cantidades!#REF!</definedName>
    <definedName name="guardaescoba" localSheetId="7">[94]Cantidades!#REF!</definedName>
    <definedName name="gy" localSheetId="5">#REF!</definedName>
    <definedName name="gy" localSheetId="8">#REF!</definedName>
    <definedName name="gy" localSheetId="9">#REF!</definedName>
    <definedName name="gy" localSheetId="7">#REF!</definedName>
    <definedName name="H" localSheetId="5">#REF!</definedName>
    <definedName name="h" localSheetId="1">#REF!</definedName>
    <definedName name="h" localSheetId="4">#REF!</definedName>
    <definedName name="h" localSheetId="3">#REF!</definedName>
    <definedName name="H" localSheetId="8">#REF!</definedName>
    <definedName name="H" localSheetId="9">#REF!</definedName>
    <definedName name="H" localSheetId="7">#REF!</definedName>
    <definedName name="h.EXC" localSheetId="8">#REF!</definedName>
    <definedName name="h.EXC" localSheetId="9">#REF!</definedName>
    <definedName name="h.EXC">#REF!</definedName>
    <definedName name="h.LOM" localSheetId="8">#REF!</definedName>
    <definedName name="h.LOM" localSheetId="9">#REF!</definedName>
    <definedName name="h.LOM">#REF!</definedName>
    <definedName name="H.LOMO">[95]TUBERIA!$S$10:$S$14</definedName>
    <definedName name="h.POZ" localSheetId="8">#REF!</definedName>
    <definedName name="h.POZ" localSheetId="9">#REF!</definedName>
    <definedName name="h.POZ">#REF!</definedName>
    <definedName name="H_DELGADO" localSheetId="5">#REF!</definedName>
    <definedName name="H_DELGADO" localSheetId="8">#REF!</definedName>
    <definedName name="H_DELGADO" localSheetId="9">#REF!</definedName>
    <definedName name="H_DELGADO">#REF!</definedName>
    <definedName name="h9h" localSheetId="5" hidden="1">{"via1",#N/A,TRUE,"general";"via2",#N/A,TRUE,"general";"via3",#N/A,TRUE,"general"}</definedName>
    <definedName name="h9h" localSheetId="4" hidden="1">{"via1",#N/A,TRUE,"general";"via2",#N/A,TRUE,"general";"via3",#N/A,TRUE,"general"}</definedName>
    <definedName name="h9h" localSheetId="0"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 localSheetId="5">#REF!</definedName>
    <definedName name="ha" localSheetId="6">#REF!</definedName>
    <definedName name="ha" localSheetId="8">#REF!</definedName>
    <definedName name="ha" localSheetId="9">#REF!</definedName>
    <definedName name="ha" localSheetId="7">#REF!</definedName>
    <definedName name="HALFCUP">[15]Hoja3!$F$1062</definedName>
    <definedName name="hbfdhrw" localSheetId="5"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D.3" localSheetId="5">[4]APU!#REF!</definedName>
    <definedName name="HD.3" localSheetId="1">#REF!</definedName>
    <definedName name="HD.3" localSheetId="4">#REF!</definedName>
    <definedName name="HD.3" localSheetId="6">#REF!</definedName>
    <definedName name="HD.3" localSheetId="0">[4]APU!#REF!</definedName>
    <definedName name="HD.3" localSheetId="3">#REF!</definedName>
    <definedName name="HD.3" localSheetId="7">[4]APU!#REF!</definedName>
    <definedName name="HD.4" localSheetId="5">[4]APU!#REF!</definedName>
    <definedName name="HD.4" localSheetId="1">#REF!</definedName>
    <definedName name="HD.4" localSheetId="4">#REF!</definedName>
    <definedName name="HD.4" localSheetId="6">#REF!</definedName>
    <definedName name="HD.4" localSheetId="0">[4]APU!#REF!</definedName>
    <definedName name="HD.4" localSheetId="3">#REF!</definedName>
    <definedName name="HD.4" localSheetId="7">[4]APU!#REF!</definedName>
    <definedName name="hdfh" localSheetId="5" hidden="1">{"via1",#N/A,TRUE,"general";"via2",#N/A,TRUE,"general";"via3",#N/A,TRUE,"general"}</definedName>
    <definedName name="hdfh" localSheetId="4" hidden="1">{"via1",#N/A,TRUE,"general";"via2",#N/A,TRUE,"general";"via3",#N/A,TRUE,"general"}</definedName>
    <definedName name="hdfh" localSheetId="0"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4" hidden="1">{"TAB1",#N/A,TRUE,"GENERAL";"TAB2",#N/A,TRUE,"GENERAL";"TAB3",#N/A,TRUE,"GENERAL";"TAB4",#N/A,TRUE,"GENERAL";"TAB5",#N/A,TRUE,"GENERAL"}</definedName>
    <definedName name="hdfh4" localSheetId="0"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DHDFG65444">#REF!</definedName>
    <definedName name="hdfhwq" localSheetId="5"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4" hidden="1">{"via1",#N/A,TRUE,"general";"via2",#N/A,TRUE,"general";"via3",#N/A,TRUE,"general"}</definedName>
    <definedName name="hdgh" localSheetId="0"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4" hidden="1">{"TAB1",#N/A,TRUE,"GENERAL";"TAB2",#N/A,TRUE,"GENERAL";"TAB3",#N/A,TRUE,"GENERAL";"TAB4",#N/A,TRUE,"GENERAL";"TAB5",#N/A,TRUE,"GENERAL"}</definedName>
    <definedName name="hdhf" localSheetId="0"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nan">'[96]Itemes Renovación'!#REF!</definedName>
    <definedName name="HERNAN_DUARTE" localSheetId="5">#REF!</definedName>
    <definedName name="HERNAN_DUARTE" localSheetId="8">#REF!</definedName>
    <definedName name="HERNAN_DUARTE" localSheetId="9">#REF!</definedName>
    <definedName name="HERNAN_DUARTE">#REF!</definedName>
    <definedName name="hfgh" localSheetId="5" hidden="1">{"via1",#N/A,TRUE,"general";"via2",#N/A,TRUE,"general";"via3",#N/A,TRUE,"general"}</definedName>
    <definedName name="hfgh" localSheetId="4" hidden="1">{"via1",#N/A,TRUE,"general";"via2",#N/A,TRUE,"general";"via3",#N/A,TRUE,"general"}</definedName>
    <definedName name="hfgh" localSheetId="0"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4" hidden="1">{"TAB1",#N/A,TRUE,"GENERAL";"TAB2",#N/A,TRUE,"GENERAL";"TAB3",#N/A,TRUE,"GENERAL";"TAB4",#N/A,TRUE,"GENERAL";"TAB5",#N/A,TRUE,"GENERAL"}</definedName>
    <definedName name="hfh" localSheetId="0"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4" hidden="1">{"TAB1",#N/A,TRUE,"GENERAL";"TAB2",#N/A,TRUE,"GENERAL";"TAB3",#N/A,TRUE,"GENERAL";"TAB4",#N/A,TRUE,"GENERAL";"TAB5",#N/A,TRUE,"GENERAL"}</definedName>
    <definedName name="hfhg" localSheetId="0"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4" hidden="1">{"via1",#N/A,TRUE,"general";"via2",#N/A,TRUE,"general";"via3",#N/A,TRUE,"general"}</definedName>
    <definedName name="hfthr" localSheetId="0"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4" hidden="1">{"via1",#N/A,TRUE,"general";"via2",#N/A,TRUE,"general";"via3",#N/A,TRUE,"general"}</definedName>
    <definedName name="hg" localSheetId="0"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GH">[2]!ERR</definedName>
    <definedName name="HGFH" localSheetId="5" hidden="1">{"via1",#N/A,TRUE,"general";"via2",#N/A,TRUE,"general";"via3",#N/A,TRUE,"general"}</definedName>
    <definedName name="HGFH" localSheetId="4" hidden="1">{"via1",#N/A,TRUE,"general";"via2",#N/A,TRUE,"general";"via3",#N/A,TRUE,"general"}</definedName>
    <definedName name="HGFH" localSheetId="0"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4" hidden="1">{"via1",#N/A,TRUE,"general";"via2",#N/A,TRUE,"general";"via3",#N/A,TRUE,"general"}</definedName>
    <definedName name="hgfhty" localSheetId="0"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DFFHULIFVSJÑFGHFHJLLLLUUUUUU">#REF!</definedName>
    <definedName name="hghhj" localSheetId="5" hidden="1">{"TAB1",#N/A,TRUE,"GENERAL";"TAB2",#N/A,TRUE,"GENERAL";"TAB3",#N/A,TRUE,"GENERAL";"TAB4",#N/A,TRUE,"GENERAL";"TAB5",#N/A,TRUE,"GENERAL"}</definedName>
    <definedName name="hghhj" localSheetId="4" hidden="1">{"TAB1",#N/A,TRUE,"GENERAL";"TAB2",#N/A,TRUE,"GENERAL";"TAB3",#N/A,TRUE,"GENERAL";"TAB4",#N/A,TRUE,"GENERAL";"TAB5",#N/A,TRUE,"GENERAL"}</definedName>
    <definedName name="hghhj" localSheetId="0"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4" hidden="1">{"via1",#N/A,TRUE,"general";"via2",#N/A,TRUE,"general";"via3",#N/A,TRUE,"general"}</definedName>
    <definedName name="hghydj" localSheetId="0"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4" hidden="1">{"via1",#N/A,TRUE,"general";"via2",#N/A,TRUE,"general";"via3",#N/A,TRUE,"general"}</definedName>
    <definedName name="hgjfjw" localSheetId="0"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4" hidden="1">{"TAB1",#N/A,TRUE,"GENERAL";"TAB2",#N/A,TRUE,"GENERAL";"TAB3",#N/A,TRUE,"GENERAL";"TAB4",#N/A,TRUE,"GENERAL";"TAB5",#N/A,TRUE,"GENERAL"}</definedName>
    <definedName name="HGJG" localSheetId="0"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gt" localSheetId="5">#REF!</definedName>
    <definedName name="hgt" localSheetId="6">#REF!</definedName>
    <definedName name="hgt" localSheetId="8">#REF!</definedName>
    <definedName name="hgt" localSheetId="9">#REF!</definedName>
    <definedName name="hgt" localSheetId="7">#REF!</definedName>
    <definedName name="hgu" localSheetId="5">#REF!</definedName>
    <definedName name="hgu" localSheetId="6">#REF!</definedName>
    <definedName name="hgu" localSheetId="8">#REF!</definedName>
    <definedName name="hgu" localSheetId="9">#REF!</definedName>
    <definedName name="hgu" localSheetId="7">#REF!</definedName>
    <definedName name="hh" localSheetId="5">#N/A</definedName>
    <definedName name="hh" localSheetId="6">#N/A</definedName>
    <definedName name="hh" localSheetId="8">#N/A</definedName>
    <definedName name="hh" localSheetId="9">#N/A</definedName>
    <definedName name="hh" localSheetId="7">#N/A</definedName>
    <definedName name="hhh" localSheetId="5" hidden="1">{"TAB1",#N/A,TRUE,"GENERAL";"TAB2",#N/A,TRUE,"GENERAL";"TAB3",#N/A,TRUE,"GENERAL";"TAB4",#N/A,TRUE,"GENERAL";"TAB5",#N/A,TRUE,"GENERAL"}</definedName>
    <definedName name="hhh" localSheetId="4" hidden="1">{"TAB1",#N/A,TRUE,"GENERAL";"TAB2",#N/A,TRUE,"GENERAL";"TAB3",#N/A,TRUE,"GENERAL";"TAB4",#N/A,TRUE,"GENERAL";"TAB5",#N/A,TRUE,"GENERAL"}</definedName>
    <definedName name="hhh" localSheetId="0"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 localSheetId="5"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4"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8"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localSheetId="9"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5" hidden="1">{"via1",#N/A,TRUE,"general";"via2",#N/A,TRUE,"general";"via3",#N/A,TRUE,"general"}</definedName>
    <definedName name="hhhhhh" localSheetId="4" hidden="1">{"via1",#N/A,TRUE,"general";"via2",#N/A,TRUE,"general";"via3",#N/A,TRUE,"general"}</definedName>
    <definedName name="hhhhhh" localSheetId="0"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4" hidden="1">{"via1",#N/A,TRUE,"general";"via2",#N/A,TRUE,"general";"via3",#N/A,TRUE,"general"}</definedName>
    <definedName name="hhhhth" localSheetId="0"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HRTHRTH">#REF!</definedName>
    <definedName name="hhtot" localSheetId="5">#REF!</definedName>
    <definedName name="hhtot" localSheetId="6">#REF!</definedName>
    <definedName name="hhtot" localSheetId="8">#REF!</definedName>
    <definedName name="hhtot" localSheetId="9">#REF!</definedName>
    <definedName name="hhtot" localSheetId="7">#REF!</definedName>
    <definedName name="hhtrhreh" localSheetId="5" hidden="1">{"via1",#N/A,TRUE,"general";"via2",#N/A,TRUE,"general";"via3",#N/A,TRUE,"general"}</definedName>
    <definedName name="hhtrhreh" localSheetId="4" hidden="1">{"via1",#N/A,TRUE,"general";"via2",#N/A,TRUE,"general";"via3",#N/A,TRUE,"general"}</definedName>
    <definedName name="hhtrhreh" localSheetId="0"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j" localSheetId="5">#REF!</definedName>
    <definedName name="hj" localSheetId="6">#REF!</definedName>
    <definedName name="hj" localSheetId="8">#REF!</definedName>
    <definedName name="hj" localSheetId="9">#REF!</definedName>
    <definedName name="hj" localSheetId="7">#REF!</definedName>
    <definedName name="HJDKJHDKHDSKFHDKFHDSKHFKDHFKSDHKDHFKDHKSHDFKHF" localSheetId="5">#REF!</definedName>
    <definedName name="HJDKJHDKHDSKFHDKFHDSKHFKDHFKSDHKDHFKDHKSHDFKHF" localSheetId="6">#REF!</definedName>
    <definedName name="HJDKJHDKHDSKFHDKFHDSKHFKDHFKSDHKDHFKDHKSHDFKHF" localSheetId="8">#REF!</definedName>
    <definedName name="HJDKJHDKHDSKFHDKFHDSKHFKDHFKSDHKDHFKDHKSHDFKHF" localSheetId="9">#REF!</definedName>
    <definedName name="HJDKJHDKHDSKFHDKFHDSKHFKDHFKSDHKDHFKDHKSHDFKHF" localSheetId="7">#REF!</definedName>
    <definedName name="hjfg" localSheetId="5" hidden="1">{"via1",#N/A,TRUE,"general";"via2",#N/A,TRUE,"general";"via3",#N/A,TRUE,"general"}</definedName>
    <definedName name="hjfg" localSheetId="4" hidden="1">{"via1",#N/A,TRUE,"general";"via2",#N/A,TRUE,"general";"via3",#N/A,TRUE,"general"}</definedName>
    <definedName name="hjfg" localSheetId="0"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4" hidden="1">{"TAB1",#N/A,TRUE,"GENERAL";"TAB2",#N/A,TRUE,"GENERAL";"TAB3",#N/A,TRUE,"GENERAL";"TAB4",#N/A,TRUE,"GENERAL";"TAB5",#N/A,TRUE,"GENERAL"}</definedName>
    <definedName name="hjgh" localSheetId="0"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4" hidden="1">{"TAB1",#N/A,TRUE,"GENERAL";"TAB2",#N/A,TRUE,"GENERAL";"TAB3",#N/A,TRUE,"GENERAL";"TAB4",#N/A,TRUE,"GENERAL";"TAB5",#N/A,TRUE,"GENERAL"}</definedName>
    <definedName name="hjghj" localSheetId="0"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 localSheetId="5">#REF!</definedName>
    <definedName name="hjk" localSheetId="6">#REF!</definedName>
    <definedName name="hjk" localSheetId="8">#REF!</definedName>
    <definedName name="hjk" localSheetId="9">#REF!</definedName>
    <definedName name="hjk" localSheetId="7">#REF!</definedName>
    <definedName name="HJKH" localSheetId="5" hidden="1">{"via1",#N/A,TRUE,"general";"via2",#N/A,TRUE,"general";"via3",#N/A,TRUE,"general"}</definedName>
    <definedName name="HJKH" localSheetId="4" hidden="1">{"via1",#N/A,TRUE,"general";"via2",#N/A,TRUE,"general";"via3",#N/A,TRUE,"general"}</definedName>
    <definedName name="HJKH" localSheetId="0"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localSheetId="4" hidden="1">{"via1",#N/A,TRUE,"general";"via2",#N/A,TRUE,"general";"via3",#N/A,TRUE,"general"}</definedName>
    <definedName name="hjkjk" localSheetId="0"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KGJH">[2]!ERR</definedName>
    <definedName name="hl" localSheetId="5">#REF!</definedName>
    <definedName name="hl" localSheetId="8">#REF!</definedName>
    <definedName name="hl" localSheetId="9">#REF!</definedName>
    <definedName name="hl" localSheetId="7">#REF!</definedName>
    <definedName name="HM">[59]Hoja1!$G$8</definedName>
    <definedName name="hn" localSheetId="5" hidden="1">{"TAB1",#N/A,TRUE,"GENERAL";"TAB2",#N/A,TRUE,"GENERAL";"TAB3",#N/A,TRUE,"GENERAL";"TAB4",#N/A,TRUE,"GENERAL";"TAB5",#N/A,TRUE,"GENERAL"}</definedName>
    <definedName name="hn" localSheetId="4" hidden="1">{"TAB1",#N/A,TRUE,"GENERAL";"TAB2",#N/A,TRUE,"GENERAL";"TAB3",#N/A,TRUE,"GENERAL";"TAB4",#N/A,TRUE,"GENERAL";"TAB5",#N/A,TRUE,"GENERAL"}</definedName>
    <definedName name="hn" localSheetId="0"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nt" localSheetId="5">#REF!</definedName>
    <definedName name="hnt" localSheetId="6">#REF!</definedName>
    <definedName name="hnt" localSheetId="8">#REF!</definedName>
    <definedName name="hnt" localSheetId="9">#REF!</definedName>
    <definedName name="hnt" localSheetId="7">#REF!</definedName>
    <definedName name="HOJA" localSheetId="5">DATE(YEAR([37]!Loan_Start),MONTH([37]!Loan_Start)+Payment_Number,DAY([37]!Loan_Start))</definedName>
    <definedName name="hoja" localSheetId="1">#REF!</definedName>
    <definedName name="hoja" localSheetId="4">#REF!</definedName>
    <definedName name="hoja" localSheetId="6">#REF!</definedName>
    <definedName name="HOJA" localSheetId="0">DATE(YEAR('PREC-BASE ALC'!Loan_Start),MONTH('PREC-BASE ALC'!Loan_Start)+Payment_Number,DAY('PREC-BASE ALC'!Loan_Start))</definedName>
    <definedName name="hoja" localSheetId="3">#REF!</definedName>
    <definedName name="HOJA" localSheetId="8">DATE(YEAR([37]!Loan_Start),MONTH([37]!Loan_Start)+Payment_Number,DAY([37]!Loan_Start))</definedName>
    <definedName name="HOJA" localSheetId="9">DATE(YEAR([37]!Loan_Start),MONTH([37]!Loan_Start)+Payment_Number,DAY([37]!Loan_Start))</definedName>
    <definedName name="HOJA" localSheetId="7">DATE(YEAR([37]!Loan_Start),MONTH([37]!Loan_Start)+Payment_Number,DAY([37]!Loan_Start))</definedName>
    <definedName name="Hoja__1__de__3" localSheetId="5">#REF!</definedName>
    <definedName name="Hoja__1__de__3" localSheetId="4">#REF!</definedName>
    <definedName name="Hoja__1__de__3" localSheetId="0">#REF!</definedName>
    <definedName name="Hoja__1__de__3" localSheetId="8">#REF!</definedName>
    <definedName name="Hoja__1__de__3" localSheetId="9">#REF!</definedName>
    <definedName name="Hoja__1__de__3">#REF!</definedName>
    <definedName name="HOJA1" localSheetId="5">#REF!</definedName>
    <definedName name="HOJA1" localSheetId="8">#REF!</definedName>
    <definedName name="HOJA1" localSheetId="9">#REF!</definedName>
    <definedName name="HOJA1" localSheetId="7">#REF!</definedName>
    <definedName name="HOJA444" localSheetId="5">DATE(YEAR([37]!Loan_Start),MONTH([37]!Loan_Start)+Payment_Number,DAY([37]!Loan_Start))</definedName>
    <definedName name="HOJA444" localSheetId="4">DATE(YEAR(Loan_Start),MONTH(Loan_Start)+Payment_Number,DAY(Loan_Start))</definedName>
    <definedName name="HOJA444" localSheetId="0">DATE(YEAR('PREC-BASE ALC'!Loan_Start),MONTH('PREC-BASE ALC'!Loan_Start)+Payment_Number,DAY('PREC-BASE ALC'!Loan_Start))</definedName>
    <definedName name="HOJA444" localSheetId="8">DATE(YEAR([37]!Loan_Start),MONTH([37]!Loan_Start)+Payment_Number,DAY([37]!Loan_Start))</definedName>
    <definedName name="HOJA444" localSheetId="9">DATE(YEAR([37]!Loan_Start),MONTH([37]!Loan_Start)+Payment_Number,DAY([37]!Loan_Start))</definedName>
    <definedName name="HOJA444" localSheetId="7">DATE(YEAR([37]!Loan_Start),MONTH([37]!Loan_Start)+Payment_Number,DAY([37]!Loan_Start))</definedName>
    <definedName name="HONORARIOS" localSheetId="5">#REF!</definedName>
    <definedName name="HONORARIOS" localSheetId="4">#REF!</definedName>
    <definedName name="HONORARIOS" localSheetId="0">#REF!</definedName>
    <definedName name="HONORARIOS" localSheetId="8">#REF!</definedName>
    <definedName name="HONORARIOS" localSheetId="9">#REF!</definedName>
    <definedName name="HONORARIOS">#REF!</definedName>
    <definedName name="horat" localSheetId="5">'[97]Itemes Renovación'!#REF!</definedName>
    <definedName name="horat" localSheetId="4">'[97]Itemes Renovación'!#REF!</definedName>
    <definedName name="horat" localSheetId="6">'[97]Itemes Renovación'!#REF!</definedName>
    <definedName name="horat" localSheetId="0">'[97]Itemes Renovación'!#REF!</definedName>
    <definedName name="horat" localSheetId="8">'[97]Itemes Renovación'!#REF!</definedName>
    <definedName name="horat" localSheetId="9">'[97]Itemes Renovación'!#REF!</definedName>
    <definedName name="horat">'[97]Itemes Renovación'!#REF!</definedName>
    <definedName name="horat2" localSheetId="5">'[98]Itemes Renovación'!#REF!</definedName>
    <definedName name="horat2" localSheetId="6">'[98]Itemes Renovación'!#REF!</definedName>
    <definedName name="horat2">'[98]Itemes Renovación'!#REF!</definedName>
    <definedName name="hp" localSheetId="5">#REF!</definedName>
    <definedName name="hp" localSheetId="8">#REF!</definedName>
    <definedName name="hp" localSheetId="9">#REF!</definedName>
    <definedName name="hp" localSheetId="7">#REF!</definedName>
    <definedName name="hqi" localSheetId="5">#REF!</definedName>
    <definedName name="hqi" localSheetId="8">#REF!</definedName>
    <definedName name="hqi" localSheetId="9">#REF!</definedName>
    <definedName name="hqi" localSheetId="7">#REF!</definedName>
    <definedName name="hreer" localSheetId="5" hidden="1">{"TAB1",#N/A,TRUE,"GENERAL";"TAB2",#N/A,TRUE,"GENERAL";"TAB3",#N/A,TRUE,"GENERAL";"TAB4",#N/A,TRUE,"GENERAL";"TAB5",#N/A,TRUE,"GENERAL"}</definedName>
    <definedName name="hreer" localSheetId="4" hidden="1">{"TAB1",#N/A,TRUE,"GENERAL";"TAB2",#N/A,TRUE,"GENERAL";"TAB3",#N/A,TRUE,"GENERAL";"TAB4",#N/A,TRUE,"GENERAL";"TAB5",#N/A,TRUE,"GENERAL"}</definedName>
    <definedName name="hreer" localSheetId="0"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4" hidden="1">{"TAB1",#N/A,TRUE,"GENERAL";"TAB2",#N/A,TRUE,"GENERAL";"TAB3",#N/A,TRUE,"GENERAL";"TAB4",#N/A,TRUE,"GENERAL";"TAB5",#N/A,TRUE,"GENERAL"}</definedName>
    <definedName name="hrhth" localSheetId="0"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fg" localSheetId="5" hidden="1">{"via1",#N/A,TRUE,"general";"via2",#N/A,TRUE,"general";"via3",#N/A,TRUE,"general"}</definedName>
    <definedName name="hsfg" localSheetId="4" hidden="1">{"via1",#N/A,TRUE,"general";"via2",#N/A,TRUE,"general";"via3",#N/A,TRUE,"general"}</definedName>
    <definedName name="hsfg" localSheetId="0"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 localSheetId="5">#REF!</definedName>
    <definedName name="ht" localSheetId="6">#REF!</definedName>
    <definedName name="ht" localSheetId="8">#REF!</definedName>
    <definedName name="ht" localSheetId="9">#REF!</definedName>
    <definedName name="ht" localSheetId="7">#REF!</definedName>
    <definedName name="hthdrf" localSheetId="5"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hrgere" localSheetId="0">[51]!ERR</definedName>
    <definedName name="hthrgere">[51]!ERR</definedName>
    <definedName name="htk" localSheetId="5">#REF!</definedName>
    <definedName name="htk" localSheetId="8">#REF!</definedName>
    <definedName name="htk" localSheetId="9">#REF!</definedName>
    <definedName name="htk" localSheetId="7">#REF!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 hidden="1">{"via1",#N/A,TRUE,"general";"via2",#N/A,TRUE,"general";"via3",#N/A,TRUE,"general"}</definedName>
    <definedName name="htryrt7" localSheetId="4" hidden="1">{"via1",#N/A,TRUE,"general";"via2",#N/A,TRUE,"general";"via3",#N/A,TRUE,"general"}</definedName>
    <definedName name="htryrt7" localSheetId="0"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yhjop" localSheetId="5"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4" hidden="1">{"TAB1",#N/A,TRUE,"GENERAL";"TAB2",#N/A,TRUE,"GENERAL";"TAB3",#N/A,TRUE,"GENERAL";"TAB4",#N/A,TRUE,"GENERAL";"TAB5",#N/A,TRUE,"GENERAL"}</definedName>
    <definedName name="hyhyh" localSheetId="0"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 localSheetId="5">#REF!</definedName>
    <definedName name="HYT" localSheetId="6">#REF!</definedName>
    <definedName name="HYT" localSheetId="8">#REF!</definedName>
    <definedName name="HYT" localSheetId="9">#REF!</definedName>
    <definedName name="HYT" localSheetId="7">#REF!</definedName>
    <definedName name="hytirs" localSheetId="5" hidden="1">{"via1",#N/A,TRUE,"general";"via2",#N/A,TRUE,"general";"via3",#N/A,TRUE,"general"}</definedName>
    <definedName name="hytirs" localSheetId="4" hidden="1">{"via1",#N/A,TRUE,"general";"via2",#N/A,TRUE,"general";"via3",#N/A,TRUE,"general"}</definedName>
    <definedName name="hytirs" localSheetId="0"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 localSheetId="5">[45]AIUsan!$E$79</definedName>
    <definedName name="I" localSheetId="6">[45]AIUsan!$E$79</definedName>
    <definedName name="I" localSheetId="8">[45]AIUsan!$E$79</definedName>
    <definedName name="I" localSheetId="9">[45]AIUsan!$E$79</definedName>
    <definedName name="I" localSheetId="7">[45]AIUsan!$E$79</definedName>
    <definedName name="i8i" localSheetId="5" hidden="1">{"TAB1",#N/A,TRUE,"GENERAL";"TAB2",#N/A,TRUE,"GENERAL";"TAB3",#N/A,TRUE,"GENERAL";"TAB4",#N/A,TRUE,"GENERAL";"TAB5",#N/A,TRUE,"GENERAL"}</definedName>
    <definedName name="i8i" localSheetId="4" hidden="1">{"TAB1",#N/A,TRUE,"GENERAL";"TAB2",#N/A,TRUE,"GENERAL";"TAB3",#N/A,TRUE,"GENERAL";"TAB4",#N/A,TRUE,"GENERAL";"TAB5",#N/A,TRUE,"GENERAL"}</definedName>
    <definedName name="i8i" localSheetId="0"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d" localSheetId="5">#REF!</definedName>
    <definedName name="id" localSheetId="6">#REF!</definedName>
    <definedName name="id" localSheetId="8">#REF!</definedName>
    <definedName name="id" localSheetId="9">#REF!</definedName>
    <definedName name="id" localSheetId="7">#REF!</definedName>
    <definedName name="ie00" localSheetId="5">#REF!</definedName>
    <definedName name="ie00" localSheetId="6">#REF!</definedName>
    <definedName name="ie00" localSheetId="8">#REF!</definedName>
    <definedName name="ie00" localSheetId="9">#REF!</definedName>
    <definedName name="ie00">#REF!</definedName>
    <definedName name="IF" localSheetId="8">'[66]A. P. U.'!#REF!</definedName>
    <definedName name="IF" localSheetId="9">'[66]A. P. U.'!#REF!</definedName>
    <definedName name="IF">'[66]A. P. U.'!#REF!</definedName>
    <definedName name="ig" localSheetId="5">#REF!</definedName>
    <definedName name="ig" localSheetId="6">#REF!</definedName>
    <definedName name="ig" localSheetId="8">#REF!</definedName>
    <definedName name="ig" localSheetId="9">#REF!</definedName>
    <definedName name="ig" localSheetId="7">#REF!</definedName>
    <definedName name="ii" localSheetId="5"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7" hidden="1">{"TAB1",#N/A,TRUE,"GENERAL";"TAB2",#N/A,TRUE,"GENERAL";"TAB3",#N/A,TRUE,"GENERAL";"TAB4",#N/A,TRUE,"GENERAL";"TAB5",#N/A,TRUE,"GENERAL"}</definedName>
    <definedName name="iii" localSheetId="5" hidden="1">{"via1",#N/A,TRUE,"general";"via2",#N/A,TRUE,"general";"via3",#N/A,TRUE,"general"}</definedName>
    <definedName name="iii" localSheetId="4" hidden="1">{"via1",#N/A,TRUE,"general";"via2",#N/A,TRUE,"general";"via3",#N/A,TRUE,"general"}</definedName>
    <definedName name="iii" localSheetId="0"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4" hidden="1">{"via1",#N/A,TRUE,"general";"via2",#N/A,TRUE,"general";"via3",#N/A,TRUE,"general"}</definedName>
    <definedName name="iiii" localSheetId="0"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4" hidden="1">{"via1",#N/A,TRUE,"general";"via2",#N/A,TRUE,"general";"via3",#N/A,TRUE,"general"}</definedName>
    <definedName name="iiiiiiik" localSheetId="0"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 localSheetId="5">#REF!</definedName>
    <definedName name="ik" localSheetId="6">#REF!</definedName>
    <definedName name="ik" localSheetId="8">#REF!</definedName>
    <definedName name="ik" localSheetId="9">#REF!</definedName>
    <definedName name="ik" localSheetId="7">#REF!</definedName>
    <definedName name="ikj" localSheetId="5">#REF!</definedName>
    <definedName name="ikj" localSheetId="6">#REF!</definedName>
    <definedName name="ikj" localSheetId="8">#REF!</definedName>
    <definedName name="ikj" localSheetId="9">#REF!</definedName>
    <definedName name="ikj" localSheetId="7">#REF!</definedName>
    <definedName name="iktgvfmu" localSheetId="5"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m" localSheetId="5">#REF!</definedName>
    <definedName name="im" localSheetId="6">#REF!</definedName>
    <definedName name="im" localSheetId="8">#REF!</definedName>
    <definedName name="im" localSheetId="9">#REF!</definedName>
    <definedName name="im">#REF!</definedName>
    <definedName name="IMP">'[22]BASE DATOS GENERALES'!$B$8</definedName>
    <definedName name="impresion" localSheetId="5">#REF!</definedName>
    <definedName name="impresion" localSheetId="8">#REF!</definedName>
    <definedName name="impresion" localSheetId="9">#REF!</definedName>
    <definedName name="impresion">#REF!</definedName>
    <definedName name="imprevistos" localSheetId="5">[43]DATOS!$B$17</definedName>
    <definedName name="imprevistos" localSheetId="6">[43]DATOS!$B$17</definedName>
    <definedName name="imprevistos" localSheetId="8">[43]DATOS!$B$17</definedName>
    <definedName name="imprevistos" localSheetId="9">[43]DATOS!$B$17</definedName>
    <definedName name="imprevistos" localSheetId="7">[43]DATOS!$B$17</definedName>
    <definedName name="Imprima" localSheetId="5">#REF!</definedName>
    <definedName name="Imprima" localSheetId="8">#REF!</definedName>
    <definedName name="Imprima" localSheetId="9">#REF!</definedName>
    <definedName name="Imprima">#REF!</definedName>
    <definedName name="Impuestos" localSheetId="5">#REF!</definedName>
    <definedName name="Impuestos" localSheetId="1">#REF!</definedName>
    <definedName name="Impuestos" localSheetId="4">#REF!</definedName>
    <definedName name="Impuestos" localSheetId="6">#REF!</definedName>
    <definedName name="Impuestos" localSheetId="3">#REF!</definedName>
    <definedName name="Impuestos">#REF!</definedName>
    <definedName name="IND" localSheetId="5">[99]items!$C$4:$J$247</definedName>
    <definedName name="IND" localSheetId="6">[99]items!$C$4:$J$247</definedName>
    <definedName name="IND" localSheetId="8">[99]items!$C$4:$J$247</definedName>
    <definedName name="IND" localSheetId="9">[99]items!$C$4:$J$247</definedName>
    <definedName name="IND" localSheetId="7">[99]items!$C$4:$J$247</definedName>
    <definedName name="INDI">[100]Indice!$1:$1048576</definedName>
    <definedName name="indicador">'[82]PR-04'!$S$1:$S$2</definedName>
    <definedName name="Indice">[101]Indice!$B$6:$B$1097</definedName>
    <definedName name="inf" localSheetId="5">#REF!</definedName>
    <definedName name="inf" localSheetId="8">#REF!</definedName>
    <definedName name="inf" localSheetId="9">#REF!</definedName>
    <definedName name="inf" localSheetId="7">#REF!</definedName>
    <definedName name="INFG" localSheetId="8">#REF!</definedName>
    <definedName name="INFG" localSheetId="9">#REF!</definedName>
    <definedName name="INFG">#REF!</definedName>
    <definedName name="infor" localSheetId="5">#REF!</definedName>
    <definedName name="infor" localSheetId="8">#REF!</definedName>
    <definedName name="infor" localSheetId="9">#REF!</definedName>
    <definedName name="infor" localSheetId="7">#REF!</definedName>
    <definedName name="INGE">'[22]BASE DATOS GENERALES'!$B$22</definedName>
    <definedName name="inme" localSheetId="5">#REF!</definedName>
    <definedName name="inme" localSheetId="8">#REF!</definedName>
    <definedName name="inme" localSheetId="9">#REF!</definedName>
    <definedName name="inme">#REF!</definedName>
    <definedName name="INSTALENTE">[15]EQUIPO!$F$127</definedName>
    <definedName name="INSTALH">[15]EQUIPO!$F$251</definedName>
    <definedName name="INSTALSUPE">[15]EQUIPO!$F$169</definedName>
    <definedName name="INSUMOS" localSheetId="5">#REF!</definedName>
    <definedName name="INSUMOS" localSheetId="1">#REF!</definedName>
    <definedName name="INSUMOS" localSheetId="4">#REF!</definedName>
    <definedName name="INSUMOS" localSheetId="3">#REF!</definedName>
    <definedName name="INSUMOS">#REF!</definedName>
    <definedName name="Int" localSheetId="5">#REF!</definedName>
    <definedName name="Int" localSheetId="8">#REF!</definedName>
    <definedName name="Int" localSheetId="9">#REF!</definedName>
    <definedName name="Int" localSheetId="7">#REF!</definedName>
    <definedName name="Interest_Rate" localSheetId="5">#REF!</definedName>
    <definedName name="Interest_Rate" localSheetId="6">#REF!</definedName>
    <definedName name="Interest_Rate" localSheetId="8">#REF!</definedName>
    <definedName name="Interest_Rate" localSheetId="9">#REF!</definedName>
    <definedName name="Interest_Rate" localSheetId="7">#REF!</definedName>
    <definedName name="Interest_Rate">#REF!</definedName>
    <definedName name="Interventor">[70]Datos!$B$5</definedName>
    <definedName name="IntV2" localSheetId="5" hidden="1">{"SUMINISTRO E INSTALACIÓN CANALETAS L=7.50"}</definedName>
    <definedName name="IntV2" localSheetId="4" hidden="1">{"SUMINISTRO E INSTALACIÓN CANALETAS L=7.50"}</definedName>
    <definedName name="IntV2" localSheetId="0" hidden="1">{"SUMINISTRO E INSTALACIÓN CANALETAS L=7.50"}</definedName>
    <definedName name="IntV2" localSheetId="8" hidden="1">{"SUMINISTRO E INSTALACIÓN CANALETAS L=7.50"}</definedName>
    <definedName name="IntV2" localSheetId="9" hidden="1">{"SUMINISTRO E INSTALACIÓN CANALETAS L=7.50"}</definedName>
    <definedName name="IntV2" hidden="1">{"SUMINISTRO E INSTALACIÓN CANALETAS L=7.50"}</definedName>
    <definedName name="INV">#REF!</definedName>
    <definedName name="INV_11" localSheetId="5">'[102]PR 1'!$A$2:$N$655</definedName>
    <definedName name="INV_11" localSheetId="6">'[102]PR 1'!$A$2:$N$655</definedName>
    <definedName name="INV_11" localSheetId="8">'[102]PR 1'!$A$2:$N$655</definedName>
    <definedName name="INV_11" localSheetId="9">'[102]PR 1'!$A$2:$N$655</definedName>
    <definedName name="INV_11" localSheetId="7">'[102]PR 1'!$A$2:$N$655</definedName>
    <definedName name="io" localSheetId="5">#REF!</definedName>
    <definedName name="io" localSheetId="8">#REF!</definedName>
    <definedName name="io" localSheetId="9">#REF!</definedName>
    <definedName name="io" localSheetId="7">#REF!</definedName>
    <definedName name="iop" localSheetId="9">'PMT '!err</definedName>
    <definedName name="iop">[2]!ERR</definedName>
    <definedName name="IOUHH" localSheetId="5">'A.I.U '!ERR</definedName>
    <definedName name="IOUHH" localSheetId="9">'PMT '!err</definedName>
    <definedName name="IOUHH">[2]!ERR</definedName>
    <definedName name="IOUHH_1">#N/A</definedName>
    <definedName name="IOUHH_2">#N/A</definedName>
    <definedName name="IOUHH_4">#N/A</definedName>
    <definedName name="IOUHH_6">#N/A</definedName>
    <definedName name="IOUHH_7">#N/A</definedName>
    <definedName name="IOUHH_8">#N/A</definedName>
    <definedName name="ir" localSheetId="5">#REF!</definedName>
    <definedName name="ir" localSheetId="8">#REF!</definedName>
    <definedName name="ir" localSheetId="9">#REF!</definedName>
    <definedName name="ir" localSheetId="7">#REF!</definedName>
    <definedName name="Israel" localSheetId="5">#REF!,#REF!,#REF!,#REF!,#REF!,#REF!,#REF!,#REF!,#REF!</definedName>
    <definedName name="Israel" localSheetId="8">#REF!,#REF!,#REF!,#REF!,#REF!,#REF!,#REF!,#REF!,#REF!</definedName>
    <definedName name="Israel" localSheetId="9">#REF!,#REF!,#REF!,#REF!,#REF!,#REF!,#REF!,#REF!,#REF!</definedName>
    <definedName name="Israel">#REF!,#REF!,#REF!,#REF!,#REF!,#REF!,#REF!,#REF!,#REF!</definedName>
    <definedName name="it." localSheetId="5">#REF!</definedName>
    <definedName name="it." localSheetId="6">#REF!</definedName>
    <definedName name="it." localSheetId="8">#REF!</definedName>
    <definedName name="it." localSheetId="9">#REF!</definedName>
    <definedName name="it." localSheetId="7">#REF!</definedName>
    <definedName name="ITEM" localSheetId="5">[103]BASE!$C$4:$H$272</definedName>
    <definedName name="ITEM" localSheetId="6">[103]BASE!$C$4:$H$272</definedName>
    <definedName name="ITEM" localSheetId="8">[103]BASE!$C$4:$H$272</definedName>
    <definedName name="ITEM" localSheetId="9">[103]BASE!$C$4:$H$272</definedName>
    <definedName name="ITEM" localSheetId="7">[103]BASE!$C$4:$H$272</definedName>
    <definedName name="ITEM1" localSheetId="5">#REF!</definedName>
    <definedName name="ITEM1" localSheetId="8">#REF!</definedName>
    <definedName name="ITEM1" localSheetId="9">#REF!</definedName>
    <definedName name="ITEM1" localSheetId="7">#REF!</definedName>
    <definedName name="ITEM15" localSheetId="5">#REF!</definedName>
    <definedName name="ITEM15" localSheetId="8">#REF!</definedName>
    <definedName name="ITEM15" localSheetId="9">#REF!</definedName>
    <definedName name="ITEM15" localSheetId="7">#REF!</definedName>
    <definedName name="ITEM16" localSheetId="5">#REF!</definedName>
    <definedName name="ITEM16" localSheetId="8">#REF!</definedName>
    <definedName name="ITEM16" localSheetId="9">#REF!</definedName>
    <definedName name="ITEM16">#REF!</definedName>
    <definedName name="ITEM2" localSheetId="5">#REF!</definedName>
    <definedName name="ITEM2" localSheetId="6">#REF!</definedName>
    <definedName name="ITEM2" localSheetId="8">#REF!</definedName>
    <definedName name="ITEM2" localSheetId="9">#REF!</definedName>
    <definedName name="ITEM2" localSheetId="7">#REF!</definedName>
    <definedName name="ITEM2.10">[78]APU!$E$14843</definedName>
    <definedName name="ITEM2.11">[78]APU!$E$14904</definedName>
    <definedName name="ITEM2.12">[78]APU!$E$14965</definedName>
    <definedName name="ITEM3" localSheetId="5">#REF!</definedName>
    <definedName name="ITEM3" localSheetId="8">#REF!</definedName>
    <definedName name="ITEM3" localSheetId="9">#REF!</definedName>
    <definedName name="ITEM3" localSheetId="7">#REF!</definedName>
    <definedName name="ITEM3.15">[78]APU!$E$8621</definedName>
    <definedName name="ITEM3.16">[78]APU!$E$8682</definedName>
    <definedName name="ITEM3.17">[78]APU!$E$8743</definedName>
    <definedName name="ITEM3.18">[78]APU!$E$8804</definedName>
    <definedName name="ITEM3.19">[78]APU!$E$8865</definedName>
    <definedName name="ITEM3.20">[78]APU!$E$8926</definedName>
    <definedName name="ITEM3.21">[78]APU!$E$11915</definedName>
    <definedName name="ITEM3.22">[78]APU!$E$14477</definedName>
    <definedName name="ITEM3.23">[78]APU!$E$15087</definedName>
    <definedName name="ITEM32" localSheetId="5">#REF!</definedName>
    <definedName name="ITEM32" localSheetId="8">#REF!</definedName>
    <definedName name="ITEM32" localSheetId="9">#REF!</definedName>
    <definedName name="ITEM32">#REF!</definedName>
    <definedName name="ITEM4" localSheetId="5">#REF!</definedName>
    <definedName name="ITEM4" localSheetId="8">#REF!</definedName>
    <definedName name="ITEM4" localSheetId="9">#REF!</definedName>
    <definedName name="ITEM4">#REF!</definedName>
    <definedName name="ITEM4.20">[78]APU!$E$9170</definedName>
    <definedName name="ITEM4.21">[78]APU!$E$9231</definedName>
    <definedName name="ITEM4.22">[78]APU!$E$9292</definedName>
    <definedName name="ITEM4.23">[78]APU!$E$9353</definedName>
    <definedName name="ITEM4.24">[78]APU!$E$9414</definedName>
    <definedName name="ITEM4.25">[78]APU!$E$9475</definedName>
    <definedName name="ITEM4.26">[78]APU!$E$9536</definedName>
    <definedName name="ITEM4.27">[78]APU!$E$9597</definedName>
    <definedName name="ITEM4.28">[78]APU!$E$9658</definedName>
    <definedName name="ITEM4.29">[78]APU!$E$9719</definedName>
    <definedName name="ITEM4.30">[78]APU!$E$9780</definedName>
    <definedName name="ITEM4.31">[78]APU!$E$9841</definedName>
    <definedName name="ITEM4.32">[78]APU!$E$9902</definedName>
    <definedName name="ITEM4.33">[78]APU!$E$9963</definedName>
    <definedName name="ITEM4.34">[78]APU!$E$10024</definedName>
    <definedName name="ITEM4.35">[78]APU!$E$11549</definedName>
    <definedName name="ITEM4.36">[78]APU!$E$11610</definedName>
    <definedName name="ITEM4.37">[78]APU!$E$15941</definedName>
    <definedName name="ITEM4.38">[78]APU!$E$15148</definedName>
    <definedName name="ITEM4.39">[78]APU!$E$14233</definedName>
    <definedName name="ITEM4.40">[78]APU!$E$14294</definedName>
    <definedName name="ITEM4.41">[78]APU!$E$14355</definedName>
    <definedName name="ITEM4.42">[78]APU!$E$14416</definedName>
    <definedName name="ITEM4.43">[78]APU!$E$14538</definedName>
    <definedName name="ITEM4.44">[78]APU!$E$16002</definedName>
    <definedName name="ITEM4.45">[78]APU!$E$16063</definedName>
    <definedName name="ITEM4.46">[78]APU!$E$14660</definedName>
    <definedName name="ITEM5.100">[78]APU!$E$12403</definedName>
    <definedName name="ITEM5.101">[78]APU!$E$12464</definedName>
    <definedName name="ITEM5.104">[78]APU!$E$12525</definedName>
    <definedName name="ITEM5.105">[78]APU!$E$12586</definedName>
    <definedName name="ITEM5.106">[78]APU!$E$12647</definedName>
    <definedName name="ITEM5.107">[78]APU!$E$12708</definedName>
    <definedName name="ITEM5.108">[78]APU!$E$12769</definedName>
    <definedName name="ITEM5.109">[78]APU!$E$12830</definedName>
    <definedName name="ITEM5.111">[78]APU!$E$12891</definedName>
    <definedName name="ITEM5.112">[78]APU!$E$12952</definedName>
    <definedName name="ITEM5.113">[78]APU!$E$14721</definedName>
    <definedName name="ITEM5.114">[78]APU!$E$14782</definedName>
    <definedName name="ITEM5.115">[78]APU!$E$15026</definedName>
    <definedName name="ITEM5.53">[78]APU!$E$10085</definedName>
    <definedName name="ITEM5.54">[78]APU!$E$10146</definedName>
    <definedName name="ITEM5.55">[78]APU!$E$10207</definedName>
    <definedName name="ITEM5.56">[78]APU!$E$10268</definedName>
    <definedName name="ITEM5.57">[78]APU!$E$10329</definedName>
    <definedName name="ITEM5.58">[78]APU!$E$10390</definedName>
    <definedName name="ITEM5.59">[78]APU!$E$10451</definedName>
    <definedName name="ITEM5.60">[78]APU!$E$10512</definedName>
    <definedName name="ITEM5.61">[78]APU!$E$10573</definedName>
    <definedName name="ITEM5.62">[78]APU!$E$10634</definedName>
    <definedName name="ITEM5.63">[78]APU!$E$10695</definedName>
    <definedName name="ITEM5.64">[78]APU!$E$10756</definedName>
    <definedName name="ITEM5.65">[78]APU!$E$10817</definedName>
    <definedName name="ITEM5.66">[78]APU!$E$10878</definedName>
    <definedName name="ITEM5.67">[78]APU!$E$10939</definedName>
    <definedName name="ITEM5.68">[78]APU!$E$11000</definedName>
    <definedName name="ITEM5.69">[78]APU!$E$11061</definedName>
    <definedName name="ITEM5.70">[78]APU!$E$11122</definedName>
    <definedName name="ITEM5.71">[78]APU!$E$11183</definedName>
    <definedName name="ITEM5.72">[78]APU!$E$11976</definedName>
    <definedName name="ITEM5.73">[78]APU!$E$12037</definedName>
    <definedName name="ITEM5.74">[78]APU!$E$12098</definedName>
    <definedName name="ITEM5.77">[78]APU!$E$12159</definedName>
    <definedName name="ITEM5.78">[78]APU!$E$12281</definedName>
    <definedName name="ITEM5.79">[78]APU!$E$12342</definedName>
    <definedName name="ITEM5.80">[78]APU!$E$12220</definedName>
    <definedName name="ITEM5.82">[78]APU!$E$13989</definedName>
    <definedName name="ITEM5.83">[78]APU!$E$14050</definedName>
    <definedName name="ITEM5.84">[78]APU!$E$13318</definedName>
    <definedName name="ITEM5.85">[78]APU!$E$13379</definedName>
    <definedName name="ITEM5.86">[78]APU!$E$13440</definedName>
    <definedName name="ITEM5.87">[78]APU!$E$13501</definedName>
    <definedName name="ITEM5.88">[78]APU!$E$13562</definedName>
    <definedName name="ITEM5.89">[78]APU!$E$13623</definedName>
    <definedName name="ITEM5.90">[78]APU!$E$13684</definedName>
    <definedName name="ITEM5.91">[78]APU!$E$13745</definedName>
    <definedName name="ITEM5.92">[78]APU!$E$13806</definedName>
    <definedName name="ITEM5.93">[78]APU!$E$13867</definedName>
    <definedName name="ITEM5.94">[78]APU!$E$13928</definedName>
    <definedName name="ITEM5.95">[78]APU!$E$13013</definedName>
    <definedName name="ITEM5.96">[78]APU!$E$13074</definedName>
    <definedName name="ITEM5.97">[78]APU!$E$13135</definedName>
    <definedName name="ITEM5.98">[78]APU!$E$13196</definedName>
    <definedName name="ITEM5.99">[78]APU!$E$13257</definedName>
    <definedName name="ITEM521">[76]ITEMS!$A$522</definedName>
    <definedName name="ITEM7.1">[78]APU!$E$7589</definedName>
    <definedName name="ITEM7.10">[78]APU!$E$8138</definedName>
    <definedName name="ITEM7.11">[78]APU!$E$8199</definedName>
    <definedName name="ITEM7.12">[78]APU!$E$8259</definedName>
    <definedName name="ITEM7.13">[78]APU!$E$8320</definedName>
    <definedName name="ITEM7.14">[78]APU!$E$8381</definedName>
    <definedName name="ITEM7.15">[78]APU!$E$8442</definedName>
    <definedName name="ITEM7.16">[78]APU!$E$8560</definedName>
    <definedName name="ITEM7.17">[78]APU!$E$11244</definedName>
    <definedName name="ITEM7.18">[78]APU!$E$11305</definedName>
    <definedName name="ITEM7.19">[78]APU!$E$11366</definedName>
    <definedName name="ITEM7.2">[78]APU!$E$7650</definedName>
    <definedName name="ITEM7.20">[78]APU!$E$11427</definedName>
    <definedName name="ITEM7.21">[78]APU!$E$11488</definedName>
    <definedName name="ITEM7.22">[78]APU!$E$11671</definedName>
    <definedName name="ITEM7.23">[78]APU!$E$11732</definedName>
    <definedName name="ITEM7.24">[78]APU!$E$14599</definedName>
    <definedName name="ITEM7.25">[78]APU!$E$15209</definedName>
    <definedName name="ITEM7.26">[78]APU!$E$15270</definedName>
    <definedName name="ITEM7.27">[78]APU!$E$15331</definedName>
    <definedName name="ITEM7.28">[78]APU!$E$15392</definedName>
    <definedName name="ITEM7.29">[78]APU!$E$15453</definedName>
    <definedName name="ITEM7.3">[78]APU!$E$7711</definedName>
    <definedName name="ITEM7.30">[78]APU!$E$15514</definedName>
    <definedName name="ITEM7.31">[78]APU!$E$15575</definedName>
    <definedName name="ITEM7.32">[78]APU!$E$15636</definedName>
    <definedName name="ITEM7.33">[78]APU!$E$15697</definedName>
    <definedName name="ITEM7.34">[78]APU!$E$15758</definedName>
    <definedName name="ITEM7.35">[78]APU!$E$15819</definedName>
    <definedName name="ITEM7.4">[78]APU!$E$7772</definedName>
    <definedName name="ITEM7.5">[78]APU!$E$7833</definedName>
    <definedName name="ITEM7.6">[78]APU!$E$7894</definedName>
    <definedName name="ITEM7.7">[78]APU!$E$7955</definedName>
    <definedName name="ITEM7.8">[78]APU!$E$8016</definedName>
    <definedName name="ITEM7.9">[78]APU!$E$8077</definedName>
    <definedName name="items" localSheetId="5">[43]ITEMS!$B$6:$B$176</definedName>
    <definedName name="ITEMS" localSheetId="1">#REF!</definedName>
    <definedName name="ITEMS" localSheetId="4">#REF!</definedName>
    <definedName name="ITEMS" localSheetId="6">#REF!</definedName>
    <definedName name="ITEMS" localSheetId="3">#REF!</definedName>
    <definedName name="items" localSheetId="8">[43]ITEMS!$B$6:$B$176</definedName>
    <definedName name="items" localSheetId="9">[43]ITEMS!$B$6:$B$176</definedName>
    <definedName name="items" localSheetId="7">[43]ITEMS!$B$6:$B$176</definedName>
    <definedName name="IUI" localSheetId="5" hidden="1">{"TAB1",#N/A,TRUE,"GENERAL";"TAB2",#N/A,TRUE,"GENERAL";"TAB3",#N/A,TRUE,"GENERAL";"TAB4",#N/A,TRUE,"GENERAL";"TAB5",#N/A,TRUE,"GENERAL"}</definedName>
    <definedName name="IUI" localSheetId="4" hidden="1">{"TAB1",#N/A,TRUE,"GENERAL";"TAB2",#N/A,TRUE,"GENERAL";"TAB3",#N/A,TRUE,"GENERAL";"TAB4",#N/A,TRUE,"GENERAL";"TAB5",#N/A,TRUE,"GENERAL"}</definedName>
    <definedName name="IUI" localSheetId="0"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4" hidden="1">{"TAB1",#N/A,TRUE,"GENERAL";"TAB2",#N/A,TRUE,"GENERAL";"TAB3",#N/A,TRUE,"GENERAL";"TAB4",#N/A,TRUE,"GENERAL";"TAB5",#N/A,TRUE,"GENERAL"}</definedName>
    <definedName name="iuit7" localSheetId="0"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4" hidden="1">{"via1",#N/A,TRUE,"general";"via2",#N/A,TRUE,"general";"via3",#N/A,TRUE,"general"}</definedName>
    <definedName name="iul" localSheetId="0"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 localSheetId="9">'PMT '!err</definedName>
    <definedName name="iuo">[2]!ERR</definedName>
    <definedName name="iuouio" localSheetId="5" hidden="1">{"via1",#N/A,TRUE,"general";"via2",#N/A,TRUE,"general";"via3",#N/A,TRUE,"general"}</definedName>
    <definedName name="iuouio" localSheetId="4" hidden="1">{"via1",#N/A,TRUE,"general";"via2",#N/A,TRUE,"general";"via3",#N/A,TRUE,"general"}</definedName>
    <definedName name="iuouio" localSheetId="0"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4" hidden="1">{"TAB1",#N/A,TRUE,"GENERAL";"TAB2",#N/A,TRUE,"GENERAL";"TAB3",#N/A,TRUE,"GENERAL";"TAB4",#N/A,TRUE,"GENERAL";"TAB5",#N/A,TRUE,"GENERAL"}</definedName>
    <definedName name="iuyi9" localSheetId="0"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 localSheetId="6">#REF!</definedName>
    <definedName name="IVA" localSheetId="8">#REF!</definedName>
    <definedName name="IVA" localSheetId="9">#REF!</definedName>
    <definedName name="IVA">#REF!</definedName>
    <definedName name="IvaSUtl" localSheetId="5">[104]PRESUPUESTO!#REF!</definedName>
    <definedName name="IvaSUtl" localSheetId="6">[104]PRESUPUESTO!#REF!</definedName>
    <definedName name="IvaSUtl" localSheetId="8">[104]PRESUPUESTO!#REF!</definedName>
    <definedName name="IvaSUtl" localSheetId="9">[104]PRESUPUESTO!#REF!</definedName>
    <definedName name="IvaSUtl">[104]PRESUPUESTO!#REF!</definedName>
    <definedName name="iyuiuyi" localSheetId="5" hidden="1">{"via1",#N/A,TRUE,"general";"via2",#N/A,TRUE,"general";"via3",#N/A,TRUE,"general"}</definedName>
    <definedName name="iyuiuyi" localSheetId="4" hidden="1">{"via1",#N/A,TRUE,"general";"via2",#N/A,TRUE,"general";"via3",#N/A,TRUE,"general"}</definedName>
    <definedName name="iyuiuyi" localSheetId="0"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7" hidden="1">{"TAB1",#N/A,TRUE,"GENERAL";"TAB2",#N/A,TRUE,"GENERAL";"TAB3",#N/A,TRUE,"GENERAL";"TAB4",#N/A,TRUE,"GENERAL";"TAB5",#N/A,TRUE,"GENERAL"}</definedName>
    <definedName name="J_GARCIA_P" localSheetId="5">#REF!</definedName>
    <definedName name="J_GARCIA_P" localSheetId="6">#REF!</definedName>
    <definedName name="J_GARCIA_P" localSheetId="8">#REF!</definedName>
    <definedName name="J_GARCIA_P" localSheetId="9">#REF!</definedName>
    <definedName name="J_GARCIA_P">#REF!</definedName>
    <definedName name="jd" localSheetId="5" hidden="1">{"via1",#N/A,TRUE,"general";"via2",#N/A,TRUE,"general";"via3",#N/A,TRUE,"general"}</definedName>
    <definedName name="jd" localSheetId="4" hidden="1">{"via1",#N/A,TRUE,"general";"via2",#N/A,TRUE,"general";"via3",#N/A,TRUE,"general"}</definedName>
    <definedName name="jd" localSheetId="0"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localSheetId="4" hidden="1">{"TAB1",#N/A,TRUE,"GENERAL";"TAB2",#N/A,TRUE,"GENERAL";"TAB3",#N/A,TRUE,"GENERAL";"TAB4",#N/A,TRUE,"GENERAL";"TAB5",#N/A,TRUE,"GENERAL"}</definedName>
    <definedName name="jdh" localSheetId="0"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4" hidden="1">{"TAB1",#N/A,TRUE,"GENERAL";"TAB2",#N/A,TRUE,"GENERAL";"TAB3",#N/A,TRUE,"GENERAL";"TAB4",#N/A,TRUE,"GENERAL";"TAB5",#N/A,TRUE,"GENERAL"}</definedName>
    <definedName name="jeytj" localSheetId="0"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GGF">#REF!</definedName>
    <definedName name="jfh" localSheetId="5">[105]PRESUPUESTO!#REF!</definedName>
    <definedName name="jfh" localSheetId="6">[105]PRESUPUESTO!#REF!</definedName>
    <definedName name="jfh" localSheetId="8">[105]PRESUPUESTO!#REF!</definedName>
    <definedName name="jfh" localSheetId="9">[105]PRESUPUESTO!#REF!</definedName>
    <definedName name="jfh" localSheetId="7">[105]PRESUPUESTO!#REF!</definedName>
    <definedName name="jfhjfrt" localSheetId="5"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4" hidden="1">{"via1",#N/A,TRUE,"general";"via2",#N/A,TRUE,"general";"via3",#N/A,TRUE,"general"}</definedName>
    <definedName name="jgfj" localSheetId="0"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4" hidden="1">{"TAB1",#N/A,TRUE,"GENERAL";"TAB2",#N/A,TRUE,"GENERAL";"TAB3",#N/A,TRUE,"GENERAL";"TAB4",#N/A,TRUE,"GENERAL";"TAB5",#N/A,TRUE,"GENERAL"}</definedName>
    <definedName name="jghj" localSheetId="0"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4" hidden="1">{"TAB1",#N/A,TRUE,"GENERAL";"TAB2",#N/A,TRUE,"GENERAL";"TAB3",#N/A,TRUE,"GENERAL";"TAB4",#N/A,TRUE,"GENERAL";"TAB5",#N/A,TRUE,"GENERAL"}</definedName>
    <definedName name="jgj" localSheetId="0"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 localSheetId="5">#REF!</definedName>
    <definedName name="jh" localSheetId="6">#REF!</definedName>
    <definedName name="jh" localSheetId="8">#REF!</definedName>
    <definedName name="jh" localSheetId="9">#REF!</definedName>
    <definedName name="jh" localSheetId="7">#REF!</definedName>
    <definedName name="jhg" localSheetId="5" hidden="1">{"TAB1",#N/A,TRUE,"GENERAL";"TAB2",#N/A,TRUE,"GENERAL";"TAB3",#N/A,TRUE,"GENERAL";"TAB4",#N/A,TRUE,"GENERAL";"TAB5",#N/A,TRUE,"GENERAL"}</definedName>
    <definedName name="jhg" localSheetId="4" hidden="1">{"TAB1",#N/A,TRUE,"GENERAL";"TAB2",#N/A,TRUE,"GENERAL";"TAB3",#N/A,TRUE,"GENERAL";"TAB4",#N/A,TRUE,"GENERAL";"TAB5",#N/A,TRUE,"GENERAL"}</definedName>
    <definedName name="jhg" localSheetId="0"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HGGR" localSheetId="5">#REF!</definedName>
    <definedName name="JHJHGGR" localSheetId="6">#REF!</definedName>
    <definedName name="JHJHGGR" localSheetId="8">#REF!</definedName>
    <definedName name="JHJHGGR" localSheetId="9">#REF!</definedName>
    <definedName name="JHJHGGR" localSheetId="7">#REF!</definedName>
    <definedName name="jhjyj" localSheetId="5" hidden="1">{"via1",#N/A,TRUE,"general";"via2",#N/A,TRUE,"general";"via3",#N/A,TRUE,"general"}</definedName>
    <definedName name="jhjyj" localSheetId="4" hidden="1">{"via1",#N/A,TRUE,"general";"via2",#N/A,TRUE,"general";"via3",#N/A,TRUE,"general"}</definedName>
    <definedName name="jhjyj" localSheetId="0"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4" hidden="1">{"TAB1",#N/A,TRUE,"GENERAL";"TAB2",#N/A,TRUE,"GENERAL";"TAB3",#N/A,TRUE,"GENERAL";"TAB4",#N/A,TRUE,"GENERAL";"TAB5",#N/A,TRUE,"GENERAL"}</definedName>
    <definedName name="JHK" localSheetId="0"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HUYG" localSheetId="5">#REF!</definedName>
    <definedName name="JHUYG" localSheetId="6">#REF!</definedName>
    <definedName name="JHUYG" localSheetId="8">#REF!</definedName>
    <definedName name="JHUYG" localSheetId="9">#REF!</definedName>
    <definedName name="JHUYG" localSheetId="7">#REF!</definedName>
    <definedName name="jj" localSheetId="5"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7" hidden="1">{"via1",#N/A,TRUE,"general";"via2",#N/A,TRUE,"general";"via3",#N/A,TRUE,"general"}</definedName>
    <definedName name="JJ_1">#N/A</definedName>
    <definedName name="JJ_2">#N/A</definedName>
    <definedName name="JJ_4">#N/A</definedName>
    <definedName name="JJ_6">#N/A</definedName>
    <definedName name="JJ_7">#N/A</definedName>
    <definedName name="JJ_8">#N/A</definedName>
    <definedName name="jjfq" localSheetId="5" hidden="1">{"via1",#N/A,TRUE,"general";"via2",#N/A,TRUE,"general";"via3",#N/A,TRUE,"general"}</definedName>
    <definedName name="jjfq" localSheetId="4" hidden="1">{"via1",#N/A,TRUE,"general";"via2",#N/A,TRUE,"general";"via3",#N/A,TRUE,"general"}</definedName>
    <definedName name="jjfq" localSheetId="0"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hjddfg" localSheetId="5" hidden="1">{"via1",#N/A,TRUE,"general";"via2",#N/A,TRUE,"general";"via3",#N/A,TRUE,"general"}</definedName>
    <definedName name="jjjhjddfg" localSheetId="4" hidden="1">{"via1",#N/A,TRUE,"general";"via2",#N/A,TRUE,"general";"via3",#N/A,TRUE,"general"}</definedName>
    <definedName name="jjjhjddfg" localSheetId="0"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 localSheetId="5" hidden="1">{"SUMINISTRO E INSTALACIÓN CANALETAS L=7.50"}</definedName>
    <definedName name="JJJJJ" localSheetId="4" hidden="1">{"SUMINISTRO E INSTALACIÓN CANALETAS L=7.50"}</definedName>
    <definedName name="JJJJJ" localSheetId="0" hidden="1">{"SUMINISTRO E INSTALACIÓN CANALETAS L=7.50"}</definedName>
    <definedName name="JJJJJ" localSheetId="8" hidden="1">{"SUMINISTRO E INSTALACIÓN CANALETAS L=7.50"}</definedName>
    <definedName name="JJJJJ" localSheetId="9" hidden="1">{"SUMINISTRO E INSTALACIÓN CANALETAS L=7.50"}</definedName>
    <definedName name="JJJJJ" hidden="1">{"SUMINISTRO E INSTALACIÓN CANALETAS L=7.50"}</definedName>
    <definedName name="jjjjju" localSheetId="5" hidden="1">{"via1",#N/A,TRUE,"general";"via2",#N/A,TRUE,"general";"via3",#N/A,TRUE,"general"}</definedName>
    <definedName name="jjjjju" localSheetId="4" hidden="1">{"via1",#N/A,TRUE,"general";"via2",#N/A,TRUE,"general";"via3",#N/A,TRUE,"general"}</definedName>
    <definedName name="jjjjju" localSheetId="0"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4" hidden="1">{"via1",#N/A,TRUE,"general";"via2",#N/A,TRUE,"general";"via3",#N/A,TRUE,"general"}</definedName>
    <definedName name="jjyjy" localSheetId="0"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 localSheetId="5">#REF!</definedName>
    <definedName name="jk" localSheetId="6">#REF!</definedName>
    <definedName name="jk" localSheetId="8">#REF!</definedName>
    <definedName name="jk" localSheetId="9">#REF!</definedName>
    <definedName name="jk" localSheetId="7">#REF!</definedName>
    <definedName name="JKGJHGJHG">[2]!ERR</definedName>
    <definedName name="JKJ" localSheetId="5">'A.I.U '!ERR</definedName>
    <definedName name="JKJ" localSheetId="4">'INTERVENCION '!ERR</definedName>
    <definedName name="JKJ" localSheetId="0">'INTERVENCION '!ERR</definedName>
    <definedName name="JKJ" localSheetId="8">[0]!ERR</definedName>
    <definedName name="JKJ" localSheetId="9">[0]!ERR</definedName>
    <definedName name="JKJ">[0]!ERR</definedName>
    <definedName name="jkk" localSheetId="5" hidden="1">{"TAB1",#N/A,TRUE,"GENERAL";"TAB2",#N/A,TRUE,"GENERAL";"TAB3",#N/A,TRUE,"GENERAL";"TAB4",#N/A,TRUE,"GENERAL";"TAB5",#N/A,TRUE,"GENERAL"}</definedName>
    <definedName name="jkk" localSheetId="4" hidden="1">{"TAB1",#N/A,TRUE,"GENERAL";"TAB2",#N/A,TRUE,"GENERAL";"TAB3",#N/A,TRUE,"GENERAL";"TAB4",#N/A,TRUE,"GENERAL";"TAB5",#N/A,TRUE,"GENERAL"}</definedName>
    <definedName name="jkk" localSheetId="0"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5" hidden="1">{"TAB1",#N/A,TRUE,"GENERAL";"TAB2",#N/A,TRUE,"GENERAL";"TAB3",#N/A,TRUE,"GENERAL";"TAB4",#N/A,TRUE,"GENERAL";"TAB5",#N/A,TRUE,"GENERAL"}</definedName>
    <definedName name="jkl" localSheetId="4" hidden="1">{"TAB1",#N/A,TRUE,"GENERAL";"TAB2",#N/A,TRUE,"GENERAL";"TAB3",#N/A,TRUE,"GENERAL";"TAB4",#N/A,TRUE,"GENERAL";"TAB5",#N/A,TRUE,"GENERAL"}</definedName>
    <definedName name="jkl" localSheetId="0"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hidden="1">{"TAB1",#N/A,TRUE,"GENERAL";"TAB2",#N/A,TRUE,"GENERAL";"TAB3",#N/A,TRUE,"GENERAL";"TAB4",#N/A,TRUE,"GENERAL";"TAB5",#N/A,TRUE,"GENERAL"}</definedName>
    <definedName name="JLK">[2]!ERR</definedName>
    <definedName name="jn" localSheetId="5">#REF!</definedName>
    <definedName name="jn" localSheetId="8">#REF!</definedName>
    <definedName name="jn" localSheetId="9">#REF!</definedName>
    <definedName name="jn" localSheetId="7">#REF!</definedName>
    <definedName name="jñ" localSheetId="5">#REF!</definedName>
    <definedName name="jñ" localSheetId="8">#REF!</definedName>
    <definedName name="jñ" localSheetId="9">#REF!</definedName>
    <definedName name="jñ" localSheetId="7">#REF!</definedName>
    <definedName name="jo" localSheetId="5">#REF!</definedName>
    <definedName name="jo" localSheetId="8">#REF!</definedName>
    <definedName name="jo" localSheetId="9">#REF!</definedName>
    <definedName name="jo" localSheetId="7">#REF!</definedName>
    <definedName name="JOHNNY" localSheetId="5">'A.I.U '!ERR</definedName>
    <definedName name="JOHNNY" localSheetId="9">'PMT '!err</definedName>
    <definedName name="JOHNNY">[2]!ERR</definedName>
    <definedName name="JOHNNY_1">#N/A</definedName>
    <definedName name="JOHNNY_10" localSheetId="5">'A.I.U '!ERR</definedName>
    <definedName name="JOHNNY_10" localSheetId="9">'PMT '!err</definedName>
    <definedName name="JOHNNY_10">[2]!ERR</definedName>
    <definedName name="JOHNNY_2">#N/A</definedName>
    <definedName name="JOHNNY_3" localSheetId="5">'A.I.U '!ERR</definedName>
    <definedName name="JOHNNY_3" localSheetId="9">'PMT '!err</definedName>
    <definedName name="JOHNNY_3">[2]!ERR</definedName>
    <definedName name="JOHNNY_4" localSheetId="5">'A.I.U '!ERR</definedName>
    <definedName name="JOHNNY_4" localSheetId="9">'PMT '!err</definedName>
    <definedName name="JOHNNY_4">[2]!ERR</definedName>
    <definedName name="JOHNNY_5" localSheetId="5">'A.I.U '!ERR</definedName>
    <definedName name="JOHNNY_5" localSheetId="9">'PMT '!err</definedName>
    <definedName name="JOHNNY_5">[2]!ERR</definedName>
    <definedName name="JOHNNY_6" localSheetId="5">'A.I.U '!ERR</definedName>
    <definedName name="JOHNNY_6" localSheetId="9">'PMT '!err</definedName>
    <definedName name="JOHNNY_6">[2]!ERR</definedName>
    <definedName name="JOHNNY_7" localSheetId="5">'A.I.U '!ERR</definedName>
    <definedName name="JOHNNY_7" localSheetId="9">'PMT '!err</definedName>
    <definedName name="JOHNNY_7">[2]!ERR</definedName>
    <definedName name="JOHNNY_8" localSheetId="5">'A.I.U '!ERR</definedName>
    <definedName name="JOHNNY_8" localSheetId="9">'PMT '!err</definedName>
    <definedName name="JOHNNY_8">[2]!ERR</definedName>
    <definedName name="JOHNNY_9" localSheetId="5">'A.I.U '!ERR</definedName>
    <definedName name="JOHNNY_9" localSheetId="9">'PMT '!err</definedName>
    <definedName name="JOHNNY_9">[2]!ERR</definedName>
    <definedName name="joni" localSheetId="5">#REF!</definedName>
    <definedName name="joni" localSheetId="8">#REF!</definedName>
    <definedName name="joni" localSheetId="9">#REF!</definedName>
    <definedName name="joni">#REF!</definedName>
    <definedName name="Jornal">[46]Jornal!$A$12:$I$31</definedName>
    <definedName name="JRYJ" localSheetId="5" hidden="1">{"via1",#N/A,TRUE,"general";"via2",#N/A,TRUE,"general";"via3",#N/A,TRUE,"general"}</definedName>
    <definedName name="JRYJ" localSheetId="4" hidden="1">{"via1",#N/A,TRUE,"general";"via2",#N/A,TRUE,"general";"via3",#N/A,TRUE,"general"}</definedName>
    <definedName name="JRYJ" localSheetId="0"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 localSheetId="5">#REF!</definedName>
    <definedName name="jt" localSheetId="6">#REF!</definedName>
    <definedName name="jt" localSheetId="8">#REF!</definedName>
    <definedName name="jt" localSheetId="9">#REF!</definedName>
    <definedName name="jt" localSheetId="7">#REF!</definedName>
    <definedName name="jtyj" localSheetId="5" hidden="1">{"TAB1",#N/A,TRUE,"GENERAL";"TAB2",#N/A,TRUE,"GENERAL";"TAB3",#N/A,TRUE,"GENERAL";"TAB4",#N/A,TRUE,"GENERAL";"TAB5",#N/A,TRUE,"GENERAL"}</definedName>
    <definedName name="jtyj" localSheetId="4" hidden="1">{"TAB1",#N/A,TRUE,"GENERAL";"TAB2",#N/A,TRUE,"GENERAL";"TAB3",#N/A,TRUE,"GENERAL";"TAB4",#N/A,TRUE,"GENERAL";"TAB5",#N/A,TRUE,"GENERAL"}</definedName>
    <definedName name="jtyj" localSheetId="0"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4" hidden="1">{"TAB1",#N/A,TRUE,"GENERAL";"TAB2",#N/A,TRUE,"GENERAL";"TAB3",#N/A,TRUE,"GENERAL";"TAB4",#N/A,TRUE,"GENERAL";"TAB5",#N/A,TRUE,"GENERAL"}</definedName>
    <definedName name="jtyry" localSheetId="0"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anita" localSheetId="5">#REF!,#REF!,#REF!,#REF!,#REF!,#REF!,#REF!,#REF!,#REF!</definedName>
    <definedName name="Juanita" localSheetId="8">#REF!,#REF!,#REF!,#REF!,#REF!,#REF!,#REF!,#REF!,#REF!</definedName>
    <definedName name="Juanita" localSheetId="9">#REF!,#REF!,#REF!,#REF!,#REF!,#REF!,#REF!,#REF!,#REF!</definedName>
    <definedName name="Juanita">#REF!,#REF!,#REF!,#REF!,#REF!,#REF!,#REF!,#REF!,#REF!</definedName>
    <definedName name="jui" localSheetId="5">#REF!</definedName>
    <definedName name="jui" localSheetId="8">#REF!</definedName>
    <definedName name="jui" localSheetId="9">#REF!</definedName>
    <definedName name="jui" localSheetId="7">#REF!</definedName>
    <definedName name="juj" localSheetId="5" hidden="1">{"via1",#N/A,TRUE,"general";"via2",#N/A,TRUE,"general";"via3",#N/A,TRUE,"general"}</definedName>
    <definedName name="juj" localSheetId="4" hidden="1">{"via1",#N/A,TRUE,"general";"via2",#N/A,TRUE,"general";"via3",#N/A,TRUE,"general"}</definedName>
    <definedName name="juj" localSheetId="0"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4" hidden="1">{"via1",#N/A,TRUE,"general";"via2",#N/A,TRUE,"general";"via3",#N/A,TRUE,"general"}</definedName>
    <definedName name="jujcx" localSheetId="0"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4" hidden="1">{"via1",#N/A,TRUE,"general";"via2",#N/A,TRUE,"general";"via3",#N/A,TRUE,"general"}</definedName>
    <definedName name="jujuj" localSheetId="0"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n" localSheetId="5">#REF!</definedName>
    <definedName name="jun" localSheetId="6">#REF!</definedName>
    <definedName name="jun" localSheetId="8">#REF!</definedName>
    <definedName name="jun" localSheetId="9">#REF!</definedName>
    <definedName name="jun" localSheetId="7">#REF!</definedName>
    <definedName name="juuuhb" localSheetId="5"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uy" localSheetId="5">#REF!</definedName>
    <definedName name="juy" localSheetId="6">#REF!</definedName>
    <definedName name="juy" localSheetId="8">#REF!</definedName>
    <definedName name="juy" localSheetId="9">#REF!</definedName>
    <definedName name="juy" localSheetId="7">#REF!</definedName>
    <definedName name="jyjt7" localSheetId="5" hidden="1">{"via1",#N/A,TRUE,"general";"via2",#N/A,TRUE,"general";"via3",#N/A,TRUE,"general"}</definedName>
    <definedName name="jyjt7" localSheetId="4" hidden="1">{"via1",#N/A,TRUE,"general";"via2",#N/A,TRUE,"general";"via3",#N/A,TRUE,"general"}</definedName>
    <definedName name="jyjt7" localSheetId="0"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localSheetId="4" hidden="1">{"via1",#N/A,TRUE,"general";"via2",#N/A,TRUE,"general";"via3",#N/A,TRUE,"general"}</definedName>
    <definedName name="jyt" localSheetId="0"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4" hidden="1">{"via1",#N/A,TRUE,"general";"via2",#N/A,TRUE,"general";"via3",#N/A,TRUE,"general"}</definedName>
    <definedName name="jytj" localSheetId="0"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4" hidden="1">{"via1",#N/A,TRUE,"general";"via2",#N/A,TRUE,"general";"via3",#N/A,TRUE,"general"}</definedName>
    <definedName name="jyuju" localSheetId="0"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4" hidden="1">{"via1",#N/A,TRUE,"general";"via2",#N/A,TRUE,"general";"via3",#N/A,TRUE,"general"}</definedName>
    <definedName name="jyujyuj" localSheetId="0"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#REF!</definedName>
    <definedName name="K0F1" localSheetId="5">#REF!</definedName>
    <definedName name="K0F1" localSheetId="6">#REF!</definedName>
    <definedName name="K0F1" localSheetId="8">#REF!</definedName>
    <definedName name="K0F1" localSheetId="9">#REF!</definedName>
    <definedName name="K0F1" localSheetId="7">#REF!</definedName>
    <definedName name="K0F2" localSheetId="5">#REF!</definedName>
    <definedName name="K0F2" localSheetId="6">#REF!</definedName>
    <definedName name="K0F2" localSheetId="8">#REF!</definedName>
    <definedName name="K0F2" localSheetId="9">#REF!</definedName>
    <definedName name="K0F2" localSheetId="7">#REF!</definedName>
    <definedName name="K10ALO" localSheetId="5">#REF!</definedName>
    <definedName name="K10ALO" localSheetId="6">#REF!</definedName>
    <definedName name="K10ALO" localSheetId="8">#REF!</definedName>
    <definedName name="K10ALO" localSheetId="9">#REF!</definedName>
    <definedName name="K10ALO" localSheetId="7">#REF!</definedName>
    <definedName name="K11ALO" localSheetId="5">#REF!</definedName>
    <definedName name="K11ALO" localSheetId="6">#REF!</definedName>
    <definedName name="K11ALO" localSheetId="8">#REF!</definedName>
    <definedName name="K11ALO" localSheetId="9">#REF!</definedName>
    <definedName name="K11ALO" localSheetId="7">#REF!</definedName>
    <definedName name="K1F1" localSheetId="5">#REF!</definedName>
    <definedName name="K1F1" localSheetId="6">#REF!</definedName>
    <definedName name="K1F1" localSheetId="8">#REF!</definedName>
    <definedName name="K1F1" localSheetId="9">#REF!</definedName>
    <definedName name="K1F1" localSheetId="7">#REF!</definedName>
    <definedName name="K1F2" localSheetId="5">#REF!</definedName>
    <definedName name="K1F2" localSheetId="6">#REF!</definedName>
    <definedName name="K1F2" localSheetId="8">#REF!</definedName>
    <definedName name="K1F2" localSheetId="9">#REF!</definedName>
    <definedName name="K1F2" localSheetId="7">#REF!</definedName>
    <definedName name="K2F1" localSheetId="5">#REF!</definedName>
    <definedName name="K2F1" localSheetId="6">#REF!</definedName>
    <definedName name="K2F1" localSheetId="8">#REF!</definedName>
    <definedName name="K2F1" localSheetId="9">#REF!</definedName>
    <definedName name="K2F1" localSheetId="7">#REF!</definedName>
    <definedName name="K2F2" localSheetId="5">#REF!</definedName>
    <definedName name="K2F2" localSheetId="6">#REF!</definedName>
    <definedName name="K2F2" localSheetId="8">#REF!</definedName>
    <definedName name="K2F2" localSheetId="9">#REF!</definedName>
    <definedName name="K2F2" localSheetId="7">#REF!</definedName>
    <definedName name="K3F1" localSheetId="5">#REF!</definedName>
    <definedName name="K3F1" localSheetId="6">#REF!</definedName>
    <definedName name="K3F1" localSheetId="8">#REF!</definedName>
    <definedName name="K3F1" localSheetId="9">#REF!</definedName>
    <definedName name="K3F1" localSheetId="7">#REF!</definedName>
    <definedName name="K3F2" localSheetId="5">#REF!</definedName>
    <definedName name="K3F2" localSheetId="6">#REF!</definedName>
    <definedName name="K3F2" localSheetId="8">#REF!</definedName>
    <definedName name="K3F2" localSheetId="9">#REF!</definedName>
    <definedName name="K3F2" localSheetId="7">#REF!</definedName>
    <definedName name="K4F1" localSheetId="5">#REF!</definedName>
    <definedName name="K4F1" localSheetId="6">#REF!</definedName>
    <definedName name="K4F1" localSheetId="8">#REF!</definedName>
    <definedName name="K4F1" localSheetId="9">#REF!</definedName>
    <definedName name="K4F1" localSheetId="7">#REF!</definedName>
    <definedName name="K4F2" localSheetId="5">#REF!</definedName>
    <definedName name="K4F2" localSheetId="6">#REF!</definedName>
    <definedName name="K4F2" localSheetId="8">#REF!</definedName>
    <definedName name="K4F2" localSheetId="9">#REF!</definedName>
    <definedName name="K4F2" localSheetId="7">#REF!</definedName>
    <definedName name="K5F1" localSheetId="5">#REF!</definedName>
    <definedName name="K5F1" localSheetId="6">#REF!</definedName>
    <definedName name="K5F1" localSheetId="8">#REF!</definedName>
    <definedName name="K5F1" localSheetId="9">#REF!</definedName>
    <definedName name="K5F1" localSheetId="7">#REF!</definedName>
    <definedName name="K5F2" localSheetId="5">#REF!</definedName>
    <definedName name="K5F2" localSheetId="6">#REF!</definedName>
    <definedName name="K5F2" localSheetId="8">#REF!</definedName>
    <definedName name="K5F2" localSheetId="9">#REF!</definedName>
    <definedName name="K5F2" localSheetId="7">#REF!</definedName>
    <definedName name="K6F1" localSheetId="5">#REF!</definedName>
    <definedName name="K6F1" localSheetId="6">#REF!</definedName>
    <definedName name="K6F1" localSheetId="8">#REF!</definedName>
    <definedName name="K6F1" localSheetId="9">#REF!</definedName>
    <definedName name="K6F1" localSheetId="7">#REF!</definedName>
    <definedName name="K6F2" localSheetId="5">#REF!</definedName>
    <definedName name="K6F2" localSheetId="6">#REF!</definedName>
    <definedName name="K6F2" localSheetId="8">#REF!</definedName>
    <definedName name="K6F2" localSheetId="9">#REF!</definedName>
    <definedName name="K6F2" localSheetId="7">#REF!</definedName>
    <definedName name="K7F1" localSheetId="5">#REF!</definedName>
    <definedName name="K7F1" localSheetId="6">#REF!</definedName>
    <definedName name="K7F1" localSheetId="8">#REF!</definedName>
    <definedName name="K7F1" localSheetId="9">#REF!</definedName>
    <definedName name="K7F1" localSheetId="7">#REF!</definedName>
    <definedName name="K7F2" localSheetId="5">#REF!</definedName>
    <definedName name="K7F2" localSheetId="6">#REF!</definedName>
    <definedName name="K7F2" localSheetId="8">#REF!</definedName>
    <definedName name="K7F2" localSheetId="9">#REF!</definedName>
    <definedName name="K7F2" localSheetId="7">#REF!</definedName>
    <definedName name="K8ALO" localSheetId="5">#REF!</definedName>
    <definedName name="K8ALO" localSheetId="6">#REF!</definedName>
    <definedName name="K8ALO" localSheetId="8">#REF!</definedName>
    <definedName name="K8ALO" localSheetId="9">#REF!</definedName>
    <definedName name="K8ALO" localSheetId="7">#REF!</definedName>
    <definedName name="K8F1" localSheetId="5">#REF!</definedName>
    <definedName name="K8F1" localSheetId="6">#REF!</definedName>
    <definedName name="K8F1" localSheetId="8">#REF!</definedName>
    <definedName name="K8F1" localSheetId="9">#REF!</definedName>
    <definedName name="K8F1" localSheetId="7">#REF!</definedName>
    <definedName name="K8F2" localSheetId="5">#REF!</definedName>
    <definedName name="K8F2" localSheetId="6">#REF!</definedName>
    <definedName name="K8F2" localSheetId="8">#REF!</definedName>
    <definedName name="K8F2" localSheetId="9">#REF!</definedName>
    <definedName name="K8F2" localSheetId="7">#REF!</definedName>
    <definedName name="K9ALO" localSheetId="5">#REF!</definedName>
    <definedName name="K9ALO" localSheetId="6">#REF!</definedName>
    <definedName name="K9ALO" localSheetId="8">#REF!</definedName>
    <definedName name="K9ALO" localSheetId="9">#REF!</definedName>
    <definedName name="K9ALO" localSheetId="7">#REF!</definedName>
    <definedName name="KAKA" localSheetId="5">#REF!</definedName>
    <definedName name="KAKA" localSheetId="6">#REF!</definedName>
    <definedName name="KAKA" localSheetId="8">#REF!</definedName>
    <definedName name="KAKA" localSheetId="9">#REF!</definedName>
    <definedName name="KAKA" localSheetId="7">#REF!</definedName>
    <definedName name="kasksn" localSheetId="8">#REF!</definedName>
    <definedName name="kasksn" localSheetId="9">#REF!</definedName>
    <definedName name="kasksn">#REF!</definedName>
    <definedName name="KBKL"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G">'[106]KILOS Ø'!$A$2:$C$9</definedName>
    <definedName name="KHBG">#N/A</definedName>
    <definedName name="KHGGH" localSheetId="5" hidden="1">{"via1",#N/A,TRUE,"general";"via2",#N/A,TRUE,"general";"via3",#N/A,TRUE,"general"}</definedName>
    <definedName name="KHGGH" localSheetId="4" hidden="1">{"via1",#N/A,TRUE,"general";"via2",#N/A,TRUE,"general";"via3",#N/A,TRUE,"general"}</definedName>
    <definedName name="KHGGH" localSheetId="0"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4" hidden="1">{"TAB1",#N/A,TRUE,"GENERAL";"TAB2",#N/A,TRUE,"GENERAL";"TAB3",#N/A,TRUE,"GENERAL";"TAB4",#N/A,TRUE,"GENERAL";"TAB5",#N/A,TRUE,"GENERAL"}</definedName>
    <definedName name="khjk7" localSheetId="0"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4" hidden="1">{"via1",#N/A,TRUE,"general";"via2",#N/A,TRUE,"general";"via3",#N/A,TRUE,"general"}</definedName>
    <definedName name="kikik" localSheetId="0"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io" localSheetId="5">#REF!</definedName>
    <definedName name="kio" localSheetId="6">#REF!</definedName>
    <definedName name="kio" localSheetId="8">#REF!</definedName>
    <definedName name="kio" localSheetId="9">#REF!</definedName>
    <definedName name="kio" localSheetId="7">#REF!</definedName>
    <definedName name="kip" localSheetId="5">#REF!</definedName>
    <definedName name="kip" localSheetId="6">#REF!</definedName>
    <definedName name="kip" localSheetId="8">#REF!</definedName>
    <definedName name="kip" localSheetId="9">#REF!</definedName>
    <definedName name="kip" localSheetId="7">#REF!</definedName>
    <definedName name="KITAIS">[15]Hoja3!$F$1521</definedName>
    <definedName name="kjghf" localSheetId="8">#REF!</definedName>
    <definedName name="kjghf" localSheetId="9">#REF!</definedName>
    <definedName name="kjghf">#REF!</definedName>
    <definedName name="KJH" localSheetId="5">#REF!</definedName>
    <definedName name="KJH" localSheetId="8">#REF!</definedName>
    <definedName name="KJH" localSheetId="9">#REF!</definedName>
    <definedName name="KJH" localSheetId="7">#REF!</definedName>
    <definedName name="kjhkd" localSheetId="5" hidden="1">{"via1",#N/A,TRUE,"general";"via2",#N/A,TRUE,"general";"via3",#N/A,TRUE,"general"}</definedName>
    <definedName name="kjhkd" localSheetId="4" hidden="1">{"via1",#N/A,TRUE,"general";"via2",#N/A,TRUE,"general";"via3",#N/A,TRUE,"general"}</definedName>
    <definedName name="kjhkd" localSheetId="0"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k" localSheetId="5" hidden="1">{"via1",#N/A,TRUE,"general";"via2",#N/A,TRUE,"general";"via3",#N/A,TRUE,"general"}</definedName>
    <definedName name="kjk" localSheetId="4" hidden="1">{"via1",#N/A,TRUE,"general";"via2",#N/A,TRUE,"general";"via3",#N/A,TRUE,"general"}</definedName>
    <definedName name="kjk" localSheetId="0"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LHG">#REF!</definedName>
    <definedName name="kjtrkjr" localSheetId="5" hidden="1">{"via1",#N/A,TRUE,"general";"via2",#N/A,TRUE,"general";"via3",#N/A,TRUE,"general"}</definedName>
    <definedName name="kjtrkjr" localSheetId="4" hidden="1">{"via1",#N/A,TRUE,"general";"via2",#N/A,TRUE,"general";"via3",#N/A,TRUE,"general"}</definedName>
    <definedName name="kjtrkjr" localSheetId="0"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 localSheetId="5">#REF!</definedName>
    <definedName name="KK" localSheetId="6">#REF!</definedName>
    <definedName name="KK" localSheetId="8">#REF!</definedName>
    <definedName name="KK" localSheetId="9">#REF!</definedName>
    <definedName name="KK" localSheetId="7">#REF!</definedName>
    <definedName name="kkkki" localSheetId="5" hidden="1">{"via1",#N/A,TRUE,"general";"via2",#N/A,TRUE,"general";"via3",#N/A,TRUE,"general"}</definedName>
    <definedName name="kkkki" localSheetId="4" hidden="1">{"via1",#N/A,TRUE,"general";"via2",#N/A,TRUE,"general";"via3",#N/A,TRUE,"general"}</definedName>
    <definedName name="kkkki" localSheetId="0"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 localSheetId="5">#N/A</definedName>
    <definedName name="kl" localSheetId="6">#N/A</definedName>
    <definedName name="kl" localSheetId="8">#N/A</definedName>
    <definedName name="kl" localSheetId="9">#N/A</definedName>
    <definedName name="kl" localSheetId="7">#N/A</definedName>
    <definedName name="KLNDKD">[107]PRECIOS!$G$2:$J$57</definedName>
    <definedName name="Kn_a_Ton" localSheetId="5">#REF!</definedName>
    <definedName name="Kn_a_Ton" localSheetId="6">#REF!</definedName>
    <definedName name="Kn_a_Ton" localSheetId="8">#REF!</definedName>
    <definedName name="Kn_a_Ton" localSheetId="9">#REF!</definedName>
    <definedName name="Kn_a_Ton">#REF!</definedName>
    <definedName name="kñy" localSheetId="5">#REF!</definedName>
    <definedName name="kñy" localSheetId="6">#REF!</definedName>
    <definedName name="kñy" localSheetId="8">#REF!</definedName>
    <definedName name="kñy" localSheetId="9">#REF!</definedName>
    <definedName name="kñy" localSheetId="7">#REF!</definedName>
    <definedName name="ko" localSheetId="5">[108]items!$C$4:$J$247</definedName>
    <definedName name="ko" localSheetId="6">[108]items!$C$4:$J$247</definedName>
    <definedName name="ko" localSheetId="8">[108]items!$C$4:$J$247</definedName>
    <definedName name="ko" localSheetId="9">[108]items!$C$4:$J$247</definedName>
    <definedName name="ko" localSheetId="7">[108]items!$C$4:$J$247</definedName>
    <definedName name="krtrk" localSheetId="5" hidden="1">{"via1",#N/A,TRUE,"general";"via2",#N/A,TRUE,"general";"via3",#N/A,TRUE,"general"}</definedName>
    <definedName name="krtrk" localSheetId="4" hidden="1">{"via1",#N/A,TRUE,"general";"via2",#N/A,TRUE,"general";"via3",#N/A,TRUE,"general"}</definedName>
    <definedName name="krtrk" localSheetId="0"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uh" localSheetId="5">#REF!</definedName>
    <definedName name="kuh" localSheetId="6">#REF!</definedName>
    <definedName name="kuh" localSheetId="8">#REF!</definedName>
    <definedName name="kuh" localSheetId="9">#REF!</definedName>
    <definedName name="kuh" localSheetId="7">#REF!</definedName>
    <definedName name="kuy" localSheetId="5">#REF!</definedName>
    <definedName name="kuy" localSheetId="6">#REF!</definedName>
    <definedName name="kuy" localSheetId="8">#REF!</definedName>
    <definedName name="kuy" localSheetId="9">#REF!</definedName>
    <definedName name="kuy" localSheetId="7">#REF!</definedName>
    <definedName name="KVV" localSheetId="8">#REF!</definedName>
    <definedName name="KVV" localSheetId="9">#REF!</definedName>
    <definedName name="KVV">#REF!</definedName>
    <definedName name="kyr" localSheetId="5" hidden="1">{"TAB1",#N/A,TRUE,"GENERAL";"TAB2",#N/A,TRUE,"GENERAL";"TAB3",#N/A,TRUE,"GENERAL";"TAB4",#N/A,TRUE,"GENERAL";"TAB5",#N/A,TRUE,"GENERAL"}</definedName>
    <definedName name="kyr" localSheetId="4" hidden="1">{"TAB1",#N/A,TRUE,"GENERAL";"TAB2",#N/A,TRUE,"GENERAL";"TAB3",#N/A,TRUE,"GENERAL";"TAB4",#N/A,TRUE,"GENERAL";"TAB5",#N/A,TRUE,"GENERAL"}</definedName>
    <definedName name="kyr" localSheetId="0"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 localSheetId="8">#REF!</definedName>
    <definedName name="L.CARCAMO" localSheetId="9">#REF!</definedName>
    <definedName name="L.CARCAMO">#REF!</definedName>
    <definedName name="L.CIL" localSheetId="8">#REF!</definedName>
    <definedName name="L.CIL" localSheetId="9">#REF!</definedName>
    <definedName name="L.CIL">#REF!</definedName>
    <definedName name="L_" localSheetId="8">#REF!</definedName>
    <definedName name="L_" localSheetId="9">#REF!</definedName>
    <definedName name="L_">#REF!</definedName>
    <definedName name="L_L" localSheetId="5">IF('A.I.U '!Values_Entered,Header_Row+'A.I.U '!Number_of_Payments,Header_Row)</definedName>
    <definedName name="L_L" localSheetId="4">IF(CRONOGRAMA!Values_Entered,Header_Row+CRONOGRAMA!Number_of_Payments,Header_Row)</definedName>
    <definedName name="L_L" localSheetId="0">IF('INTERVENCION '!Values_Entered,Header_Row+'INTERVENCION '!Number_of_Payments,Header_Row)</definedName>
    <definedName name="L_L" localSheetId="8">IF('PMA '!Values_Entered,Header_Row+Number_of_Payments,Header_Row)</definedName>
    <definedName name="L_L" localSheetId="9">#N/A</definedName>
    <definedName name="L_L" localSheetId="7">IF('PREC-BASE ALC'!Values_Entered,Header_Row+'PREC-BASE ALC'!Number_of_Payments,Header_Row)</definedName>
    <definedName name="L_TUB" localSheetId="4">#REF!</definedName>
    <definedName name="L_TUB" localSheetId="0">#REF!</definedName>
    <definedName name="L_TUB" localSheetId="8">#REF!</definedName>
    <definedName name="L_TUB" localSheetId="9">#REF!</definedName>
    <definedName name="L_TUB">#REF!</definedName>
    <definedName name="L1A1">#N/A</definedName>
    <definedName name="LAD">[23]CONS!$E$30</definedName>
    <definedName name="largovr" localSheetId="5">#REF!</definedName>
    <definedName name="largovr" localSheetId="8">#REF!</definedName>
    <definedName name="largovr" localSheetId="9">#REF!</definedName>
    <definedName name="largovr">#REF!</definedName>
    <definedName name="Last_Row" localSheetId="5">IF('A.I.U '!Values_Entered,Header_Row+'A.I.U '!Number_of_Payments,Header_Row)</definedName>
    <definedName name="Last_Row" localSheetId="4">IF(CRONOGRAMA!Values_Entered,Header_Row+CRONOGRAMA!Number_of_Payments,Header_Row)</definedName>
    <definedName name="Last_Row" localSheetId="6">IF('Factor Multiplicador Obra'!Values_Entered,Header_Row+'Factor Multiplicador Obra'!Number_of_Payments,Header_Row)</definedName>
    <definedName name="Last_Row" localSheetId="0">IF('INTERVENCION '!Values_Entered,Header_Row+'INTERVENCION '!Number_of_Payments,Header_Row)</definedName>
    <definedName name="Last_Row" localSheetId="8">#N/A</definedName>
    <definedName name="Last_Row" localSheetId="9">#N/A</definedName>
    <definedName name="Last_Row" localSheetId="7">IF('PREC-BASE ALC'!Values_Entered,Header_Row+'PREC-BASE ALC'!Number_of_Payments,Header_Row)</definedName>
    <definedName name="Last_Row">IF(Values_Entered,Header_Row+Number_of_Payments,Header_Row)</definedName>
    <definedName name="LEONIDAS" localSheetId="0">[109]!ERR</definedName>
    <definedName name="LEONIDAS">[109]!ERR</definedName>
    <definedName name="letra" localSheetId="5">#REF!</definedName>
    <definedName name="letra" localSheetId="8">#REF!</definedName>
    <definedName name="letra" localSheetId="9">#REF!</definedName>
    <definedName name="letra">#REF!</definedName>
    <definedName name="LI">[33]L.I!$C$13:$E$143</definedName>
    <definedName name="LICITACION" localSheetId="8">#REF!</definedName>
    <definedName name="LICITACION" localSheetId="9">#REF!</definedName>
    <definedName name="LICITACION">#REF!</definedName>
    <definedName name="lidsa"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MP">[15]TUBERIA!$F$86</definedName>
    <definedName name="LIMPIO" localSheetId="8">#REF!</definedName>
    <definedName name="LIMPIO" localSheetId="9">#REF!</definedName>
    <definedName name="LIMPIO">#REF!</definedName>
    <definedName name="LINEA" localSheetId="5">[43]DATOS!$B$16</definedName>
    <definedName name="LINEA" localSheetId="6">[43]DATOS!$B$16</definedName>
    <definedName name="LINEA" localSheetId="8">[43]DATOS!$B$16</definedName>
    <definedName name="LINEA" localSheetId="9">[43]DATOS!$B$16</definedName>
    <definedName name="LINEA" localSheetId="7">[43]DATOS!$B$16</definedName>
    <definedName name="liq" localSheetId="5">'A.I.U '!ERR</definedName>
    <definedName name="liq" localSheetId="4">'INTERVENCION '!ERR</definedName>
    <definedName name="liq" localSheetId="0">'INTERVENCION '!ERR</definedName>
    <definedName name="liq" localSheetId="8">[0]!ERR</definedName>
    <definedName name="liq" localSheetId="9">[0]!ERR</definedName>
    <definedName name="liq">[0]!ERR</definedName>
    <definedName name="List_cuadrillas" localSheetId="5">#REF!</definedName>
    <definedName name="List_cuadrillas" localSheetId="8">#REF!</definedName>
    <definedName name="List_cuadrillas" localSheetId="9">#REF!</definedName>
    <definedName name="List_cuadrillas" localSheetId="7">#REF!</definedName>
    <definedName name="Listado" localSheetId="5">#REF!</definedName>
    <definedName name="Listado" localSheetId="8">#REF!</definedName>
    <definedName name="Listado" localSheetId="9">#REF!</definedName>
    <definedName name="Listado">#REF!</definedName>
    <definedName name="LISTADO3" localSheetId="5" hidden="1">#REF!</definedName>
    <definedName name="LISTADO3" localSheetId="8" hidden="1">#REF!</definedName>
    <definedName name="LISTADO3" localSheetId="9" hidden="1">#REF!</definedName>
    <definedName name="LISTADO3" hidden="1">#REF!</definedName>
    <definedName name="LISTADO4" localSheetId="5">#REF!</definedName>
    <definedName name="LISTADO4" localSheetId="6">#REF!</definedName>
    <definedName name="LISTADO4" localSheetId="8">#REF!</definedName>
    <definedName name="LISTADO4" localSheetId="9">#REF!</definedName>
    <definedName name="LISTADO4">#REF!</definedName>
    <definedName name="LISTAPU">'[54]LISTADO APU'!$B$1:$H$79</definedName>
    <definedName name="LISTAUNITARIOS">'[39]LISTA UNITARIOS'!$A$2:$D$3309</definedName>
    <definedName name="LISTAYRUTCC" localSheetId="5">#REF!</definedName>
    <definedName name="LISTAYRUTCC" localSheetId="8">#REF!</definedName>
    <definedName name="LISTAYRUTCC" localSheetId="9">#REF!</definedName>
    <definedName name="LISTAYRUTCC">#REF!</definedName>
    <definedName name="liuoo" localSheetId="5" hidden="1">{"TAB1",#N/A,TRUE,"GENERAL";"TAB2",#N/A,TRUE,"GENERAL";"TAB3",#N/A,TRUE,"GENERAL";"TAB4",#N/A,TRUE,"GENERAL";"TAB5",#N/A,TRUE,"GENERAL"}</definedName>
    <definedName name="liuoo" localSheetId="4" hidden="1">{"TAB1",#N/A,TRUE,"GENERAL";"TAB2",#N/A,TRUE,"GENERAL";"TAB3",#N/A,TRUE,"GENERAL";"TAB4",#N/A,TRUE,"GENERAL";"TAB5",#N/A,TRUE,"GENERAL"}</definedName>
    <definedName name="liuoo" localSheetId="0"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JHJKJH">[2]!ERR</definedName>
    <definedName name="LK" localSheetId="5">#REF!</definedName>
    <definedName name="LK" localSheetId="8">#REF!</definedName>
    <definedName name="LK" localSheetId="9">#REF!</definedName>
    <definedName name="LK" localSheetId="7">#REF!</definedName>
    <definedName name="LKHLKH">[2]!ERR</definedName>
    <definedName name="lkj" localSheetId="5" hidden="1">{"via1",#N/A,TRUE,"general";"via2",#N/A,TRUE,"general";"via3",#N/A,TRUE,"general"}</definedName>
    <definedName name="lkj" localSheetId="4" hidden="1">{"via1",#N/A,TRUE,"general";"via2",#N/A,TRUE,"general";"via3",#N/A,TRUE,"general"}</definedName>
    <definedName name="lkj" localSheetId="0"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H">[2]!ERR</definedName>
    <definedName name="LKJHFSS" localSheetId="5">#REF!</definedName>
    <definedName name="LKJHFSS" localSheetId="8">#REF!</definedName>
    <definedName name="LKJHFSS" localSheetId="9">#REF!</definedName>
    <definedName name="LKJHFSS" localSheetId="7">#REF!</definedName>
    <definedName name="LKJLJK" localSheetId="5"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localSheetId="5">#N/A</definedName>
    <definedName name="LL" localSheetId="6">#N/A</definedName>
    <definedName name="LL" localSheetId="8">#N/A</definedName>
    <definedName name="LL" localSheetId="9">#N/A</definedName>
    <definedName name="LL" localSheetId="7">#N/A</definedName>
    <definedName name="llkk">#N/A</definedName>
    <definedName name="llkk_6">#N/A</definedName>
    <definedName name="llkk_7">#N/A</definedName>
    <definedName name="llkk_8">#N/A</definedName>
    <definedName name="lll" localSheetId="5">#REF!</definedName>
    <definedName name="lll" localSheetId="6">#REF!</definedName>
    <definedName name="lll" localSheetId="8">#REF!</definedName>
    <definedName name="lll" localSheetId="9">#REF!</definedName>
    <definedName name="lll" localSheetId="7">#REF!</definedName>
    <definedName name="LLLLL" localSheetId="5">#REF!</definedName>
    <definedName name="LLLLL" localSheetId="6">#REF!</definedName>
    <definedName name="LLLLL" localSheetId="8">#REF!</definedName>
    <definedName name="LLLLL" localSheetId="9">#REF!</definedName>
    <definedName name="LLLLL">#REF!</definedName>
    <definedName name="lllllh" localSheetId="5" hidden="1">{"via1",#N/A,TRUE,"general";"via2",#N/A,TRUE,"general";"via3",#N/A,TRUE,"general"}</definedName>
    <definedName name="lllllh" localSheetId="4" hidden="1">{"via1",#N/A,TRUE,"general";"via2",#N/A,TRUE,"general";"via3",#N/A,TRUE,"general"}</definedName>
    <definedName name="lllllh" localSheetId="0"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4" hidden="1">{"via1",#N/A,TRUE,"general";"via2",#N/A,TRUE,"general";"via3",#N/A,TRUE,"general"}</definedName>
    <definedName name="lllllllo" localSheetId="0"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ÑP" localSheetId="5">#REF!</definedName>
    <definedName name="LÑP" localSheetId="6">#REF!</definedName>
    <definedName name="LÑP" localSheetId="8">#REF!</definedName>
    <definedName name="LÑP" localSheetId="9">#REF!</definedName>
    <definedName name="LÑP" localSheetId="7">#REF!</definedName>
    <definedName name="LO" localSheetId="5">#REF!</definedName>
    <definedName name="LO" localSheetId="6">#REF!</definedName>
    <definedName name="LO" localSheetId="8">#REF!</definedName>
    <definedName name="LO" localSheetId="9">#REF!</definedName>
    <definedName name="LO">#REF!</definedName>
    <definedName name="Loan_Amount" localSheetId="5">#REF!</definedName>
    <definedName name="Loan_Amount" localSheetId="6">#REF!</definedName>
    <definedName name="Loan_Amount" localSheetId="8">#REF!</definedName>
    <definedName name="Loan_Amount" localSheetId="9">#REF!</definedName>
    <definedName name="Loan_Amount" localSheetId="7">#REF!</definedName>
    <definedName name="Loan_Amount">#REF!</definedName>
    <definedName name="Loan_Start" localSheetId="5">#REF!</definedName>
    <definedName name="Loan_Start" localSheetId="6">#REF!</definedName>
    <definedName name="Loan_Start" localSheetId="8">#REF!</definedName>
    <definedName name="Loan_Start" localSheetId="9">#REF!</definedName>
    <definedName name="Loan_Start" localSheetId="7">#REF!</definedName>
    <definedName name="Loan_Start">#REF!</definedName>
    <definedName name="Loan_Years" localSheetId="5">#REF!</definedName>
    <definedName name="Loan_Years" localSheetId="6">#REF!</definedName>
    <definedName name="Loan_Years" localSheetId="8">#REF!</definedName>
    <definedName name="Loan_Years" localSheetId="9">#REF!</definedName>
    <definedName name="Loan_Years" localSheetId="7">#REF!</definedName>
    <definedName name="Loan_Years">#REF!</definedName>
    <definedName name="LOCA" localSheetId="5">IF('A.I.U '!RICO,Header_Row+'A.I.U '!TUPI,Header_Row)</definedName>
    <definedName name="LOCA" localSheetId="6">IF('Factor Multiplicador Obra'!RICO,Header_Row+'Factor Multiplicador Obra'!TUPI,Header_Row)</definedName>
    <definedName name="LOCA" localSheetId="0">[110]!absc</definedName>
    <definedName name="LOCA" localSheetId="8">#N/A</definedName>
    <definedName name="LOCA" localSheetId="9">#N/A</definedName>
    <definedName name="LOCA" localSheetId="7">IF('PREC-BASE ALC'!RICO,Header_Row+'PREC-BASE ALC'!TUPI,Header_Row)</definedName>
    <definedName name="LOCA">[110]!absc</definedName>
    <definedName name="LOCA1" localSheetId="0">[110]!absc</definedName>
    <definedName name="LOCA1">[110]!absc</definedName>
    <definedName name="LOCAL">'[15]1.1'!$F$46</definedName>
    <definedName name="LOCAT1999" localSheetId="5" hidden="1">{"SUMINISTRO E INSTALACIÓN CANALETAS L=7.50"}</definedName>
    <definedName name="LOCAT1999" localSheetId="4" hidden="1">{"SUMINISTRO E INSTALACIÓN CANALETAS L=7.50"}</definedName>
    <definedName name="LOCAT1999" localSheetId="0" hidden="1">{"SUMINISTRO E INSTALACIÓN CANALETAS L=7.50"}</definedName>
    <definedName name="LOCAT1999" localSheetId="8" hidden="1">{"SUMINISTRO E INSTALACIÓN CANALETAS L=7.50"}</definedName>
    <definedName name="LOCAT1999" localSheetId="9" hidden="1">{"SUMINISTRO E INSTALACIÓN CANALETAS L=7.50"}</definedName>
    <definedName name="LOCAT1999" hidden="1">{"SUMINISTRO E INSTALACIÓN CANALETAS L=7.50"}</definedName>
    <definedName name="log" localSheetId="9">'PMT '!err</definedName>
    <definedName name="log">[2]!ERR</definedName>
    <definedName name="LOGO" localSheetId="5">'A.I.U '!ERR</definedName>
    <definedName name="LOGO" localSheetId="9">'PMT '!err</definedName>
    <definedName name="LOGO">[2]!ERR</definedName>
    <definedName name="LOGO_1">#N/A</definedName>
    <definedName name="LOGO_10" localSheetId="5">'A.I.U '!ERR</definedName>
    <definedName name="LOGO_10" localSheetId="9">'PMT '!err</definedName>
    <definedName name="LOGO_10">[2]!ERR</definedName>
    <definedName name="LOGO_2">#N/A</definedName>
    <definedName name="LOGO_3" localSheetId="5">'A.I.U '!ERR</definedName>
    <definedName name="LOGO_3" localSheetId="9">'PMT '!err</definedName>
    <definedName name="LOGO_3">[2]!ERR</definedName>
    <definedName name="LOGO_4" localSheetId="5">'A.I.U '!ERR</definedName>
    <definedName name="LOGO_4" localSheetId="9">'PMT '!err</definedName>
    <definedName name="LOGO_4">[2]!ERR</definedName>
    <definedName name="LOGO_5" localSheetId="5">'A.I.U '!ERR</definedName>
    <definedName name="LOGO_5" localSheetId="9">'PMT '!err</definedName>
    <definedName name="LOGO_5">[2]!ERR</definedName>
    <definedName name="LOGO_6" localSheetId="5">'A.I.U '!ERR</definedName>
    <definedName name="LOGO_6" localSheetId="9">'PMT '!err</definedName>
    <definedName name="LOGO_6">[2]!ERR</definedName>
    <definedName name="LOGO_7" localSheetId="5">'A.I.U '!ERR</definedName>
    <definedName name="LOGO_7" localSheetId="9">'PMT '!err</definedName>
    <definedName name="LOGO_7">[2]!ERR</definedName>
    <definedName name="LOGO_8" localSheetId="5">'A.I.U '!ERR</definedName>
    <definedName name="LOGO_8" localSheetId="9">'PMT '!err</definedName>
    <definedName name="LOGO_8">[2]!ERR</definedName>
    <definedName name="LOGO_9" localSheetId="5">'A.I.U '!ERR</definedName>
    <definedName name="LOGO_9" localSheetId="9">'PMT '!err</definedName>
    <definedName name="LOGO_9">[2]!ERR</definedName>
    <definedName name="LOGO1" localSheetId="5">'A.I.U '!ERR</definedName>
    <definedName name="LOGO1" localSheetId="4">'INTERVENCION '!ERR</definedName>
    <definedName name="LOGO1" localSheetId="0">'INTERVENCION '!ERR</definedName>
    <definedName name="LOGO1" localSheetId="8">[0]!ERR</definedName>
    <definedName name="LOGO1" localSheetId="9">[0]!ERR</definedName>
    <definedName name="LOGO1">[0]!ERR</definedName>
    <definedName name="LOI" localSheetId="5">#REF!</definedName>
    <definedName name="LOI" localSheetId="8">#REF!</definedName>
    <definedName name="LOI" localSheetId="9">#REF!</definedName>
    <definedName name="LOI" localSheetId="7">#REF!</definedName>
    <definedName name="LOK" localSheetId="5">[105]PRESUPUESTO!#REF!</definedName>
    <definedName name="LOK" localSheetId="8">[105]PRESUPUESTO!#REF!</definedName>
    <definedName name="LOK" localSheetId="9">[105]PRESUPUESTO!#REF!</definedName>
    <definedName name="LOK" localSheetId="7">[105]PRESUPUESTO!#REF!</definedName>
    <definedName name="lolol" localSheetId="5" hidden="1">{"TAB1",#N/A,TRUE,"GENERAL";"TAB2",#N/A,TRUE,"GENERAL";"TAB3",#N/A,TRUE,"GENERAL";"TAB4",#N/A,TRUE,"GENERAL";"TAB5",#N/A,TRUE,"GENERAL"}</definedName>
    <definedName name="lolol" localSheetId="4" hidden="1">{"TAB1",#N/A,TRUE,"GENERAL";"TAB2",#N/A,TRUE,"GENERAL";"TAB3",#N/A,TRUE,"GENERAL";"TAB4",#N/A,TRUE,"GENERAL";"TAB5",#N/A,TRUE,"GENERAL"}</definedName>
    <definedName name="lolol" localSheetId="0"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itud" localSheetId="5">#REF!</definedName>
    <definedName name="Longitud" localSheetId="6">#REF!</definedName>
    <definedName name="Longitud" localSheetId="8">#REF!</definedName>
    <definedName name="Longitud" localSheetId="9">#REF!</definedName>
    <definedName name="Longitud">#REF!</definedName>
    <definedName name="Longitud1" localSheetId="5">#REF!</definedName>
    <definedName name="Longitud1" localSheetId="6">#REF!</definedName>
    <definedName name="Longitud1" localSheetId="8">#REF!</definedName>
    <definedName name="Longitud1" localSheetId="9">#REF!</definedName>
    <definedName name="Longitud1">#REF!</definedName>
    <definedName name="Longitud2" localSheetId="5">#REF!</definedName>
    <definedName name="Longitud2" localSheetId="6">#REF!</definedName>
    <definedName name="Longitud2" localSheetId="8">#REF!</definedName>
    <definedName name="Longitud2" localSheetId="9">#REF!</definedName>
    <definedName name="Longitud2">#REF!</definedName>
    <definedName name="lora" localSheetId="5">#REF!</definedName>
    <definedName name="lora" localSheetId="6">#REF!</definedName>
    <definedName name="lora" localSheetId="8">#REF!</definedName>
    <definedName name="lora" localSheetId="9">#REF!</definedName>
    <definedName name="lora" localSheetId="7">#REF!</definedName>
    <definedName name="lplpl" localSheetId="5" hidden="1">{"via1",#N/A,TRUE,"general";"via2",#N/A,TRUE,"general";"via3",#N/A,TRUE,"general"}</definedName>
    <definedName name="lplpl" localSheetId="4" hidden="1">{"via1",#N/A,TRUE,"general";"via2",#N/A,TRUE,"general";"via3",#N/A,TRUE,"general"}</definedName>
    <definedName name="lplpl" localSheetId="0"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PZ" localSheetId="5">[24]APU!$J$3638</definedName>
    <definedName name="LPZ" localSheetId="1">[25]APU!$J$3638</definedName>
    <definedName name="LPZ" localSheetId="4">[25]APU!$J$3638</definedName>
    <definedName name="LPZ" localSheetId="3">#REF!</definedName>
    <definedName name="LPZ" localSheetId="8">#REF!</definedName>
    <definedName name="LPZ" localSheetId="9">#REF!</definedName>
    <definedName name="LPZ" localSheetId="7">#REF!</definedName>
    <definedName name="LS">'[33]L.S.'!$A$3:$B$7</definedName>
    <definedName name="LUCY" localSheetId="5">OFFSET('A.I.U '!Full_Print,0,0,'A.I.U '!LOCA)</definedName>
    <definedName name="LUCY" localSheetId="4">OFFSET(Full_Print,0,0,LOCA)</definedName>
    <definedName name="LUCY" localSheetId="0">OFFSET('PREC-BASE ALC'!Full_Print,0,0,'INTERVENCION '!LOCA)</definedName>
    <definedName name="LUCY" localSheetId="8">OFFSET('PMA '!Full_Print,0,0,LOCA)</definedName>
    <definedName name="LUCY" localSheetId="9">#N/A</definedName>
    <definedName name="LUCY" localSheetId="7">OFFSET('PREC-BASE ALC'!Full_Print,0,0,'PREC-BASE ALC'!LOCA)</definedName>
    <definedName name="LUDHWQQWREWTREYT6767" localSheetId="4">#REF!</definedName>
    <definedName name="LUDHWQQWREWTREYT6767" localSheetId="0">#REF!</definedName>
    <definedName name="LUDHWQQWREWTREYT6767" localSheetId="8">#REF!</definedName>
    <definedName name="LUDHWQQWREWTREYT6767" localSheetId="9">#REF!</definedName>
    <definedName name="LUDHWQQWREWTREYT6767">#REF!</definedName>
    <definedName name="Luis">#N/A</definedName>
    <definedName name="LYUSEWEEWEEE" localSheetId="8">#REF!</definedName>
    <definedName name="LYUSEWEEWEEE" localSheetId="9">#REF!</definedName>
    <definedName name="LYUSEWEEWEEE">#REF!</definedName>
    <definedName name="M.R.SOLARTE" localSheetId="5">#REF!</definedName>
    <definedName name="M.R.SOLARTE" localSheetId="8">#REF!</definedName>
    <definedName name="M.R.SOLARTE" localSheetId="9">#REF!</definedName>
    <definedName name="M.R.SOLARTE">#REF!</definedName>
    <definedName name="MAA">#N/A</definedName>
    <definedName name="MACO" localSheetId="5">#REF!</definedName>
    <definedName name="MACO" localSheetId="8">#REF!</definedName>
    <definedName name="MACO" localSheetId="9">#REF!</definedName>
    <definedName name="MACO">#REF!</definedName>
    <definedName name="mafdsf" localSheetId="5" hidden="1">{"via1",#N/A,TRUE,"general";"via2",#N/A,TRUE,"general";"via3",#N/A,TRUE,"general"}</definedName>
    <definedName name="mafdsf" localSheetId="4" hidden="1">{"via1",#N/A,TRUE,"general";"via2",#N/A,TRUE,"general";"via3",#N/A,TRUE,"general"}</definedName>
    <definedName name="mafdsf" localSheetId="0"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L">'[111]Estado Resumen'!#REF!&lt;2.5</definedName>
    <definedName name="MALLA" localSheetId="5">#REF!</definedName>
    <definedName name="MALLA" localSheetId="6">#REF!</definedName>
    <definedName name="MALLA" localSheetId="8">#REF!</definedName>
    <definedName name="MALLA" localSheetId="9">#REF!</definedName>
    <definedName name="MALLA" localSheetId="7">#REF!</definedName>
    <definedName name="MALLAS" localSheetId="5">#REF!</definedName>
    <definedName name="MALLAS" localSheetId="6">#REF!</definedName>
    <definedName name="MALLAS" localSheetId="8">#REF!</definedName>
    <definedName name="MALLAS" localSheetId="9">#REF!</definedName>
    <definedName name="MALLAS" localSheetId="7">#REF!</definedName>
    <definedName name="MALLLLLL" localSheetId="5">#REF!</definedName>
    <definedName name="MALLLLLL" localSheetId="6">#REF!</definedName>
    <definedName name="MALLLLLL" localSheetId="8">#REF!</definedName>
    <definedName name="MALLLLLL" localSheetId="9">#REF!</definedName>
    <definedName name="MALLLLLL" localSheetId="7">#REF!</definedName>
    <definedName name="MALO" localSheetId="8">'[112]ESTADO VÍA-CRIT.TECNICO'!#REF!&lt;2.5</definedName>
    <definedName name="MALO" localSheetId="9">'[112]ESTADO VÍA-CRIT.TECNICO'!#REF!&lt;2.5</definedName>
    <definedName name="MALO">'[112]ESTADO VÍA-CRIT.TECNICO'!#REF!&lt;2.5</definedName>
    <definedName name="MALO4006" localSheetId="5">#REF!</definedName>
    <definedName name="MALO4006" localSheetId="6">#REF!</definedName>
    <definedName name="MALO4006" localSheetId="8">#REF!</definedName>
    <definedName name="MALO4006" localSheetId="9">#REF!</definedName>
    <definedName name="MALO4006" localSheetId="7">#REF!</definedName>
    <definedName name="MALO4006A" localSheetId="5">#REF!</definedName>
    <definedName name="MALO4006A" localSheetId="6">#REF!</definedName>
    <definedName name="MALO4006A" localSheetId="8">#REF!</definedName>
    <definedName name="MALO4006A" localSheetId="9">#REF!</definedName>
    <definedName name="MALO4006A" localSheetId="7">#REF!</definedName>
    <definedName name="MALO40CN01" localSheetId="5">#REF!</definedName>
    <definedName name="MALO40CN01" localSheetId="6">#REF!</definedName>
    <definedName name="MALO40CN01" localSheetId="8">#REF!</definedName>
    <definedName name="MALO40CN01" localSheetId="9">#REF!</definedName>
    <definedName name="MALO40CN01" localSheetId="7">#REF!</definedName>
    <definedName name="MALO40CNA" localSheetId="5">#REF!</definedName>
    <definedName name="MALO40CNA" localSheetId="6">#REF!</definedName>
    <definedName name="MALO40CNA" localSheetId="8">#REF!</definedName>
    <definedName name="MALO40CNA" localSheetId="9">#REF!</definedName>
    <definedName name="MALO40CNA" localSheetId="7">#REF!</definedName>
    <definedName name="MALO40CNB" localSheetId="5">#REF!</definedName>
    <definedName name="MALO40CNB" localSheetId="6">#REF!</definedName>
    <definedName name="MALO40CNB" localSheetId="8">#REF!</definedName>
    <definedName name="MALO40CNB" localSheetId="9">#REF!</definedName>
    <definedName name="MALO40CNB" localSheetId="7">#REF!</definedName>
    <definedName name="MALO55CN01" localSheetId="5">#REF!</definedName>
    <definedName name="MALO55CN01" localSheetId="6">#REF!</definedName>
    <definedName name="MALO55CN01" localSheetId="8">#REF!</definedName>
    <definedName name="MALO55CN01" localSheetId="9">#REF!</definedName>
    <definedName name="MALO55CN01" localSheetId="7">#REF!</definedName>
    <definedName name="MALO55CN03" localSheetId="5">#REF!</definedName>
    <definedName name="MALO55CN03" localSheetId="6">#REF!</definedName>
    <definedName name="MALO55CN03" localSheetId="8">#REF!</definedName>
    <definedName name="MALO55CN03" localSheetId="9">#REF!</definedName>
    <definedName name="MALO55CN03" localSheetId="7">#REF!</definedName>
    <definedName name="MALO5607" localSheetId="5">#REF!</definedName>
    <definedName name="MALO5607" localSheetId="6">#REF!</definedName>
    <definedName name="MALO5607" localSheetId="8">#REF!</definedName>
    <definedName name="MALO5607" localSheetId="9">#REF!</definedName>
    <definedName name="MALO5607" localSheetId="7">#REF!</definedName>
    <definedName name="MALOAFIR5607" localSheetId="5">#REF!</definedName>
    <definedName name="MALOAFIR5607" localSheetId="6">#REF!</definedName>
    <definedName name="MALOAFIR5607" localSheetId="8">#REF!</definedName>
    <definedName name="MALOAFIR5607" localSheetId="9">#REF!</definedName>
    <definedName name="MALOAFIR5607" localSheetId="7">#REF!</definedName>
    <definedName name="MAMA" localSheetId="5">#REF!</definedName>
    <definedName name="MAMA" localSheetId="6">#REF!</definedName>
    <definedName name="MAMA" localSheetId="8">#REF!</definedName>
    <definedName name="MAMA" localSheetId="9">#REF!</definedName>
    <definedName name="MAMA" localSheetId="7">#REF!</definedName>
    <definedName name="mammma">#N/A</definedName>
    <definedName name="MANB1">'[38]Datos Generales'!$B$30</definedName>
    <definedName name="MANB2">'[38]Datos Generales'!$B$31</definedName>
    <definedName name="MANB3">'[38]Datos Generales'!$B$32</definedName>
    <definedName name="MANC1">'[38]Datos Generales'!$B$35</definedName>
    <definedName name="MANC2">'[38]Datos Generales'!$B$36</definedName>
    <definedName name="MANCAR">'[38]Datos Generales'!$B$38</definedName>
    <definedName name="MANCO">'[38]Datos Generales'!$B$40</definedName>
    <definedName name="MANEX">'[38]Datos Generales'!$B$34</definedName>
    <definedName name="MANMO">'[38]Datos Generales'!$B$33</definedName>
    <definedName name="MANO">'[15]MANO DE OBRA'!$F$164</definedName>
    <definedName name="MANSOL">'[38]Datos Generales'!$B$41</definedName>
    <definedName name="mantenimiento">'[113]COSTOS OFICINA'!#REF!</definedName>
    <definedName name="MANV">'[38]Datos Generales'!$B$37</definedName>
    <definedName name="MANVOL">'[38]Datos Generales'!$B$39</definedName>
    <definedName name="mao" localSheetId="5" hidden="1">{"TAB1",#N/A,TRUE,"GENERAL";"TAB2",#N/A,TRUE,"GENERAL";"TAB3",#N/A,TRUE,"GENERAL";"TAB4",#N/A,TRUE,"GENERAL";"TAB5",#N/A,TRUE,"GENERAL"}</definedName>
    <definedName name="mao" localSheetId="4" hidden="1">{"TAB1",#N/A,TRUE,"GENERAL";"TAB2",#N/A,TRUE,"GENERAL";"TAB3",#N/A,TRUE,"GENERAL";"TAB4",#N/A,TRUE,"GENERAL";"TAB5",#N/A,TRUE,"GENERAL"}</definedName>
    <definedName name="mao" localSheetId="0"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ge">#N/A</definedName>
    <definedName name="maow" localSheetId="5" hidden="1">{"via1",#N/A,TRUE,"general";"via2",#N/A,TRUE,"general";"via3",#N/A,TRUE,"general"}</definedName>
    <definedName name="maow" localSheetId="4" hidden="1">{"via1",#N/A,TRUE,"general";"via2",#N/A,TRUE,"general";"via3",#N/A,TRUE,"general"}</definedName>
    <definedName name="maow" localSheetId="0"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[114]PRECIOS!$G$2:$J$54</definedName>
    <definedName name="MAQUINA" localSheetId="5">#REF!</definedName>
    <definedName name="MAQUINA" localSheetId="6">#REF!</definedName>
    <definedName name="MAQUINA" localSheetId="8">#REF!</definedName>
    <definedName name="MAQUINA" localSheetId="9">#REF!</definedName>
    <definedName name="MAQUINA" localSheetId="7">#REF!</definedName>
    <definedName name="marga" localSheetId="5">[115]Gastos!#REF!</definedName>
    <definedName name="marga" localSheetId="6">[115]Gastos!#REF!</definedName>
    <definedName name="marga" localSheetId="8">[115]Gastos!#REF!</definedName>
    <definedName name="marga" localSheetId="9">[115]Gastos!#REF!</definedName>
    <definedName name="marga" localSheetId="7">[115]Gastos!#REF!</definedName>
    <definedName name="maría" localSheetId="5">#REF!</definedName>
    <definedName name="maría" localSheetId="8">#REF!</definedName>
    <definedName name="maría" localSheetId="9">#REF!</definedName>
    <definedName name="maría">#REF!</definedName>
    <definedName name="MARTA" localSheetId="5">IF('A.I.U '!Loan_Amount*'A.I.U '!Interest_Rate*'A.I.U '!Loan_Years*'A.I.U '!Loan_Start&gt;0,1,0)</definedName>
    <definedName name="MARTA" localSheetId="4">IF(Loan_Amount*Interest_Rate*Loan_Years*Loan_Start&gt;0,1,0)</definedName>
    <definedName name="MARTA" localSheetId="0">IF(Loan_Amount*Interest_Rate*Loan_Years*Loan_Start&gt;0,1,0)</definedName>
    <definedName name="MARTA" localSheetId="8">IF('PMA '!Loan_Amount*'PMA '!Interest_Rate*'PMA '!Loan_Years*'PMA '!Loan_Start&gt;0,1,0)</definedName>
    <definedName name="MARTA" localSheetId="9">#N/A</definedName>
    <definedName name="MARTA" localSheetId="7">IF('PREC-BASE ALC'!Loan_Amount*'PREC-BASE ALC'!Interest_Rate*'PREC-BASE ALC'!Loan_Years*'PREC-BASE ALC'!Loan_Start&gt;0,1,0)</definedName>
    <definedName name="MARTHA" localSheetId="5">[43]DATOS!$A$9</definedName>
    <definedName name="MARTHA" localSheetId="6">[43]DATOS!$A$9</definedName>
    <definedName name="MARTHA" localSheetId="8">[43]DATOS!$A$9</definedName>
    <definedName name="MARTHA" localSheetId="9">[43]DATOS!$A$9</definedName>
    <definedName name="MARTHA" localSheetId="7">[43]DATOS!$A$9</definedName>
    <definedName name="masor" localSheetId="5" hidden="1">{"via1",#N/A,TRUE,"general";"via2",#N/A,TRUE,"general";"via3",#N/A,TRUE,"general"}</definedName>
    <definedName name="masor" localSheetId="4" hidden="1">{"via1",#N/A,TRUE,"general";"via2",#N/A,TRUE,"general";"via3",#N/A,TRUE,"general"}</definedName>
    <definedName name="masor" localSheetId="0"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 localSheetId="5">#REF!</definedName>
    <definedName name="MAT" localSheetId="6">#REF!</definedName>
    <definedName name="MAT" localSheetId="8">#REF!</definedName>
    <definedName name="MAT" localSheetId="9">#REF!</definedName>
    <definedName name="MAT" localSheetId="7">#REF!</definedName>
    <definedName name="mater" localSheetId="5">'[43]precios-básicos2002'!$C$59:$C$127</definedName>
    <definedName name="mater" localSheetId="6">'[43]precios-básicos2002'!$C$59:$C$127</definedName>
    <definedName name="mater" localSheetId="8">'[43]precios-básicos2002'!$C$59:$C$127</definedName>
    <definedName name="mater" localSheetId="9">'[43]precios-básicos2002'!$C$59:$C$127</definedName>
    <definedName name="mater" localSheetId="7">'[43]precios-básicos2002'!$C$59:$C$127</definedName>
    <definedName name="MATERIAL" localSheetId="5">#REF!</definedName>
    <definedName name="MATERIAL" localSheetId="8">#REF!</definedName>
    <definedName name="MATERIAL" localSheetId="9">#REF!</definedName>
    <definedName name="MATERIAL">#REF!</definedName>
    <definedName name="Materiales" localSheetId="5">#REF!</definedName>
    <definedName name="Materiales" localSheetId="1">[85]Materiales!$A$7:$A$3501</definedName>
    <definedName name="Materiales" localSheetId="4">[85]Materiales!$A$7:$A$3501</definedName>
    <definedName name="Materiales" localSheetId="6">[85]Materiales!$A$7:$A$3501</definedName>
    <definedName name="Materiales" localSheetId="3">[85]Materiales!$A$7:$A$3501</definedName>
    <definedName name="Materiales" localSheetId="8">#REF!</definedName>
    <definedName name="Materiales" localSheetId="9">#REF!</definedName>
    <definedName name="Materiales" localSheetId="7">#REF!</definedName>
    <definedName name="mdd" localSheetId="5" hidden="1">{"via1",#N/A,TRUE,"general";"via2",#N/A,TRUE,"general";"via3",#N/A,TRUE,"general"}</definedName>
    <definedName name="mdd" localSheetId="4" hidden="1">{"via1",#N/A,TRUE,"general";"via2",#N/A,TRUE,"general";"via3",#N/A,TRUE,"general"}</definedName>
    <definedName name="mdd" localSheetId="0"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deO">[85]MdeO!$A$7:$A$302</definedName>
    <definedName name="mdo" localSheetId="5">'[43]precios-básicos2002'!$C$131:$C$140</definedName>
    <definedName name="mdo" localSheetId="6">'[43]precios-básicos2002'!$C$131:$C$140</definedName>
    <definedName name="mdo" localSheetId="8">'[43]precios-básicos2002'!$C$131:$C$140</definedName>
    <definedName name="mdo" localSheetId="9">'[43]precios-básicos2002'!$C$131:$C$140</definedName>
    <definedName name="mdo" localSheetId="7">'[43]precios-básicos2002'!$C$131:$C$140</definedName>
    <definedName name="MEDIDOR">'[15]MANO DE OBRA'!$F$47</definedName>
    <definedName name="meg" localSheetId="5" hidden="1">{"TAB1",#N/A,TRUE,"GENERAL";"TAB2",#N/A,TRUE,"GENERAL";"TAB3",#N/A,TRUE,"GENERAL";"TAB4",#N/A,TRUE,"GENERAL";"TAB5",#N/A,TRUE,"GENERAL"}</definedName>
    <definedName name="meg" localSheetId="4" hidden="1">{"TAB1",#N/A,TRUE,"GENERAL";"TAB2",#N/A,TRUE,"GENERAL";"TAB3",#N/A,TRUE,"GENERAL";"TAB4",#N/A,TRUE,"GENERAL";"TAB5",#N/A,TRUE,"GENERAL"}</definedName>
    <definedName name="meg" localSheetId="0"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MO">'[116]L PRECIOS'!$A$5:$D$267</definedName>
    <definedName name="MEMORIAS" localSheetId="5">#REF!</definedName>
    <definedName name="MEMORIAS" localSheetId="6">#REF!</definedName>
    <definedName name="MEMORIAS" localSheetId="8">#REF!</definedName>
    <definedName name="MEMORIAS" localSheetId="9">#REF!</definedName>
    <definedName name="MEMORIAS">#REF!</definedName>
    <definedName name="MES" localSheetId="5">#REF!</definedName>
    <definedName name="MES" localSheetId="6">#REF!</definedName>
    <definedName name="MES" localSheetId="8">#REF!</definedName>
    <definedName name="MES" localSheetId="9">#REF!</definedName>
    <definedName name="MES">#REF!</definedName>
    <definedName name="meses" localSheetId="5">#REF!</definedName>
    <definedName name="meses" localSheetId="6">#REF!</definedName>
    <definedName name="meses" localSheetId="8">#REF!</definedName>
    <definedName name="meses" localSheetId="9">#REF!</definedName>
    <definedName name="meses">#REF!</definedName>
    <definedName name="mf" localSheetId="5">#REF!</definedName>
    <definedName name="mf" localSheetId="6">#REF!</definedName>
    <definedName name="mf" localSheetId="8">#REF!</definedName>
    <definedName name="mf" localSheetId="9">#REF!</definedName>
    <definedName name="mf" localSheetId="7">#REF!</definedName>
    <definedName name="mfgjrdt" localSheetId="5"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fsaifasidf" localSheetId="5">'A.I.U '!ERR</definedName>
    <definedName name="mfsaifasidf" localSheetId="4">'INTERVENCION '!ERR</definedName>
    <definedName name="mfsaifasidf" localSheetId="0">'INTERVENCION '!ERR</definedName>
    <definedName name="mfsaifasidf" localSheetId="8">[0]!ERR</definedName>
    <definedName name="mfsaifasidf" localSheetId="9">[0]!ERR</definedName>
    <definedName name="mfsaifasidf">[0]!ERR</definedName>
    <definedName name="mghm" localSheetId="5" hidden="1">{"via1",#N/A,TRUE,"general";"via2",#N/A,TRUE,"general";"via3",#N/A,TRUE,"general"}</definedName>
    <definedName name="mghm" localSheetId="4" hidden="1">{"via1",#N/A,TRUE,"general";"via2",#N/A,TRUE,"general";"via3",#N/A,TRUE,"general"}</definedName>
    <definedName name="mghm" localSheetId="0"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hg" localSheetId="5">#REF!</definedName>
    <definedName name="mhg" localSheetId="6">#REF!</definedName>
    <definedName name="mhg" localSheetId="8">#REF!</definedName>
    <definedName name="mhg" localSheetId="9">#REF!</definedName>
    <definedName name="mhg" localSheetId="7">#REF!</definedName>
    <definedName name="MHGFDHFDJFGFDB" localSheetId="8">#REF!</definedName>
    <definedName name="MHGFDHFDJFGFDB" localSheetId="9">#REF!</definedName>
    <definedName name="MHGFDHFDJFGFDB">#REF!</definedName>
    <definedName name="mht" localSheetId="5">#REF!</definedName>
    <definedName name="mht" localSheetId="6">#REF!</definedName>
    <definedName name="mht" localSheetId="8">#REF!</definedName>
    <definedName name="mht" localSheetId="9">#REF!</definedName>
    <definedName name="mht" localSheetId="7">#REF!</definedName>
    <definedName name="mhy" localSheetId="5">#REF!</definedName>
    <definedName name="mhy" localSheetId="6">#REF!</definedName>
    <definedName name="mhy" localSheetId="8">#REF!</definedName>
    <definedName name="mhy" localSheetId="9">#REF!</definedName>
    <definedName name="mhy" localSheetId="7">#REF!</definedName>
    <definedName name="MI" localSheetId="5">#REF!,#REF!,#REF!,#REF!,#REF!,#REF!,#REF!</definedName>
    <definedName name="MI" localSheetId="8">#REF!,#REF!,#REF!,#REF!,#REF!,#REF!,#REF!</definedName>
    <definedName name="MI" localSheetId="9">#REF!,#REF!,#REF!,#REF!,#REF!,#REF!,#REF!</definedName>
    <definedName name="MI" localSheetId="7">#REF!,#REF!,#REF!,#REF!,#REF!,#REF!,#REF!</definedName>
    <definedName name="Mínimo" localSheetId="5">#REF!</definedName>
    <definedName name="Mínimo" localSheetId="8">#REF!</definedName>
    <definedName name="Mínimo" localSheetId="9">#REF!</definedName>
    <definedName name="Mínimo">#REF!</definedName>
    <definedName name="MIO">[73]INDICE!$1:$1048576</definedName>
    <definedName name="mios" localSheetId="5">#REF!</definedName>
    <definedName name="mios" localSheetId="8">#REF!</definedName>
    <definedName name="mios" localSheetId="9">#REF!</definedName>
    <definedName name="mios" localSheetId="7">#REF!</definedName>
    <definedName name="mjmj" localSheetId="5" hidden="1">{"via1",#N/A,TRUE,"general";"via2",#N/A,TRUE,"general";"via3",#N/A,TRUE,"general"}</definedName>
    <definedName name="mjmj" localSheetId="4" hidden="1">{"via1",#N/A,TRUE,"general";"via2",#N/A,TRUE,"general";"via3",#N/A,TRUE,"general"}</definedName>
    <definedName name="mjmj" localSheetId="0"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4" hidden="1">{"via1",#N/A,TRUE,"general";"via2",#N/A,TRUE,"general";"via3",#N/A,TRUE,"general"}</definedName>
    <definedName name="mjmjmn" localSheetId="0"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4" hidden="1">{"via1",#N/A,TRUE,"general";"via2",#N/A,TRUE,"general";"via3",#N/A,TRUE,"general"}</definedName>
    <definedName name="mjnhgkio" localSheetId="0"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ju" localSheetId="5">#REF!</definedName>
    <definedName name="mju" localSheetId="6">#REF!</definedName>
    <definedName name="mju" localSheetId="8">#REF!</definedName>
    <definedName name="mju" localSheetId="9">#REF!</definedName>
    <definedName name="mju" localSheetId="7">#REF!</definedName>
    <definedName name="mku" localSheetId="5">#REF!</definedName>
    <definedName name="mku" localSheetId="6">#REF!</definedName>
    <definedName name="mku" localSheetId="8">#REF!</definedName>
    <definedName name="mku" localSheetId="9">#REF!</definedName>
    <definedName name="mku" localSheetId="7">#REF!</definedName>
    <definedName name="ML" localSheetId="5">#REF!,#REF!,#REF!,#REF!,#REF!,#REF!,#REF!</definedName>
    <definedName name="ML" localSheetId="8">#REF!,#REF!,#REF!,#REF!,#REF!,#REF!,#REF!</definedName>
    <definedName name="ML" localSheetId="9">#REF!,#REF!,#REF!,#REF!,#REF!,#REF!,#REF!</definedName>
    <definedName name="ML" localSheetId="7">#REF!,#REF!,#REF!,#REF!,#REF!,#REF!,#REF!</definedName>
    <definedName name="mm" localSheetId="5">#REF!</definedName>
    <definedName name="mm" localSheetId="8">#REF!</definedName>
    <definedName name="mm" localSheetId="9">#REF!</definedName>
    <definedName name="mm" localSheetId="7">#REF!</definedName>
    <definedName name="mmjmjh" localSheetId="5"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7" hidden="1">{"TAB1",#N/A,TRUE,"GENERAL";"TAB2",#N/A,TRUE,"GENERAL";"TAB3",#N/A,TRUE,"GENERAL";"TAB4",#N/A,TRUE,"GENERAL";"TAB5",#N/A,TRUE,"GENERAL"}</definedName>
    <definedName name="mmmh" localSheetId="5" hidden="1">{"via1",#N/A,TRUE,"general";"via2",#N/A,TRUE,"general";"via3",#N/A,TRUE,"general"}</definedName>
    <definedName name="mmmh" localSheetId="4" hidden="1">{"via1",#N/A,TRUE,"general";"via2",#N/A,TRUE,"general";"via3",#N/A,TRUE,"general"}</definedName>
    <definedName name="mmmh" localSheetId="0"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4" hidden="1">{"via1",#N/A,TRUE,"general";"via2",#N/A,TRUE,"general";"via3",#N/A,TRUE,"general"}</definedName>
    <definedName name="mmmmmmg" localSheetId="0"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4" hidden="1">{"via1",#N/A,TRUE,"general";"via2",#N/A,TRUE,"general";"via3",#N/A,TRUE,"general"}</definedName>
    <definedName name="MN" localSheetId="0"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NJH" localSheetId="5">#REF!</definedName>
    <definedName name="MNJH" localSheetId="6">#REF!</definedName>
    <definedName name="MNJH" localSheetId="8">#REF!</definedName>
    <definedName name="MNJH" localSheetId="9">#REF!</definedName>
    <definedName name="MNJH" localSheetId="7">#REF!</definedName>
    <definedName name="MO" localSheetId="5">[84]MO!$A$2:$D$14</definedName>
    <definedName name="MO" localSheetId="6">[84]MO!$A$2:$D$14</definedName>
    <definedName name="MO" localSheetId="8">[84]MO!$A$2:$D$14</definedName>
    <definedName name="MO" localSheetId="9">[84]MO!$A$2:$D$14</definedName>
    <definedName name="MO" localSheetId="7">[84]MO!$A$2:$D$14</definedName>
    <definedName name="mobra" localSheetId="5">'[43]precios-básicos2002'!$C$131:$E$140</definedName>
    <definedName name="mobra" localSheetId="6">'[43]precios-básicos2002'!$C$131:$E$140</definedName>
    <definedName name="mobra" localSheetId="8">'[43]precios-básicos2002'!$C$131:$E$140</definedName>
    <definedName name="mobra" localSheetId="9">'[43]precios-básicos2002'!$C$131:$E$140</definedName>
    <definedName name="mobra" localSheetId="7">'[43]precios-básicos2002'!$C$131:$E$140</definedName>
    <definedName name="mortero" localSheetId="5">[72]!ERR</definedName>
    <definedName name="mortero" localSheetId="0">[117]!ERR</definedName>
    <definedName name="mortero">[117]!ERR</definedName>
    <definedName name="Mortero_1.6" localSheetId="5">#REF!</definedName>
    <definedName name="Mortero_1.6" localSheetId="1">#REF!</definedName>
    <definedName name="Mortero_1.6" localSheetId="4">#REF!</definedName>
    <definedName name="Mortero_1.6" localSheetId="6">#REF!</definedName>
    <definedName name="Mortero_1.6" localSheetId="3">#REF!</definedName>
    <definedName name="Mortero_1.6">#REF!</definedName>
    <definedName name="MOTORES" localSheetId="5">#REF!</definedName>
    <definedName name="MOTORES" localSheetId="8">#REF!</definedName>
    <definedName name="MOTORES" localSheetId="9">#REF!</definedName>
    <definedName name="MOTORES">#REF!</definedName>
    <definedName name="mr" localSheetId="5">#REF!</definedName>
    <definedName name="mr" localSheetId="8">#REF!</definedName>
    <definedName name="mr" localSheetId="9">#REF!</definedName>
    <definedName name="mr" localSheetId="7">#REF!</definedName>
    <definedName name="Muro" localSheetId="8">#REF!</definedName>
    <definedName name="Muro" localSheetId="9">#REF!</definedName>
    <definedName name="Muro">#REF!</definedName>
    <definedName name="n" localSheetId="5" hidden="1">{"via1",#N/A,TRUE,"general";"via2",#N/A,TRUE,"general";"via3",#N/A,TRUE,"general"}</definedName>
    <definedName name="n" localSheetId="4" hidden="1">{"via1",#N/A,TRUE,"general";"via2",#N/A,TRUE,"general";"via3",#N/A,TRUE,"general"}</definedName>
    <definedName name="n" localSheetId="0"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hidden="1">{"via1",#N/A,TRUE,"general";"via2",#N/A,TRUE,"general";"via3",#N/A,TRUE,"general"}</definedName>
    <definedName name="NANCY_POLO" localSheetId="5">#REF!</definedName>
    <definedName name="NANCY_POLO" localSheetId="6">#REF!</definedName>
    <definedName name="NANCY_POLO" localSheetId="8">#REF!</definedName>
    <definedName name="NANCY_POLO" localSheetId="9">#REF!</definedName>
    <definedName name="NANCY_POLO">#REF!</definedName>
    <definedName name="nb" localSheetId="5">#REF!</definedName>
    <definedName name="nb" localSheetId="6">#REF!</definedName>
    <definedName name="nb" localSheetId="8">#REF!</definedName>
    <definedName name="nb" localSheetId="9">#REF!</definedName>
    <definedName name="nb" localSheetId="7">#REF!</definedName>
    <definedName name="nbo" localSheetId="5">'A.I.U '!ERR</definedName>
    <definedName name="nbo" localSheetId="4">'INTERVENCION '!ERR</definedName>
    <definedName name="nbo" localSheetId="0">'INTERVENCION '!ERR</definedName>
    <definedName name="nbo" localSheetId="8">[0]!ERR</definedName>
    <definedName name="nbo" localSheetId="9">[0]!ERR</definedName>
    <definedName name="nbo">[0]!ERR</definedName>
    <definedName name="nbv" localSheetId="5">#REF!</definedName>
    <definedName name="nbv" localSheetId="8">#REF!</definedName>
    <definedName name="nbv" localSheetId="9">#REF!</definedName>
    <definedName name="nbv" localSheetId="7">#REF!</definedName>
    <definedName name="nbvnv" localSheetId="5" hidden="1">{"via1",#N/A,TRUE,"general";"via2",#N/A,TRUE,"general";"via3",#N/A,TRUE,"general"}</definedName>
    <definedName name="nbvnv" localSheetId="4" hidden="1">{"via1",#N/A,TRUE,"general";"via2",#N/A,TRUE,"general";"via3",#N/A,TRUE,"general"}</definedName>
    <definedName name="nbvnv" localSheetId="0"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CRITCUMPLE" localSheetId="5">#REF!</definedName>
    <definedName name="NCRITCUMPLE" localSheetId="6">#REF!</definedName>
    <definedName name="NCRITCUMPLE" localSheetId="8">#REF!</definedName>
    <definedName name="NCRITCUMPLE" localSheetId="9">#REF!</definedName>
    <definedName name="NCRITCUMPLE">#REF!</definedName>
    <definedName name="NDHS" localSheetId="5" hidden="1">{"TAB1",#N/A,TRUE,"GENERAL";"TAB2",#N/A,TRUE,"GENERAL";"TAB3",#N/A,TRUE,"GENERAL";"TAB4",#N/A,TRUE,"GENERAL";"TAB5",#N/A,TRUE,"GENERAL"}</definedName>
    <definedName name="NDHS" localSheetId="4" hidden="1">{"TAB1",#N/A,TRUE,"GENERAL";"TAB2",#N/A,TRUE,"GENERAL";"TAB3",#N/A,TRUE,"GENERAL";"TAB4",#N/A,TRUE,"GENERAL";"TAB5",#N/A,TRUE,"GENERAL"}</definedName>
    <definedName name="NDHS" localSheetId="0"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E" localSheetId="0">[81]!ERR</definedName>
    <definedName name="NE">[81]!ERR</definedName>
    <definedName name="nece.cab" localSheetId="5">#REF!</definedName>
    <definedName name="nece.cab" localSheetId="8">#REF!</definedName>
    <definedName name="nece.cab" localSheetId="9">#REF!</definedName>
    <definedName name="nece.cab" localSheetId="7">#REF!</definedName>
    <definedName name="NEYI1">[118]Hoja2!$B$2:$G$47</definedName>
    <definedName name="nf" localSheetId="5" hidden="1">{"TAB1",#N/A,TRUE,"GENERAL";"TAB2",#N/A,TRUE,"GENERAL";"TAB3",#N/A,TRUE,"GENERAL";"TAB4",#N/A,TRUE,"GENERAL";"TAB5",#N/A,TRUE,"GENERAL"}</definedName>
    <definedName name="nf" localSheetId="4" hidden="1">{"TAB1",#N/A,TRUE,"GENERAL";"TAB2",#N/A,TRUE,"GENERAL";"TAB3",#N/A,TRUE,"GENERAL";"TAB4",#N/A,TRUE,"GENERAL";"TAB5",#N/A,TRUE,"GENERAL"}</definedName>
    <definedName name="nf" localSheetId="0"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4" hidden="1">{"via1",#N/A,TRUE,"general";"via2",#N/A,TRUE,"general";"via3",#N/A,TRUE,"general"}</definedName>
    <definedName name="nfg" localSheetId="0"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4" hidden="1">{"via1",#N/A,TRUE,"general";"via2",#N/A,TRUE,"general";"via3",#N/A,TRUE,"general"}</definedName>
    <definedName name="nfgn" localSheetId="0"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 localSheetId="5">#REF!</definedName>
    <definedName name="Ng" localSheetId="6">#REF!</definedName>
    <definedName name="Ng" localSheetId="8">#REF!</definedName>
    <definedName name="Ng" localSheetId="9">#REF!</definedName>
    <definedName name="Ng">#REF!</definedName>
    <definedName name="ngdn" localSheetId="5" hidden="1">{"TAB1",#N/A,TRUE,"GENERAL";"TAB2",#N/A,TRUE,"GENERAL";"TAB3",#N/A,TRUE,"GENERAL";"TAB4",#N/A,TRUE,"GENERAL";"TAB5",#N/A,TRUE,"GENERAL"}</definedName>
    <definedName name="ngdn" localSheetId="4" hidden="1">{"TAB1",#N/A,TRUE,"GENERAL";"TAB2",#N/A,TRUE,"GENERAL";"TAB3",#N/A,TRUE,"GENERAL";"TAB4",#N/A,TRUE,"GENERAL";"TAB5",#N/A,TRUE,"GENERAL"}</definedName>
    <definedName name="ngdn" localSheetId="0"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4" hidden="1">{"via1",#N/A,TRUE,"general";"via2",#N/A,TRUE,"general";"via3",#N/A,TRUE,"general"}</definedName>
    <definedName name="ngfh" localSheetId="0"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G" localSheetId="5">#REF!</definedName>
    <definedName name="NHG" localSheetId="6">#REF!</definedName>
    <definedName name="NHG" localSheetId="8">#REF!</definedName>
    <definedName name="NHG" localSheetId="9">#REF!</definedName>
    <definedName name="NHG" localSheetId="7">#REF!</definedName>
    <definedName name="nhn" localSheetId="5" hidden="1">{"via1",#N/A,TRUE,"general";"via2",#N/A,TRUE,"general";"via3",#N/A,TRUE,"general"}</definedName>
    <definedName name="nhn" localSheetId="4" hidden="1">{"via1",#N/A,TRUE,"general";"via2",#N/A,TRUE,"general";"via3",#N/A,TRUE,"general"}</definedName>
    <definedName name="nhn" localSheetId="0"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4" hidden="1">{"via1",#N/A,TRUE,"general";"via2",#N/A,TRUE,"general";"via3",#N/A,TRUE,"general"}</definedName>
    <definedName name="nhndr" localSheetId="0"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VEL" localSheetId="5">#REF!</definedName>
    <definedName name="NIVEL" localSheetId="6">#REF!</definedName>
    <definedName name="NIVEL" localSheetId="8">#REF!</definedName>
    <definedName name="NIVEL" localSheetId="9">#REF!</definedName>
    <definedName name="NIVEL">#REF!</definedName>
    <definedName name="NIVEL_ACADEMICO" localSheetId="5">#REF!</definedName>
    <definedName name="NIVEL_ACADEMICO" localSheetId="6">#REF!</definedName>
    <definedName name="NIVEL_ACADEMICO" localSheetId="8">#REF!</definedName>
    <definedName name="NIVEL_ACADEMICO" localSheetId="9">#REF!</definedName>
    <definedName name="NIVEL_ACADEMICO">#REF!</definedName>
    <definedName name="NIVEL_PROFESIONAL" localSheetId="5">#REF!</definedName>
    <definedName name="NIVEL_PROFESIONAL" localSheetId="6">#REF!</definedName>
    <definedName name="NIVEL_PROFESIONAL" localSheetId="8">#REF!</definedName>
    <definedName name="NIVEL_PROFESIONAL" localSheetId="9">#REF!</definedName>
    <definedName name="NIVEL_PROFESIONAL">#REF!</definedName>
    <definedName name="NIVELACADEMICO">[35]DEPENDENCIAS!$E$2:$E$5</definedName>
    <definedName name="NJ">[119]Hoja1!$G$2</definedName>
    <definedName name="NJH" localSheetId="5">#REF!</definedName>
    <definedName name="NJH" localSheetId="8">#REF!</definedName>
    <definedName name="NJH" localSheetId="9">#REF!</definedName>
    <definedName name="NJH" localSheetId="7">#REF!</definedName>
    <definedName name="nm" localSheetId="5">#REF!</definedName>
    <definedName name="nm" localSheetId="8">#REF!</definedName>
    <definedName name="nm" localSheetId="9">#REF!</definedName>
    <definedName name="nm" localSheetId="7">#REF!</definedName>
    <definedName name="NMJHGL" localSheetId="5">#REF!</definedName>
    <definedName name="NMJHGL" localSheetId="8">#REF!</definedName>
    <definedName name="NMJHGL" localSheetId="9">#REF!</definedName>
    <definedName name="NMJHGL" localSheetId="7">#REF!</definedName>
    <definedName name="nmmmm" localSheetId="5" hidden="1">{"via1",#N/A,TRUE,"general";"via2",#N/A,TRUE,"general";"via3",#N/A,TRUE,"general"}</definedName>
    <definedName name="nmmmm" localSheetId="4" hidden="1">{"via1",#N/A,TRUE,"general";"via2",#N/A,TRUE,"general";"via3",#N/A,TRUE,"general"}</definedName>
    <definedName name="nmmmm" localSheetId="0"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4" hidden="1">{"TAB1",#N/A,TRUE,"GENERAL";"TAB2",#N/A,TRUE,"GENERAL";"TAB3",#N/A,TRUE,"GENERAL";"TAB4",#N/A,TRUE,"GENERAL";"TAB5",#N/A,TRUE,"GENERAL"}</definedName>
    <definedName name="NN" localSheetId="0"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4" hidden="1">{"TAB1",#N/A,TRUE,"GENERAL";"TAB2",#N/A,TRUE,"GENERAL";"TAB3",#N/A,TRUE,"GENERAL";"TAB4",#N/A,TRUE,"GENERAL";"TAB5",#N/A,TRUE,"GENERAL"}</definedName>
    <definedName name="nndng" localSheetId="0"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0">[21]!absc</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7" hidden="1">{"TAB1",#N/A,TRUE,"GENERAL";"TAB2",#N/A,TRUE,"GENERAL";"TAB3",#N/A,TRUE,"GENERAL";"TAB4",#N/A,TRUE,"GENERAL";"TAB5",#N/A,TRUE,"GENERAL"}</definedName>
    <definedName name="nnnhd" localSheetId="5" hidden="1">{"via1",#N/A,TRUE,"general";"via2",#N/A,TRUE,"general";"via3",#N/A,TRUE,"general"}</definedName>
    <definedName name="nnnhd" localSheetId="4" hidden="1">{"via1",#N/A,TRUE,"general";"via2",#N/A,TRUE,"general";"via3",#N/A,TRUE,"general"}</definedName>
    <definedName name="nnnhd" localSheetId="0"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4" hidden="1">{"via1",#N/A,TRUE,"general";"via2",#N/A,TRUE,"general";"via3",#N/A,TRUE,"general"}</definedName>
    <definedName name="nnnnn" localSheetId="0"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4" hidden="1">{"via1",#N/A,TRUE,"general";"via2",#N/A,TRUE,"general";"via3",#N/A,TRUE,"general"}</definedName>
    <definedName name="nnnnnh" localSheetId="0"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 localSheetId="5">'A.I.U '!ERR</definedName>
    <definedName name="NO" localSheetId="9">'PMT '!err</definedName>
    <definedName name="NO">[2]!ERR</definedName>
    <definedName name="NO_1">#N/A</definedName>
    <definedName name="NO_10" localSheetId="5">'A.I.U '!ERR</definedName>
    <definedName name="NO_10" localSheetId="9">'PMT '!err</definedName>
    <definedName name="NO_10">[2]!ERR</definedName>
    <definedName name="NO_2">#N/A</definedName>
    <definedName name="NO_3" localSheetId="5">'A.I.U '!ERR</definedName>
    <definedName name="NO_3" localSheetId="9">'PMT '!err</definedName>
    <definedName name="NO_3">[2]!ERR</definedName>
    <definedName name="NO_4" localSheetId="5">'A.I.U '!ERR</definedName>
    <definedName name="NO_4" localSheetId="9">'PMT '!err</definedName>
    <definedName name="NO_4">[2]!ERR</definedName>
    <definedName name="NO_5" localSheetId="5">'A.I.U '!ERR</definedName>
    <definedName name="NO_5" localSheetId="9">'PMT '!err</definedName>
    <definedName name="NO_5">[2]!ERR</definedName>
    <definedName name="NO_6" localSheetId="5">'A.I.U '!ERR</definedName>
    <definedName name="NO_6" localSheetId="9">'PMT '!err</definedName>
    <definedName name="NO_6">[2]!ERR</definedName>
    <definedName name="NO_7" localSheetId="5">'A.I.U '!ERR</definedName>
    <definedName name="NO_7" localSheetId="9">'PMT '!err</definedName>
    <definedName name="NO_7">[2]!ERR</definedName>
    <definedName name="NO_8" localSheetId="5">'A.I.U '!ERR</definedName>
    <definedName name="NO_8" localSheetId="9">'PMT '!err</definedName>
    <definedName name="NO_8">[2]!ERR</definedName>
    <definedName name="NO_9" localSheetId="5">'A.I.U '!ERR</definedName>
    <definedName name="NO_9" localSheetId="9">'PMT '!err</definedName>
    <definedName name="NO_9">[2]!ERR</definedName>
    <definedName name="Nocal2m"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#REF!</definedName>
    <definedName name="NORTE"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 localSheetId="5">#REF!,#REF!</definedName>
    <definedName name="NOVENTA" localSheetId="8">#REF!,#REF!</definedName>
    <definedName name="NOVENTA" localSheetId="9">#REF!,#REF!</definedName>
    <definedName name="NOVENTA">#REF!,#REF!</definedName>
    <definedName name="NOW" localSheetId="5">'A.I.U '!ERR</definedName>
    <definedName name="NOW" localSheetId="4">'INTERVENCION '!ERR</definedName>
    <definedName name="NOW" localSheetId="0">'INTERVENCION '!ERR</definedName>
    <definedName name="NOW" localSheetId="8">[0]!ERR</definedName>
    <definedName name="NOW" localSheetId="9">[0]!ERR</definedName>
    <definedName name="NOW">[0]!ERR</definedName>
    <definedName name="nr" localSheetId="5">#REF!</definedName>
    <definedName name="nr" localSheetId="8">#REF!</definedName>
    <definedName name="nr" localSheetId="9">#REF!</definedName>
    <definedName name="nr" localSheetId="7">#REF!</definedName>
    <definedName name="NRMR" localSheetId="5">'A.I.U '!ERR</definedName>
    <definedName name="NRMR" localSheetId="4">'INTERVENCION '!ERR</definedName>
    <definedName name="NRMR" localSheetId="0">'INTERVENCION '!ERR</definedName>
    <definedName name="NRMR" localSheetId="8">[0]!ERR</definedName>
    <definedName name="NRMR" localSheetId="9">[0]!ERR</definedName>
    <definedName name="NRMR">[0]!ERR</definedName>
    <definedName name="nt" localSheetId="5">#REF!</definedName>
    <definedName name="nt" localSheetId="8">#REF!</definedName>
    <definedName name="nt" localSheetId="9">#REF!</definedName>
    <definedName name="nt" localSheetId="7">#REF!</definedName>
    <definedName name="NUEBA" localSheetId="5">#REF!</definedName>
    <definedName name="NUEBA" localSheetId="8">#REF!</definedName>
    <definedName name="NUEBA" localSheetId="9">#REF!</definedName>
    <definedName name="NUEBA" localSheetId="7">#REF!</definedName>
    <definedName name="NUEVA" localSheetId="5">[120]PRESUPUESTO!#REF!,[120]PRESUPUESTO!#REF!,[120]PRESUPUESTO!#REF!,[120]PRESUPUESTO!#REF!,[120]PRESUPUESTO!$D$172,[120]PRESUPUESTO!$D$30,[120]PRESUPUESTO!#REF!</definedName>
    <definedName name="NUEVA" localSheetId="8">[120]PRESUPUESTO!#REF!,[120]PRESUPUESTO!#REF!,[120]PRESUPUESTO!#REF!,[120]PRESUPUESTO!#REF!,[120]PRESUPUESTO!$D$172,[120]PRESUPUESTO!$D$30,[120]PRESUPUESTO!#REF!</definedName>
    <definedName name="NUEVA" localSheetId="9">[120]PRESUPUESTO!#REF!,[120]PRESUPUESTO!#REF!,[120]PRESUPUESTO!#REF!,[120]PRESUPUESTO!#REF!,[120]PRESUPUESTO!$D$172,[120]PRESUPUESTO!$D$30,[120]PRESUPUESTO!#REF!</definedName>
    <definedName name="NUEVA" localSheetId="7">[120]PRESUPUESTO!#REF!,[120]PRESUPUESTO!#REF!,[120]PRESUPUESTO!#REF!,[120]PRESUPUESTO!#REF!,[120]PRESUPUESTO!$D$172,[120]PRESUPUESTO!$D$30,[120]PRESUPUESTO!#REF!</definedName>
    <definedName name="Num_Pmt_Per_Year" localSheetId="5">#REF!</definedName>
    <definedName name="Num_Pmt_Per_Year" localSheetId="8">#REF!</definedName>
    <definedName name="Num_Pmt_Per_Year" localSheetId="9">#REF!</definedName>
    <definedName name="Num_Pmt_Per_Year" localSheetId="7">#REF!</definedName>
    <definedName name="Number_of_Payments" localSheetId="5">MATCH(0.01,'A.I.U '!End_Bal,-1)+1</definedName>
    <definedName name="Number_of_Payments" localSheetId="4">MATCH(0.01,End_Bal,-1)+1</definedName>
    <definedName name="Number_of_Payments" localSheetId="6">MATCH(0.01,'Factor Multiplicador Obra'!End_Bal,-1)+1</definedName>
    <definedName name="Number_of_Payments" localSheetId="0">MATCH(0.01,End_Bal,-1)+1</definedName>
    <definedName name="Number_of_Payments" localSheetId="8">#N/A</definedName>
    <definedName name="Number_of_Payments" localSheetId="9">#N/A</definedName>
    <definedName name="Number_of_Payments" localSheetId="7">MATCH(0.01,'PREC-BASE ALC'!End_Bal,-1)+1</definedName>
    <definedName name="Number_of_Payments">MATCH(0.01,End_Bal,-1)+1</definedName>
    <definedName name="Numero" localSheetId="5">#REF!</definedName>
    <definedName name="Numero" localSheetId="1">[85]Items!$A$6:$A$3500</definedName>
    <definedName name="Numero" localSheetId="4">[85]Items!$A$6:$A$3500</definedName>
    <definedName name="Numero" localSheetId="6">[85]Items!$A$6:$A$3500</definedName>
    <definedName name="Numero" localSheetId="3">[85]Items!$A$6:$A$3500</definedName>
    <definedName name="Numero">#REF!</definedName>
    <definedName name="NUMMOD">[49]REQUISITOS!$B$14</definedName>
    <definedName name="NUMPRO">[121]CO!$F$10</definedName>
    <definedName name="numproceso">[36]INTRO!$B$6</definedName>
    <definedName name="NUNI" localSheetId="5">#REF!</definedName>
    <definedName name="NUNI" localSheetId="8">#REF!</definedName>
    <definedName name="NUNI" localSheetId="9">#REF!</definedName>
    <definedName name="NUNI">#REF!</definedName>
    <definedName name="nvc" localSheetId="9">'PMT '!err</definedName>
    <definedName name="nvc">[2]!ERR</definedName>
    <definedName name="nxn" localSheetId="5" hidden="1">{"via1",#N/A,TRUE,"general";"via2",#N/A,TRUE,"general";"via3",#N/A,TRUE,"general"}</definedName>
    <definedName name="nxn" localSheetId="4" hidden="1">{"via1",#N/A,TRUE,"general";"via2",#N/A,TRUE,"general";"via3",#N/A,TRUE,"general"}</definedName>
    <definedName name="nxn" localSheetId="0"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#N/A</definedName>
    <definedName name="ÑL" localSheetId="5">#REF!</definedName>
    <definedName name="ÑL" localSheetId="6">#REF!</definedName>
    <definedName name="ÑL" localSheetId="8">#REF!</definedName>
    <definedName name="ÑL" localSheetId="9">#REF!</definedName>
    <definedName name="ÑL" localSheetId="7">#REF!</definedName>
    <definedName name="ÑLOOP" localSheetId="5">#REF!</definedName>
    <definedName name="ÑLOOP" localSheetId="6">#REF!</definedName>
    <definedName name="ÑLOOP" localSheetId="8">#REF!</definedName>
    <definedName name="ÑLOOP" localSheetId="9">#REF!</definedName>
    <definedName name="ÑLOOP" localSheetId="7">#REF!</definedName>
    <definedName name="ÑLPO" localSheetId="5">#REF!</definedName>
    <definedName name="ÑLPO" localSheetId="6">#REF!</definedName>
    <definedName name="ÑLPO" localSheetId="8">#REF!</definedName>
    <definedName name="ÑLPO" localSheetId="9">#REF!</definedName>
    <definedName name="ÑLPO" localSheetId="7">#REF!</definedName>
    <definedName name="ÑÑ" localSheetId="5">#N/A</definedName>
    <definedName name="ÑÑ" localSheetId="6">#N/A</definedName>
    <definedName name="ÑÑ" localSheetId="8">#N/A</definedName>
    <definedName name="ÑÑ" localSheetId="9">#N/A</definedName>
    <definedName name="ÑÑ" localSheetId="7">#N/A</definedName>
    <definedName name="ÑÑL" localSheetId="5">[120]PRESUPUESTO!#REF!,[120]PRESUPUESTO!#REF!,[120]PRESUPUESTO!#REF!,[120]PRESUPUESTO!#REF!,[120]PRESUPUESTO!$D$172,[120]PRESUPUESTO!$D$30,[120]PRESUPUESTO!#REF!</definedName>
    <definedName name="ÑÑL" localSheetId="8">[120]PRESUPUESTO!#REF!,[120]PRESUPUESTO!#REF!,[120]PRESUPUESTO!#REF!,[120]PRESUPUESTO!#REF!,[120]PRESUPUESTO!$D$172,[120]PRESUPUESTO!$D$30,[120]PRESUPUESTO!#REF!</definedName>
    <definedName name="ÑÑL" localSheetId="9">[120]PRESUPUESTO!#REF!,[120]PRESUPUESTO!#REF!,[120]PRESUPUESTO!#REF!,[120]PRESUPUESTO!#REF!,[120]PRESUPUESTO!$D$172,[120]PRESUPUESTO!$D$30,[120]PRESUPUESTO!#REF!</definedName>
    <definedName name="ÑÑL" localSheetId="7">[120]PRESUPUESTO!#REF!,[120]PRESUPUESTO!#REF!,[120]PRESUPUESTO!#REF!,[120]PRESUPUESTO!#REF!,[120]PRESUPUESTO!$D$172,[120]PRESUPUESTO!$D$30,[120]PRESUPUESTO!#REF!</definedName>
    <definedName name="ÑÑLKJU" localSheetId="5">#REF!</definedName>
    <definedName name="ÑÑLKJU" localSheetId="8">#REF!</definedName>
    <definedName name="ÑÑLKJU" localSheetId="9">#REF!</definedName>
    <definedName name="ÑÑLKJU" localSheetId="7">#REF!</definedName>
    <definedName name="ññp" localSheetId="9">'PMT '!err</definedName>
    <definedName name="ññp">[2]!ERR</definedName>
    <definedName name="ñok" localSheetId="5">#REF!</definedName>
    <definedName name="ñok" localSheetId="8">#REF!</definedName>
    <definedName name="ñok" localSheetId="9">#REF!</definedName>
    <definedName name="ñok" localSheetId="7">#REF!</definedName>
    <definedName name="ñp" localSheetId="5">#REF!</definedName>
    <definedName name="ñp" localSheetId="8">#REF!</definedName>
    <definedName name="ñp" localSheetId="9">#REF!</definedName>
    <definedName name="ñp" localSheetId="7">#REF!</definedName>
    <definedName name="ñpl"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5" hidden="1">{"via1",#N/A,TRUE,"general";"via2",#N/A,TRUE,"general";"via3",#N/A,TRUE,"general"}</definedName>
    <definedName name="ñpñpñ" localSheetId="4" hidden="1">{"via1",#N/A,TRUE,"general";"via2",#N/A,TRUE,"general";"via3",#N/A,TRUE,"general"}</definedName>
    <definedName name="ñpñpñ" localSheetId="0"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ñpo" localSheetId="5">#REF!</definedName>
    <definedName name="ñpo" localSheetId="6">#REF!</definedName>
    <definedName name="ñpo" localSheetId="8">#REF!</definedName>
    <definedName name="ñpo" localSheetId="9">#REF!</definedName>
    <definedName name="ñpo" localSheetId="7">#REF!</definedName>
    <definedName name="O">[18]PRECIOS!$J$64</definedName>
    <definedName name="o9o9" localSheetId="5" hidden="1">{"via1",#N/A,TRUE,"general";"via2",#N/A,TRUE,"general";"via3",#N/A,TRUE,"general"}</definedName>
    <definedName name="o9o9" localSheetId="4" hidden="1">{"via1",#N/A,TRUE,"general";"via2",#N/A,TRUE,"general";"via3",#N/A,TRUE,"general"}</definedName>
    <definedName name="o9o9" localSheetId="0"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ETO">'[122]Presupuesto Total'!$A$1</definedName>
    <definedName name="objproceso">[36]INTRO!$B$7</definedName>
    <definedName name="OBR">'[22]BASE DATOS GENERALES'!$A$1</definedName>
    <definedName name="OBRA" localSheetId="5">#REF!</definedName>
    <definedName name="OBRA" localSheetId="8">#REF!</definedName>
    <definedName name="OBRA" localSheetId="9">#REF!</definedName>
    <definedName name="OBRA" localSheetId="7">#REF!</definedName>
    <definedName name="OBRE">'[22]BASE DATOS GENERALES'!$B$14</definedName>
    <definedName name="OBSERV" localSheetId="8">#REF!</definedName>
    <definedName name="OBSERV" localSheetId="9">#REF!</definedName>
    <definedName name="OBSERV">#REF!</definedName>
    <definedName name="OCHENTA" localSheetId="5">#REF!,#REF!</definedName>
    <definedName name="OCHENTA" localSheetId="8">#REF!,#REF!</definedName>
    <definedName name="OCHENTA" localSheetId="9">#REF!,#REF!</definedName>
    <definedName name="OCHENTA">#REF!,#REF!</definedName>
    <definedName name="OCIFICINAS" localSheetId="5">#REF!</definedName>
    <definedName name="OCIFICINAS" localSheetId="8">#REF!</definedName>
    <definedName name="OCIFICINAS" localSheetId="9">#REF!</definedName>
    <definedName name="OCIFICINAS">#REF!</definedName>
    <definedName name="OD" localSheetId="5">#REF!</definedName>
    <definedName name="OD" localSheetId="6">#REF!</definedName>
    <definedName name="OD" localSheetId="8">#REF!</definedName>
    <definedName name="OD" localSheetId="9">#REF!</definedName>
    <definedName name="OD">#REF!</definedName>
    <definedName name="OF">[59]Hoja1!$F$5</definedName>
    <definedName name="OFI">'[22]BASE DATOS GENERALES'!$B$13</definedName>
    <definedName name="OFICIAL" localSheetId="5">#REF!</definedName>
    <definedName name="OFICIAL" localSheetId="1">#REF!</definedName>
    <definedName name="OFICIAL" localSheetId="4">#REF!</definedName>
    <definedName name="OFICIAL" localSheetId="6">#REF!</definedName>
    <definedName name="OFICIAL" localSheetId="3">#REF!</definedName>
    <definedName name="OFICIAL">#REF!</definedName>
    <definedName name="OFICINAS" localSheetId="5">#REF!</definedName>
    <definedName name="OFICINAS" localSheetId="8">#REF!</definedName>
    <definedName name="OFICINAS" localSheetId="9">#REF!</definedName>
    <definedName name="OFICINAS">#REF!</definedName>
    <definedName name="oiret" localSheetId="5" hidden="1">{"TAB1",#N/A,TRUE,"GENERAL";"TAB2",#N/A,TRUE,"GENERAL";"TAB3",#N/A,TRUE,"GENERAL";"TAB4",#N/A,TRUE,"GENERAL";"TAB5",#N/A,TRUE,"GENERAL"}</definedName>
    <definedName name="oiret" localSheetId="4" hidden="1">{"TAB1",#N/A,TRUE,"GENERAL";"TAB2",#N/A,TRUE,"GENERAL";"TAB3",#N/A,TRUE,"GENERAL";"TAB4",#N/A,TRUE,"GENERAL";"TAB5",#N/A,TRUE,"GENERAL"}</definedName>
    <definedName name="oiret" localSheetId="0"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4" hidden="1">{"via1",#N/A,TRUE,"general";"via2",#N/A,TRUE,"general";"via3",#N/A,TRUE,"general"}</definedName>
    <definedName name="OIUOIU" localSheetId="0"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JO">#REF!</definedName>
    <definedName name="OK" localSheetId="5">#REF!</definedName>
    <definedName name="OK" localSheetId="6">#REF!</definedName>
    <definedName name="OK" localSheetId="8">#REF!</definedName>
    <definedName name="OK" localSheetId="9">#REF!</definedName>
    <definedName name="OK">#REF!</definedName>
    <definedName name="OKEY" localSheetId="5">#REF!</definedName>
    <definedName name="OKEY" localSheetId="6">#REF!</definedName>
    <definedName name="OKEY" localSheetId="8">#REF!</definedName>
    <definedName name="OKEY" localSheetId="9">#REF!</definedName>
    <definedName name="OKEY" localSheetId="7">#REF!</definedName>
    <definedName name="OKIS" localSheetId="5">#REF!</definedName>
    <definedName name="OKIS" localSheetId="6">#REF!</definedName>
    <definedName name="OKIS" localSheetId="8">#REF!</definedName>
    <definedName name="OKIS" localSheetId="9">#REF!</definedName>
    <definedName name="OKIS" localSheetId="7">#REF!</definedName>
    <definedName name="OLE_LINK1" localSheetId="5">#REF!</definedName>
    <definedName name="OLE_LINK1" localSheetId="6">#REF!</definedName>
    <definedName name="OLE_LINK1" localSheetId="8">#REF!</definedName>
    <definedName name="OLE_LINK1" localSheetId="9">#REF!</definedName>
    <definedName name="OLE_LINK1" localSheetId="7">#REF!</definedName>
    <definedName name="oo" localSheetId="5">#REF!</definedName>
    <definedName name="oo" localSheetId="6">#REF!</definedName>
    <definedName name="oo" localSheetId="8">#REF!</definedName>
    <definedName name="oo" localSheetId="9">#REF!</definedName>
    <definedName name="oo" localSheetId="7">#REF!</definedName>
    <definedName name="ooo" localSheetId="5"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7" hidden="1">{"via1",#N/A,TRUE,"general";"via2",#N/A,TRUE,"general";"via3",#N/A,TRUE,"general"}</definedName>
    <definedName name="ooooiii" localSheetId="5"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4" hidden="1">{"via1",#N/A,TRUE,"general";"via2",#N/A,TRUE,"general";"via3",#N/A,TRUE,"general"}</definedName>
    <definedName name="oooos" localSheetId="0"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'[38]Datos Generales'!$B$2</definedName>
    <definedName name="ORDENAR" localSheetId="5">#REF!</definedName>
    <definedName name="ORDENAR" localSheetId="8">#REF!</definedName>
    <definedName name="ORDENAR" localSheetId="9">#REF!</definedName>
    <definedName name="ORDENAR">#REF!</definedName>
    <definedName name="orga" localSheetId="5">[115]Gastos!#REF!</definedName>
    <definedName name="orga" localSheetId="6">[115]Gastos!#REF!</definedName>
    <definedName name="orga" localSheetId="8">[115]Gastos!#REF!</definedName>
    <definedName name="orga" localSheetId="9">[115]Gastos!#REF!</definedName>
    <definedName name="orga" localSheetId="7">[115]Gastos!#REF!</definedName>
    <definedName name="ORO" localSheetId="5">#REF!</definedName>
    <definedName name="ORO" localSheetId="8">#REF!</definedName>
    <definedName name="ORO" localSheetId="9">#REF!</definedName>
    <definedName name="ORO">#REF!</definedName>
    <definedName name="os" localSheetId="5">#REF!</definedName>
    <definedName name="os" localSheetId="8">#REF!</definedName>
    <definedName name="os" localSheetId="9">#REF!</definedName>
    <definedName name="os" localSheetId="7">#REF!</definedName>
    <definedName name="OSL" localSheetId="5">#REF!</definedName>
    <definedName name="OSL" localSheetId="8">#REF!</definedName>
    <definedName name="OSL" localSheetId="9">#REF!</definedName>
    <definedName name="OSL" localSheetId="7">#REF!</definedName>
    <definedName name="OTRO">#N/A</definedName>
    <definedName name="Otros" localSheetId="1">[85]Otros!$A$5:$A$359</definedName>
    <definedName name="Otros" localSheetId="4">[85]Otros!$A$5:$A$359</definedName>
    <definedName name="Otros" localSheetId="6">[85]Otros!$A$5:$A$359</definedName>
    <definedName name="Otros" localSheetId="3">[85]Otros!$A$5:$A$359</definedName>
    <definedName name="OTROS">[15]Hoja2!$F$139</definedName>
    <definedName name="OTRUP" localSheetId="5">#REF!</definedName>
    <definedName name="OTRUP" localSheetId="8">#REF!</definedName>
    <definedName name="OTRUP" localSheetId="9">#REF!</definedName>
    <definedName name="OTRUP">#REF!</definedName>
    <definedName name="P" localSheetId="5">#N/A</definedName>
    <definedName name="P" localSheetId="6">#N/A</definedName>
    <definedName name="P" localSheetId="8">#N/A</definedName>
    <definedName name="P" localSheetId="9">#N/A</definedName>
    <definedName name="P" localSheetId="7">#N/A</definedName>
    <definedName name="p0p0" localSheetId="5" hidden="1">{"via1",#N/A,TRUE,"general";"via2",#N/A,TRUE,"general";"via3",#N/A,TRUE,"general"}</definedName>
    <definedName name="p0p0" localSheetId="4" hidden="1">{"via1",#N/A,TRUE,"general";"via2",#N/A,TRUE,"general";"via3",#N/A,TRUE,"general"}</definedName>
    <definedName name="p0p0" localSheetId="0"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 localSheetId="5">#REF!</definedName>
    <definedName name="PA" localSheetId="6">#REF!</definedName>
    <definedName name="PA" localSheetId="8">#REF!</definedName>
    <definedName name="PA" localSheetId="9">#REF!</definedName>
    <definedName name="PA" localSheetId="7">#REF!</definedName>
    <definedName name="PAISCONTRATOS" localSheetId="5">#REF!</definedName>
    <definedName name="PAISCONTRATOS" localSheetId="6">#REF!</definedName>
    <definedName name="PAISCONTRATOS" localSheetId="8">#REF!</definedName>
    <definedName name="PAISCONTRATOS" localSheetId="9">#REF!</definedName>
    <definedName name="PAISCONTRATOS">#REF!</definedName>
    <definedName name="papa" localSheetId="5">#REF!</definedName>
    <definedName name="papa" localSheetId="6">#REF!</definedName>
    <definedName name="papa" localSheetId="8">#REF!</definedName>
    <definedName name="papa" localSheetId="9">#REF!</definedName>
    <definedName name="papa" localSheetId="7">#REF!</definedName>
    <definedName name="PAPEL" localSheetId="5">#REF!</definedName>
    <definedName name="PAPEL" localSheetId="6">#REF!</definedName>
    <definedName name="PAPEL" localSheetId="8">#REF!</definedName>
    <definedName name="PAPEL" localSheetId="9">#REF!</definedName>
    <definedName name="PAPEL">#REF!</definedName>
    <definedName name="paralelo" localSheetId="5">#REF!</definedName>
    <definedName name="paralelo" localSheetId="6">#REF!</definedName>
    <definedName name="paralelo" localSheetId="8">#REF!</definedName>
    <definedName name="paralelo" localSheetId="9">#REF!</definedName>
    <definedName name="paralelo" localSheetId="7">#REF!</definedName>
    <definedName name="PAROUE_CENTENARIO_MUNICIPIO_DE_TAURAMENA" localSheetId="5">#REF!</definedName>
    <definedName name="PAROUE_CENTENARIO_MUNICIPIO_DE_TAURAMENA" localSheetId="6">#REF!</definedName>
    <definedName name="PAROUE_CENTENARIO_MUNICIPIO_DE_TAURAMENA" localSheetId="8">#REF!</definedName>
    <definedName name="PAROUE_CENTENARIO_MUNICIPIO_DE_TAURAMENA" localSheetId="9">#REF!</definedName>
    <definedName name="PAROUE_CENTENARIO_MUNICIPIO_DE_TAURAMENA">#REF!</definedName>
    <definedName name="parra" localSheetId="5" hidden="1">#REF!</definedName>
    <definedName name="parra" localSheetId="6" hidden="1">#REF!</definedName>
    <definedName name="parra" localSheetId="8" hidden="1">#REF!</definedName>
    <definedName name="parra" localSheetId="9" hidden="1">#REF!</definedName>
    <definedName name="parra" hidden="1">#REF!</definedName>
    <definedName name="PASOELE">[15]Hoja2!$F$95</definedName>
    <definedName name="Pay_Date" localSheetId="5">#REF!</definedName>
    <definedName name="Pay_Date" localSheetId="8">#REF!</definedName>
    <definedName name="Pay_Date" localSheetId="9">#REF!</definedName>
    <definedName name="Pay_Date" localSheetId="7">#REF!</definedName>
    <definedName name="Pay_Num" localSheetId="5">#REF!</definedName>
    <definedName name="Pay_Num" localSheetId="8">#REF!</definedName>
    <definedName name="Pay_Num" localSheetId="9">#REF!</definedName>
    <definedName name="Pay_Num" localSheetId="7">#REF!</definedName>
    <definedName name="Payment_Date" localSheetId="5">DATE(YEAR('A.I.U '!Loan_Start),MONTH('A.I.U '!Loan_Start)+Payment_Number,DAY('A.I.U '!Loan_Start))</definedName>
    <definedName name="Payment_Date" localSheetId="4">DATE(YEAR(Loan_Start),MONTH(Loan_Start)+Payment_Number,DAY(Loan_Start))</definedName>
    <definedName name="Payment_Date" localSheetId="0">DATE(YEAR('PREC-BASE ALC'!Loan_Start),MONTH('PREC-BASE ALC'!Loan_Start)+Payment_Number,DAY('PREC-BASE ALC'!Loan_Start))</definedName>
    <definedName name="Payment_Date" localSheetId="8">DATE(YEAR('PMA '!Loan_Start),MONTH('PMA '!Loan_Start)+Payment_Number,DAY('PMA '!Loan_Start))</definedName>
    <definedName name="Payment_Date" localSheetId="9">DATE(YEAR('PMT '!Loan_Start),MONTH('PMT '!Loan_Start)+Payment_Number,DAY('PMT '!Loan_Start))</definedName>
    <definedName name="Payment_Date" localSheetId="7">DATE(YEAR('PREC-BASE ALC'!Loan_Start),MONTH('PREC-BASE ALC'!Loan_Start)+Payment_Number,DAY('PREC-BASE ALC'!Loan_Start))</definedName>
    <definedName name="PAZ" localSheetId="5">#REF!</definedName>
    <definedName name="PAZ" localSheetId="8">#REF!</definedName>
    <definedName name="PAZ" localSheetId="9">#REF!</definedName>
    <definedName name="PAZ" localSheetId="7">#REF!</definedName>
    <definedName name="PB" localSheetId="5">#REF!</definedName>
    <definedName name="PB" localSheetId="8">#REF!</definedName>
    <definedName name="PB" localSheetId="9">#REF!</definedName>
    <definedName name="PB" localSheetId="7">#REF!</definedName>
    <definedName name="PC" localSheetId="5">#REF!</definedName>
    <definedName name="PC" localSheetId="8">#REF!</definedName>
    <definedName name="PC" localSheetId="9">#REF!</definedName>
    <definedName name="PC" localSheetId="7">#REF!</definedName>
    <definedName name="PE" localSheetId="5">#REF!</definedName>
    <definedName name="PE" localSheetId="6">#REF!</definedName>
    <definedName name="PE" localSheetId="8">#REF!</definedName>
    <definedName name="PE" localSheetId="9">#REF!</definedName>
    <definedName name="PE" localSheetId="7">#REF!</definedName>
    <definedName name="PEDESTL" localSheetId="5">#REF!</definedName>
    <definedName name="PEDESTL" localSheetId="6">#REF!</definedName>
    <definedName name="PEDESTL" localSheetId="8">#REF!</definedName>
    <definedName name="PEDESTL" localSheetId="9">#REF!</definedName>
    <definedName name="PEDESTL">#REF!</definedName>
    <definedName name="pedro">#N/A</definedName>
    <definedName name="pedrrr">#N/A</definedName>
    <definedName name="pelo" localSheetId="5">#REF!</definedName>
    <definedName name="pelo" localSheetId="6">#REF!</definedName>
    <definedName name="pelo" localSheetId="8">#REF!</definedName>
    <definedName name="pelo" localSheetId="9">#REF!</definedName>
    <definedName name="pelo" localSheetId="7">#REF!</definedName>
    <definedName name="PEPE" localSheetId="5">'A.I.U '!ERR</definedName>
    <definedName name="PEPE" localSheetId="9">'PMT '!err</definedName>
    <definedName name="PEPE">[2]!ERR</definedName>
    <definedName name="PEPE_1">#N/A</definedName>
    <definedName name="PEPE_2">#N/A</definedName>
    <definedName name="PEPE_4">#N/A</definedName>
    <definedName name="PEPE_6">#N/A</definedName>
    <definedName name="PEPE_7">#N/A</definedName>
    <definedName name="PEPE_8">#N/A</definedName>
    <definedName name="Pepita" localSheetId="9">'PMT '!err</definedName>
    <definedName name="Pepita">[2]!ERR</definedName>
    <definedName name="Pepito" localSheetId="9">'PMT '!err</definedName>
    <definedName name="Pepito">[2]!ERR</definedName>
    <definedName name="PER_PAV" localSheetId="8">#REF!</definedName>
    <definedName name="PER_PAV" localSheetId="9">#REF!</definedName>
    <definedName name="PER_PAV">#REF!</definedName>
    <definedName name="PEREZ" localSheetId="0">[123]!ERR</definedName>
    <definedName name="PEREZ">[123]!ERR</definedName>
    <definedName name="periodo" localSheetId="5">#REF!</definedName>
    <definedName name="periodo" localSheetId="8">#REF!</definedName>
    <definedName name="periodo" localSheetId="9">#REF!</definedName>
    <definedName name="periodo" localSheetId="7">#REF!</definedName>
    <definedName name="personal" localSheetId="5">#REF!</definedName>
    <definedName name="personal" localSheetId="8">#REF!</definedName>
    <definedName name="personal" localSheetId="9">#REF!</definedName>
    <definedName name="personal">#REF!</definedName>
    <definedName name="PESO14.2" localSheetId="5">#REF!</definedName>
    <definedName name="PESO14.2" localSheetId="8">#REF!</definedName>
    <definedName name="PESO14.2" localSheetId="9">#REF!</definedName>
    <definedName name="PESO14.2">#REF!</definedName>
    <definedName name="PESO14.3" localSheetId="5">#REF!</definedName>
    <definedName name="PESO14.3" localSheetId="6">#REF!</definedName>
    <definedName name="PESO14.3" localSheetId="8">#REF!</definedName>
    <definedName name="PESO14.3" localSheetId="9">#REF!</definedName>
    <definedName name="PESO14.3">#REF!</definedName>
    <definedName name="PESO14.4" localSheetId="5">#REF!</definedName>
    <definedName name="PESO14.4" localSheetId="6">#REF!</definedName>
    <definedName name="PESO14.4" localSheetId="8">#REF!</definedName>
    <definedName name="PESO14.4" localSheetId="9">#REF!</definedName>
    <definedName name="PESO14.4">#REF!</definedName>
    <definedName name="pintura">#N/A</definedName>
    <definedName name="PKHK" localSheetId="5" hidden="1">{"TAB1",#N/A,TRUE,"GENERAL";"TAB2",#N/A,TRUE,"GENERAL";"TAB3",#N/A,TRUE,"GENERAL";"TAB4",#N/A,TRUE,"GENERAL";"TAB5",#N/A,TRUE,"GENERAL"}</definedName>
    <definedName name="PKHK" localSheetId="4" hidden="1">{"TAB1",#N/A,TRUE,"GENERAL";"TAB2",#N/A,TRUE,"GENERAL";"TAB3",#N/A,TRUE,"GENERAL";"TAB4",#N/A,TRUE,"GENERAL";"TAB5",#N/A,TRUE,"GENERAL"}</definedName>
    <definedName name="PKHK" localSheetId="0"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4" hidden="1">{"TAB1",#N/A,TRUE,"GENERAL";"TAB2",#N/A,TRUE,"GENERAL";"TAB3",#N/A,TRUE,"GENERAL";"TAB4",#N/A,TRUE,"GENERAL";"TAB5",#N/A,TRUE,"GENERAL"}</definedName>
    <definedName name="pkj" localSheetId="0"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L" localSheetId="5">#REF!</definedName>
    <definedName name="PL" localSheetId="6">#REF!</definedName>
    <definedName name="PL" localSheetId="8">#REF!</definedName>
    <definedName name="PL" localSheetId="9">#REF!</definedName>
    <definedName name="PL" localSheetId="7">#REF!</definedName>
    <definedName name="PLAD" localSheetId="5" hidden="1">{"TAB1",#N/A,TRUE,"GENERAL";"TAB2",#N/A,TRUE,"GENERAL";"TAB3",#N/A,TRUE,"GENERAL";"TAB4",#N/A,TRUE,"GENERAL";"TAB5",#N/A,TRUE,"GENERAL"}</definedName>
    <definedName name="PLAD" localSheetId="4" hidden="1">{"TAB1",#N/A,TRUE,"GENERAL";"TAB2",#N/A,TRUE,"GENERAL";"TAB3",#N/A,TRUE,"GENERAL";"TAB4",#N/A,TRUE,"GENERAL";"TAB5",#N/A,TRUE,"GENERAL"}</definedName>
    <definedName name="PLAD" localSheetId="0"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NO">[15]TUBERIA!$F$125</definedName>
    <definedName name="plazo">[124]AIU!$L$2</definedName>
    <definedName name="ploter" localSheetId="5">#REF!</definedName>
    <definedName name="ploter" localSheetId="8">#REF!</definedName>
    <definedName name="ploter" localSheetId="9">#REF!</definedName>
    <definedName name="ploter" localSheetId="7">#REF!</definedName>
    <definedName name="PLPLUNN" localSheetId="5"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T" localSheetId="5">#REF!</definedName>
    <definedName name="PMT" localSheetId="6">#REF!</definedName>
    <definedName name="PMT" localSheetId="8">#REF!</definedName>
    <definedName name="PMT" localSheetId="9">#REF!</definedName>
    <definedName name="PMT">#REF!</definedName>
    <definedName name="pñ" localSheetId="5">#REF!</definedName>
    <definedName name="pñ" localSheetId="6">#REF!</definedName>
    <definedName name="pñ" localSheetId="8">#REF!</definedName>
    <definedName name="pñ" localSheetId="9">#REF!</definedName>
    <definedName name="pñ" localSheetId="7">#REF!</definedName>
    <definedName name="PO" localSheetId="5">#REF!</definedName>
    <definedName name="PO" localSheetId="6">#REF!</definedName>
    <definedName name="PO" localSheetId="8">#REF!</definedName>
    <definedName name="PO" localSheetId="9">#REF!</definedName>
    <definedName name="PO" localSheetId="7">#REF!</definedName>
    <definedName name="poi" localSheetId="5">#REF!</definedName>
    <definedName name="poi" localSheetId="6">#REF!</definedName>
    <definedName name="poi" localSheetId="8">#REF!</definedName>
    <definedName name="poi" localSheetId="9">#REF!</definedName>
    <definedName name="poi" localSheetId="7">#REF!</definedName>
    <definedName name="poiu" localSheetId="5">#REF!</definedName>
    <definedName name="poiu" localSheetId="6">#REF!</definedName>
    <definedName name="poiu" localSheetId="8">#REF!</definedName>
    <definedName name="poiu" localSheetId="9">#REF!</definedName>
    <definedName name="poiu">#REF!</definedName>
    <definedName name="POIUP" localSheetId="5" hidden="1">{"via1",#N/A,TRUE,"general";"via2",#N/A,TRUE,"general";"via3",#N/A,TRUE,"general"}</definedName>
    <definedName name="POIUP" localSheetId="4" hidden="1">{"via1",#N/A,TRUE,"general";"via2",#N/A,TRUE,"general";"via3",#N/A,TRUE,"general"}</definedName>
    <definedName name="POIUP" localSheetId="0"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k" localSheetId="5">[105]PRESUPUESTO!#REF!</definedName>
    <definedName name="pok" localSheetId="6">[105]PRESUPUESTO!#REF!</definedName>
    <definedName name="pok" localSheetId="8">[105]PRESUPUESTO!#REF!</definedName>
    <definedName name="pok" localSheetId="9">[105]PRESUPUESTO!#REF!</definedName>
    <definedName name="pok" localSheetId="7">[105]PRESUPUESTO!#REF!</definedName>
    <definedName name="POKKK" localSheetId="5">#REF!</definedName>
    <definedName name="POKKK" localSheetId="8">#REF!</definedName>
    <definedName name="POKKK" localSheetId="9">#REF!</definedName>
    <definedName name="POKKK" localSheetId="7">#REF!</definedName>
    <definedName name="POL" localSheetId="5">#REF!</definedName>
    <definedName name="POL" localSheetId="8">#REF!</definedName>
    <definedName name="POL" localSheetId="9">#REF!</definedName>
    <definedName name="POL" localSheetId="7">#REF!</definedName>
    <definedName name="POLII" localSheetId="5">#REF!</definedName>
    <definedName name="POLII" localSheetId="8">#REF!</definedName>
    <definedName name="POLII" localSheetId="9">#REF!</definedName>
    <definedName name="POLII" localSheetId="7">#REF!</definedName>
    <definedName name="Polizas" localSheetId="5">#REF!</definedName>
    <definedName name="Polizas" localSheetId="1">#REF!</definedName>
    <definedName name="Polizas" localSheetId="4">#REF!</definedName>
    <definedName name="Polizas" localSheetId="6">#REF!</definedName>
    <definedName name="Polizas" localSheetId="3">#REF!</definedName>
    <definedName name="Polizas">#REF!</definedName>
    <definedName name="POM" localSheetId="5">#REF!</definedName>
    <definedName name="POM" localSheetId="6">#REF!</definedName>
    <definedName name="POM" localSheetId="8">#REF!</definedName>
    <definedName name="POM" localSheetId="9">#REF!</definedName>
    <definedName name="POM">#REF!</definedName>
    <definedName name="POO" localSheetId="5">#REF!</definedName>
    <definedName name="POO" localSheetId="6">#REF!</definedName>
    <definedName name="POO" localSheetId="8">#REF!</definedName>
    <definedName name="POO" localSheetId="9">#REF!</definedName>
    <definedName name="POO" localSheetId="7">#REF!</definedName>
    <definedName name="popop" localSheetId="5" hidden="1">{"via1",#N/A,TRUE,"general";"via2",#N/A,TRUE,"general";"via3",#N/A,TRUE,"general"}</definedName>
    <definedName name="popop" localSheetId="4" hidden="1">{"via1",#N/A,TRUE,"general";"via2",#N/A,TRUE,"general";"via3",#N/A,TRUE,"general"}</definedName>
    <definedName name="popop" localSheetId="0"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4" hidden="1">{"via1",#N/A,TRUE,"general";"via2",#N/A,TRUE,"general";"via3",#N/A,TRUE,"general"}</definedName>
    <definedName name="popp" localSheetId="0"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vds" localSheetId="5"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entaje" localSheetId="5">#REF!</definedName>
    <definedName name="porcentaje" localSheetId="6">#REF!</definedName>
    <definedName name="porcentaje" localSheetId="8">#REF!</definedName>
    <definedName name="porcentaje" localSheetId="9">#REF!</definedName>
    <definedName name="porcentaje">#REF!</definedName>
    <definedName name="PORIGEN">[125]LISTAS!$G$2:$G$3</definedName>
    <definedName name="PORPO" localSheetId="5">#REF!</definedName>
    <definedName name="PORPO" localSheetId="8">#REF!</definedName>
    <definedName name="PORPO" localSheetId="9">#REF!</definedName>
    <definedName name="PORPO">#REF!</definedName>
    <definedName name="PORPOM" localSheetId="5">#REF!</definedName>
    <definedName name="PORPOM" localSheetId="8">#REF!</definedName>
    <definedName name="PORPOM" localSheetId="9">#REF!</definedName>
    <definedName name="PORPOM">#REF!</definedName>
    <definedName name="PORPREGRADO" localSheetId="5">#REF!</definedName>
    <definedName name="PORPREGRADO" localSheetId="8">#REF!</definedName>
    <definedName name="PORPREGRADO" localSheetId="9">#REF!</definedName>
    <definedName name="PORPREGRADO">#REF!</definedName>
    <definedName name="POSMML" localSheetId="5">#REF!</definedName>
    <definedName name="POSMML" localSheetId="6">#REF!</definedName>
    <definedName name="POSMML" localSheetId="8">#REF!</definedName>
    <definedName name="POSMML" localSheetId="9">#REF!</definedName>
    <definedName name="POSMML">#REF!</definedName>
    <definedName name="POSTGRADOS">[126]DEPENDENCIAS!$F$2:$F$72</definedName>
    <definedName name="POSTPREGRADO" localSheetId="5">#REF!</definedName>
    <definedName name="POSTPREGRADO" localSheetId="8">#REF!</definedName>
    <definedName name="POSTPREGRADO" localSheetId="9">#REF!</definedName>
    <definedName name="POSTPREGRADO">#REF!</definedName>
    <definedName name="pouig" localSheetId="5" hidden="1">{"via1",#N/A,TRUE,"general";"via2",#N/A,TRUE,"general";"via3",#N/A,TRUE,"general"}</definedName>
    <definedName name="pouig" localSheetId="4" hidden="1">{"via1",#N/A,TRUE,"general";"via2",#N/A,TRUE,"general";"via3",#N/A,TRUE,"general"}</definedName>
    <definedName name="pouig" localSheetId="0"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#REF!</definedName>
    <definedName name="POZO" localSheetId="8">#REF!</definedName>
    <definedName name="POZO" localSheetId="9">#REF!</definedName>
    <definedName name="POZO">#REF!</definedName>
    <definedName name="POZO1.2" localSheetId="8">#REF!</definedName>
    <definedName name="POZO1.2" localSheetId="9">#REF!</definedName>
    <definedName name="POZO1.2">#REF!</definedName>
    <definedName name="Pozos" localSheetId="5">[77]Pozos!$A$1:$H$1491</definedName>
    <definedName name="Pozos" localSheetId="6">[77]Pozos!$A$1:$H$1491</definedName>
    <definedName name="Pozos" localSheetId="8">[77]Pozos!$A$1:$H$1491</definedName>
    <definedName name="Pozos" localSheetId="9">[77]Pozos!$A$1:$H$1491</definedName>
    <definedName name="Pozos" localSheetId="7">[77]Pozos!$A$1:$H$1491</definedName>
    <definedName name="pp" localSheetId="5">#REF!</definedName>
    <definedName name="pp" localSheetId="8">#REF!</definedName>
    <definedName name="pp" localSheetId="9">#REF!</definedName>
    <definedName name="pp" localSheetId="7">#REF!</definedName>
    <definedName name="PPNM" localSheetId="5">#REF!</definedName>
    <definedName name="PPNM" localSheetId="8">#REF!</definedName>
    <definedName name="PPNM" localSheetId="9">#REF!</definedName>
    <definedName name="PPNM" localSheetId="7">#REF!</definedName>
    <definedName name="ppp" localSheetId="5">#REF!</definedName>
    <definedName name="ppp" localSheetId="8">#REF!</definedName>
    <definedName name="ppp" localSheetId="9">#REF!</definedName>
    <definedName name="ppp">#REF!</definedName>
    <definedName name="pppp" localSheetId="5">#REF!</definedName>
    <definedName name="pppp" localSheetId="6">#REF!</definedName>
    <definedName name="pppp" localSheetId="8">#REF!</definedName>
    <definedName name="pppp" localSheetId="9">#REF!</definedName>
    <definedName name="pppp">#REF!</definedName>
    <definedName name="ppppp9" localSheetId="5" hidden="1">{"via1",#N/A,TRUE,"general";"via2",#N/A,TRUE,"general";"via3",#N/A,TRUE,"general"}</definedName>
    <definedName name="ppppp9" localSheetId="4" hidden="1">{"via1",#N/A,TRUE,"general";"via2",#N/A,TRUE,"general";"via3",#N/A,TRUE,"general"}</definedName>
    <definedName name="ppppp9" localSheetId="0"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qroj" localSheetId="5" hidden="1">{"via1",#N/A,TRUE,"general";"via2",#N/A,TRUE,"general";"via3",#N/A,TRUE,"general"}</definedName>
    <definedName name="pqroj" localSheetId="4" hidden="1">{"via1",#N/A,TRUE,"general";"via2",#N/A,TRUE,"general";"via3",#N/A,TRUE,"general"}</definedName>
    <definedName name="pqroj" localSheetId="0"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 localSheetId="5">#REF!</definedName>
    <definedName name="PR" localSheetId="6">#REF!</definedName>
    <definedName name="PR" localSheetId="8">#REF!</definedName>
    <definedName name="PR" localSheetId="9">#REF!</definedName>
    <definedName name="PR">#REF!</definedName>
    <definedName name="PRE" localSheetId="5">#REF!</definedName>
    <definedName name="PRE" localSheetId="6">#REF!</definedName>
    <definedName name="PRE" localSheetId="8">#REF!</definedName>
    <definedName name="PRE" localSheetId="9">#REF!</definedName>
    <definedName name="PRE" localSheetId="7">#REF!</definedName>
    <definedName name="PREACTA" localSheetId="5">#REF!</definedName>
    <definedName name="PREACTA" localSheetId="6">#REF!</definedName>
    <definedName name="PREACTA" localSheetId="8">#REF!</definedName>
    <definedName name="PREACTA" localSheetId="9">#REF!</definedName>
    <definedName name="PREACTA" localSheetId="7">#REF!</definedName>
    <definedName name="PRECIO" localSheetId="5">[103]PRECIOS!$A$5:$M$167</definedName>
    <definedName name="PRECIO" localSheetId="6">[103]PRECIOS!$A$5:$M$167</definedName>
    <definedName name="PRECIO" localSheetId="8">[103]PRECIOS!$A$5:$M$167</definedName>
    <definedName name="PRECIO" localSheetId="9">[103]PRECIOS!$A$5:$M$167</definedName>
    <definedName name="PRECIO" localSheetId="7">[103]PRECIOS!$A$5:$M$167</definedName>
    <definedName name="precios" localSheetId="5">#REF!</definedName>
    <definedName name="precios" localSheetId="8">#REF!</definedName>
    <definedName name="precios" localSheetId="9">#REF!</definedName>
    <definedName name="precios" localSheetId="7">#REF!</definedName>
    <definedName name="PREPARACIO" localSheetId="5">#REF!</definedName>
    <definedName name="PREPARACIO" localSheetId="8">#REF!</definedName>
    <definedName name="PREPARACIO" localSheetId="9">#REF!</definedName>
    <definedName name="PREPARACIO">#REF!</definedName>
    <definedName name="preparacion">[34]DEPENDENCIAS!$E$2:$E$5</definedName>
    <definedName name="PREPARACION_POSTGRADUADA" localSheetId="5">#REF!</definedName>
    <definedName name="PREPARACION_POSTGRADUADA" localSheetId="8">#REF!</definedName>
    <definedName name="PREPARACION_POSTGRADUADA" localSheetId="9">#REF!</definedName>
    <definedName name="PREPARACION_POSTGRADUADA">#REF!</definedName>
    <definedName name="pres" localSheetId="5">#REF!</definedName>
    <definedName name="pres" localSheetId="8">#REF!</definedName>
    <definedName name="pres" localSheetId="9">#REF!</definedName>
    <definedName name="pres">#REF!</definedName>
    <definedName name="PRESTAC.">1.15</definedName>
    <definedName name="prestaciones" localSheetId="5">[43]DATOS!$B$14</definedName>
    <definedName name="prestaciones" localSheetId="6">[43]DATOS!$B$14</definedName>
    <definedName name="prestaciones" localSheetId="8">[43]DATOS!$B$14</definedName>
    <definedName name="prestaciones" localSheetId="9">[43]DATOS!$B$14</definedName>
    <definedName name="prestaciones" localSheetId="7">[43]DATOS!$B$14</definedName>
    <definedName name="PRESUPUESTO" localSheetId="5">#REF!</definedName>
    <definedName name="Presupuesto" localSheetId="1">[85]Presupuesto!$A$8:$A$351</definedName>
    <definedName name="Presupuesto" localSheetId="4">[85]Presupuesto!$A$8:$A$351</definedName>
    <definedName name="Presupuesto" localSheetId="6">[85]Presupuesto!$A$8:$A$351</definedName>
    <definedName name="Presupuesto" localSheetId="3">[85]Presupuesto!$A$8:$A$351</definedName>
    <definedName name="PRESUPUESTO">#REF!</definedName>
    <definedName name="PRIMER" localSheetId="5"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7" hidden="1">{"via1",#N/A,TRUE,"general";"via2",#N/A,TRUE,"general";"via3",#N/A,TRUE,"general"}</definedName>
    <definedName name="PRIMET" localSheetId="5"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c" localSheetId="5">#REF!</definedName>
    <definedName name="Princ" localSheetId="6">#REF!</definedName>
    <definedName name="Princ" localSheetId="8">#REF!</definedName>
    <definedName name="Princ" localSheetId="9">#REF!</definedName>
    <definedName name="Princ" localSheetId="7">#REF!</definedName>
    <definedName name="PRINT_AREA">#N/A</definedName>
    <definedName name="PRINT_AREA_MI" localSheetId="5">#N/A</definedName>
    <definedName name="PRINT_AREA_MI" localSheetId="6">#N/A</definedName>
    <definedName name="PRINT_AREA_MI" localSheetId="8">#N/A</definedName>
    <definedName name="PRINT_AREA_MI" localSheetId="9">#N/A</definedName>
    <definedName name="PRINT_AREA_MI" localSheetId="7">#N/A</definedName>
    <definedName name="Print_Area_Reset" localSheetId="5">OFFSET('A.I.U '!Full_Print,0,0,'A.I.U '!Last_Row)</definedName>
    <definedName name="Print_Area_Reset" localSheetId="4">OFFSET(Full_Print,0,0,CRONOGRAMA!Last_Row)</definedName>
    <definedName name="Print_Area_Reset" localSheetId="0">OFFSET(Full_Print,0,0,'INTERVENCION '!Last_Row)</definedName>
    <definedName name="Print_Area_Reset" localSheetId="8">OFFSET('PMA '!Full_Print,0,0,Last_Row)</definedName>
    <definedName name="Print_Area_Reset" localSheetId="9">#N/A</definedName>
    <definedName name="Print_Area_Reset" localSheetId="7">OFFSET('PREC-BASE ALC'!Full_Print,0,0,'PREC-BASE ALC'!Last_Row)</definedName>
    <definedName name="PRINT_TITLES">#N/A</definedName>
    <definedName name="PRINT_TITLES_MI" localSheetId="5">#N/A</definedName>
    <definedName name="Print_Titles_MI" localSheetId="4">#REF!</definedName>
    <definedName name="PRINT_TITLES_MI" localSheetId="6">#N/A</definedName>
    <definedName name="Print_Titles_MI" localSheetId="0">#REF!</definedName>
    <definedName name="PRINT_TITLES_MI" localSheetId="8">#N/A</definedName>
    <definedName name="PRINT_TITLES_MI" localSheetId="9">#N/A</definedName>
    <definedName name="PRINT_TITLES_MI" localSheetId="7">#N/A</definedName>
    <definedName name="PROFESION" localSheetId="5">#REF!</definedName>
    <definedName name="PROFESION" localSheetId="8">#REF!</definedName>
    <definedName name="PROFESION" localSheetId="9">#REF!</definedName>
    <definedName name="PROFESION">#REF!</definedName>
    <definedName name="PROFESIONES" localSheetId="5">#REF!</definedName>
    <definedName name="PROFESIONES" localSheetId="8">#REF!</definedName>
    <definedName name="PROFESIONES" localSheetId="9">#REF!</definedName>
    <definedName name="PROFESIONES">#REF!</definedName>
    <definedName name="programainv" localSheetId="5">'A.I.U '!ERR</definedName>
    <definedName name="programainv" localSheetId="9">'PMT '!err</definedName>
    <definedName name="programainv">[2]!ERR</definedName>
    <definedName name="programainv_1">#N/A</definedName>
    <definedName name="programainv_10" localSheetId="5">'A.I.U '!ERR</definedName>
    <definedName name="programainv_10" localSheetId="9">'PMT '!err</definedName>
    <definedName name="programainv_10">[2]!ERR</definedName>
    <definedName name="programainv_2">#N/A</definedName>
    <definedName name="programainv_3" localSheetId="5">'A.I.U '!ERR</definedName>
    <definedName name="programainv_3" localSheetId="9">'PMT '!err</definedName>
    <definedName name="programainv_3">[2]!ERR</definedName>
    <definedName name="programainv_4" localSheetId="5">'A.I.U '!ERR</definedName>
    <definedName name="programainv_4" localSheetId="9">'PMT '!err</definedName>
    <definedName name="programainv_4">[2]!ERR</definedName>
    <definedName name="programainv_5" localSheetId="5">'A.I.U '!ERR</definedName>
    <definedName name="programainv_5" localSheetId="9">'PMT '!err</definedName>
    <definedName name="programainv_5">[2]!ERR</definedName>
    <definedName name="programainv_6" localSheetId="5">'A.I.U '!ERR</definedName>
    <definedName name="programainv_6" localSheetId="9">'PMT '!err</definedName>
    <definedName name="programainv_6">[2]!ERR</definedName>
    <definedName name="programainv_7" localSheetId="5">'A.I.U '!ERR</definedName>
    <definedName name="programainv_7" localSheetId="9">'PMT '!err</definedName>
    <definedName name="programainv_7">[2]!ERR</definedName>
    <definedName name="programainv_8" localSheetId="5">'A.I.U '!ERR</definedName>
    <definedName name="programainv_8" localSheetId="9">'PMT '!err</definedName>
    <definedName name="programainv_8">[2]!ERR</definedName>
    <definedName name="programainv_9" localSheetId="5">'A.I.U '!ERR</definedName>
    <definedName name="programainv_9" localSheetId="9">'PMT '!err</definedName>
    <definedName name="programainv_9">[2]!ERR</definedName>
    <definedName name="PROTCAT">[15]MATERIALES!$F$45</definedName>
    <definedName name="PROTUBE">[15]EQUIPO!$F$213</definedName>
    <definedName name="PROY" localSheetId="5">'[127]PE-02'!#REF!</definedName>
    <definedName name="PROY">'[128]PE-02'!#REF!</definedName>
    <definedName name="PRUEBA2" localSheetId="8">#REF!</definedName>
    <definedName name="PRUEBA2" localSheetId="9">#REF!</definedName>
    <definedName name="PRUEBA2">#REF!</definedName>
    <definedName name="PRUEBHID">[15]EQUIPO!$F$332</definedName>
    <definedName name="ps">'[129]Prestaciones Sociales'!$E$2</definedName>
    <definedName name="PSV">'[15]MANO DE OBRA'!$F$242</definedName>
    <definedName name="PT" localSheetId="5">#REF!</definedName>
    <definedName name="PT" localSheetId="8">#REF!</definedName>
    <definedName name="PT" localSheetId="9">#REF!</definedName>
    <definedName name="PT">#REF!</definedName>
    <definedName name="pto" localSheetId="5">'A.I.U '!ERR</definedName>
    <definedName name="PTO">#N/A</definedName>
    <definedName name="ptope" localSheetId="5" hidden="1">{"TAB1",#N/A,TRUE,"GENERAL";"TAB2",#N/A,TRUE,"GENERAL";"TAB3",#N/A,TRUE,"GENERAL";"TAB4",#N/A,TRUE,"GENERAL";"TAB5",#N/A,TRUE,"GENERAL"}</definedName>
    <definedName name="ptope" localSheetId="4" hidden="1">{"TAB1",#N/A,TRUE,"GENERAL";"TAB2",#N/A,TRUE,"GENERAL";"TAB3",#N/A,TRUE,"GENERAL";"TAB4",#N/A,TRUE,"GENERAL";"TAB5",#N/A,TRUE,"GENERAL"}</definedName>
    <definedName name="ptope" localSheetId="0"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4" hidden="1">{"via1",#N/A,TRUE,"general";"via2",#N/A,TRUE,"general";"via3",#N/A,TRUE,"general"}</definedName>
    <definedName name="ptopes" localSheetId="0"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q"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 localSheetId="7"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1q1q" localSheetId="5" hidden="1">{"via1",#N/A,TRUE,"general";"via2",#N/A,TRUE,"general";"via3",#N/A,TRUE,"general"}</definedName>
    <definedName name="q1q1q" localSheetId="4" hidden="1">{"via1",#N/A,TRUE,"general";"via2",#N/A,TRUE,"general";"via3",#N/A,TRUE,"general"}</definedName>
    <definedName name="q1q1q" localSheetId="0"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 localSheetId="5">'A.I.U '!ERR</definedName>
    <definedName name="QA" localSheetId="4">'INTERVENCION '!ERR</definedName>
    <definedName name="QA" localSheetId="0">'INTERVENCION '!ERR</definedName>
    <definedName name="QA" localSheetId="8">[0]!ERR</definedName>
    <definedName name="QA" localSheetId="9">[0]!ERR</definedName>
    <definedName name="QA">[0]!ERR</definedName>
    <definedName name="qaedtguj" localSheetId="5" hidden="1">{"via1",#N/A,TRUE,"general";"via2",#N/A,TRUE,"general";"via3",#N/A,TRUE,"general"}</definedName>
    <definedName name="qaedtguj" localSheetId="4" hidden="1">{"via1",#N/A,TRUE,"general";"via2",#N/A,TRUE,"general";"via3",#N/A,TRUE,"general"}</definedName>
    <definedName name="qaedtguj" localSheetId="0"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er" localSheetId="5">#REF!</definedName>
    <definedName name="qaer" localSheetId="6">#REF!</definedName>
    <definedName name="qaer" localSheetId="8">#REF!</definedName>
    <definedName name="qaer" localSheetId="9">#REF!</definedName>
    <definedName name="qaer">#REF!</definedName>
    <definedName name="QAQSWS" localSheetId="5" hidden="1">{"via1",#N/A,TRUE,"general";"via2",#N/A,TRUE,"general";"via3",#N/A,TRUE,"general"}</definedName>
    <definedName name="QAQSWS" localSheetId="4" hidden="1">{"via1",#N/A,TRUE,"general";"via2",#N/A,TRUE,"general";"via3",#N/A,TRUE,"general"}</definedName>
    <definedName name="QAQSWS" localSheetId="0"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4" hidden="1">{"via1",#N/A,TRUE,"general";"via2",#N/A,TRUE,"general";"via3",#N/A,TRUE,"general"}</definedName>
    <definedName name="qaqwwxcr" localSheetId="0"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 localSheetId="5">#REF!</definedName>
    <definedName name="qaz" localSheetId="6">#REF!</definedName>
    <definedName name="qaz" localSheetId="8">#REF!</definedName>
    <definedName name="qaz" localSheetId="9">#REF!</definedName>
    <definedName name="qaz">#REF!</definedName>
    <definedName name="qedcd" localSheetId="5" hidden="1">{"via1",#N/A,TRUE,"general";"via2",#N/A,TRUE,"general";"via3",#N/A,TRUE,"general"}</definedName>
    <definedName name="qedcd" localSheetId="4" hidden="1">{"via1",#N/A,TRUE,"general";"via2",#N/A,TRUE,"general";"via3",#N/A,TRUE,"general"}</definedName>
    <definedName name="qedcd" localSheetId="0"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dsa">#REF!</definedName>
    <definedName name="qeqewe" localSheetId="5"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qwewgtyyy">#REF!</definedName>
    <definedName name="qewj" localSheetId="5" hidden="1">{"via1",#N/A,TRUE,"general";"via2",#N/A,TRUE,"general";"via3",#N/A,TRUE,"general"}</definedName>
    <definedName name="qewj" localSheetId="4" hidden="1">{"via1",#N/A,TRUE,"general";"via2",#N/A,TRUE,"general";"via3",#N/A,TRUE,"general"}</definedName>
    <definedName name="qewj" localSheetId="0"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EWRTYUIOJKBVCas">#REF!</definedName>
    <definedName name="Qfghjuki" localSheetId="8">#REF!</definedName>
    <definedName name="Qfghjuki" localSheetId="9">#REF!</definedName>
    <definedName name="Qfghjuki">#REF!</definedName>
    <definedName name="QMZOGAL" localSheetId="8">#REF!</definedName>
    <definedName name="QMZOGAL" localSheetId="9">#REF!</definedName>
    <definedName name="QMZOGAL">#REF!</definedName>
    <definedName name="QQ" localSheetId="5">[2]!ERR</definedName>
    <definedName name="QQ" localSheetId="6">[2]!ERR</definedName>
    <definedName name="QQ" localSheetId="8">[2]!ERR</definedName>
    <definedName name="QQ" localSheetId="9">[2]!ERR</definedName>
    <definedName name="QQ" localSheetId="7">[2]!ERR</definedName>
    <definedName name="QQQ" localSheetId="5" hidden="1">#REF!</definedName>
    <definedName name="QQQ" localSheetId="8" hidden="1">#REF!</definedName>
    <definedName name="QQQ" localSheetId="9" hidden="1">#REF!</definedName>
    <definedName name="QQQ" hidden="1">#REF!</definedName>
    <definedName name="QQQQQQQQQQQQQQQQQQQQQQQQQQQQQQQQQ" localSheetId="8">#REF!</definedName>
    <definedName name="QQQQQQQQQQQQQQQQQQQQQQQQQQQQQQQQQ" localSheetId="9">#REF!</definedName>
    <definedName name="QQQQQQQQQQQQQQQQQQQQQQQQQQQQQQQQQ">#REF!</definedName>
    <definedName name="QQQQQQQQQQQQQQQQQQQQQQQQQQQQQQQQQQQQQQQQQQQQQQQQQQQQQQQHHHHHHHHHHHHHHHHHHHHHHHHHHHHHHHHHHHHHHHHHHHHHHHHHHHHHHHHHHPPPPPPPPPPPPPPPPPPPPPPPPPPPPPPPPPPPPPPPPPPPPPPPPPPPPPPPPPPPPPPPPPPPPPPPPPPPPPPPPPPPPPPPPPPPPPPPPPPPPPPPPPPPPPPPPPPP" localSheetId="8">#REF!</definedName>
    <definedName name="QQQQQQQQQQQQQQQQQQQQQQQQQQQQQQQQQQQQQQQQQQQQQQQQQQQQQQQHHHHHHHHHHHHHHHHHHHHHHHHHHHHHHHHHHHHHHHHHHHHHHHHHHHHHHHHHHPPPPPPPPPPPPPPPPPPPPPPPPPPPPPPPPPPPPPPPPPPPPPPPPPPPPPPPPPPPPPPPPPPPPPPPPPPPPPPPPPPPPPPPPPPPPPPPPPPPPPPPPPPPPPPPPPPP" localSheetId="9">#REF!</definedName>
    <definedName name="QQQQQQQQQQQQQQQQQQQQQQQQQQQQQQQQQQQQQQQQQQQQQQQQQQQQQQQHHHHHHHHHHHHHHHHHHHHHHHHHHHHHHHHHHHHHHHHHHHHHHHHHHHHHHHHHHPPPPPPPPPPPPPPPPPPPPPPPPPPPPPPPPPPPPPPPPPPPPPPPPPPPPPPPPPPPPPPPPPPPPPPPPPPPPPPPPPPPPPPPPPPPPPPPPPPPPPPPPPPPPPPPPPPP">#REF!</definedName>
    <definedName name="qqqqqw" localSheetId="5" hidden="1">{"via1",#N/A,TRUE,"general";"via2",#N/A,TRUE,"general";"via3",#N/A,TRUE,"general"}</definedName>
    <definedName name="qqqqqw" localSheetId="4" hidden="1">{"via1",#N/A,TRUE,"general";"via2",#N/A,TRUE,"general";"via3",#N/A,TRUE,"general"}</definedName>
    <definedName name="qqqqqw" localSheetId="0"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w" localSheetId="5"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7" hidden="1">{"via1",#N/A,TRUE,"general";"via2",#N/A,TRUE,"general";"via3",#N/A,TRUE,"general"}</definedName>
    <definedName name="qwdas2" localSheetId="5" hidden="1">{"via1",#N/A,TRUE,"general";"via2",#N/A,TRUE,"general";"via3",#N/A,TRUE,"general"}</definedName>
    <definedName name="qwdas2" localSheetId="4" hidden="1">{"via1",#N/A,TRUE,"general";"via2",#N/A,TRUE,"general";"via3",#N/A,TRUE,"general"}</definedName>
    <definedName name="qwdas2" localSheetId="0"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 localSheetId="5">[2]!ERR</definedName>
    <definedName name="QWE" localSheetId="6">[2]!ERR</definedName>
    <definedName name="QWE" localSheetId="8">[2]!ERR</definedName>
    <definedName name="QWE" localSheetId="9">[2]!ERR</definedName>
    <definedName name="QWE" localSheetId="7">[2]!ERR</definedName>
    <definedName name="QWEE" localSheetId="5">#REF!</definedName>
    <definedName name="QWEE" localSheetId="8">#REF!</definedName>
    <definedName name="QWEE" localSheetId="9">#REF!</definedName>
    <definedName name="QWEE">#REF!</definedName>
    <definedName name="qweqe" localSheetId="5" hidden="1">{"TAB1",#N/A,TRUE,"GENERAL";"TAB2",#N/A,TRUE,"GENERAL";"TAB3",#N/A,TRUE,"GENERAL";"TAB4",#N/A,TRUE,"GENERAL";"TAB5",#N/A,TRUE,"GENERAL"}</definedName>
    <definedName name="qweqe" localSheetId="4" hidden="1">{"TAB1",#N/A,TRUE,"GENERAL";"TAB2",#N/A,TRUE,"GENERAL";"TAB3",#N/A,TRUE,"GENERAL";"TAB4",#N/A,TRUE,"GENERAL";"TAB5",#N/A,TRUE,"GENERAL"}</definedName>
    <definedName name="qweqe" localSheetId="0"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RGH">#REF!</definedName>
    <definedName name="qwqer">[2]!ERR</definedName>
    <definedName name="QWQFMJGKLÑLG" localSheetId="8">#REF!</definedName>
    <definedName name="QWQFMJGKLÑLG" localSheetId="9">#REF!</definedName>
    <definedName name="QWQFMJGKLÑLG">#REF!</definedName>
    <definedName name="qwqwqwj" localSheetId="5"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ata" localSheetId="5">#REF!</definedName>
    <definedName name="rata" localSheetId="6">#REF!</definedName>
    <definedName name="rata" localSheetId="8">#REF!</definedName>
    <definedName name="rata" localSheetId="9">#REF!</definedName>
    <definedName name="rata" localSheetId="7">#REF!</definedName>
    <definedName name="RBG" localSheetId="1">#REF!</definedName>
    <definedName name="RBG" localSheetId="4">#REF!</definedName>
    <definedName name="RBG" localSheetId="6">#REF!</definedName>
    <definedName name="RBG" localSheetId="3">#REF!</definedName>
    <definedName name="RBG">[4]APU!$J$4162</definedName>
    <definedName name="RDN">[59]Hoja1!$G$7</definedName>
    <definedName name="rds" localSheetId="5">#REF!</definedName>
    <definedName name="rds" localSheetId="8">#REF!</definedName>
    <definedName name="rds" localSheetId="9">#REF!</definedName>
    <definedName name="rds" localSheetId="7">#REF!</definedName>
    <definedName name="REAJUSTE" localSheetId="5">#REF!</definedName>
    <definedName name="REAJUSTE" localSheetId="8">#REF!</definedName>
    <definedName name="REAJUSTE" localSheetId="9">#REF!</definedName>
    <definedName name="REAJUSTE">#REF!</definedName>
    <definedName name="REAJUSTES" localSheetId="5">#REF!</definedName>
    <definedName name="REAJUSTES" localSheetId="8">#REF!</definedName>
    <definedName name="REAJUSTES" localSheetId="9">#REF!</definedName>
    <definedName name="REAJUSTES">#REF!</definedName>
    <definedName name="red" localSheetId="5">#REF!</definedName>
    <definedName name="red" localSheetId="6">#REF!</definedName>
    <definedName name="red" localSheetId="8">#REF!</definedName>
    <definedName name="red" localSheetId="9">#REF!</definedName>
    <definedName name="red">#REF!</definedName>
    <definedName name="REDEX108">[15]Hoja3!$F$986</definedName>
    <definedName name="REDEX43">[15]Hoja3!$F$906</definedName>
    <definedName name="REDEX84">[15]Hoja3!$F$946</definedName>
    <definedName name="reds" localSheetId="9">'PMT '!err</definedName>
    <definedName name="reds">[2]!ERR</definedName>
    <definedName name="REEE" localSheetId="5">'A.I.U '!ERR</definedName>
    <definedName name="REEE" localSheetId="4">'INTERVENCION '!ERR</definedName>
    <definedName name="REEE" localSheetId="0">'INTERVENCION '!ERR</definedName>
    <definedName name="REEE" localSheetId="8">[0]!ERR</definedName>
    <definedName name="REEE" localSheetId="9">[0]!ERR</definedName>
    <definedName name="REEE">[0]!ERR</definedName>
    <definedName name="rees" localSheetId="9">'PMT '!err</definedName>
    <definedName name="rees">[2]!ERR</definedName>
    <definedName name="REG">'[111]Estado Resumen'!XFC1&gt;2.5</definedName>
    <definedName name="rege" localSheetId="5" hidden="1">{"TAB1",#N/A,TRUE,"GENERAL";"TAB2",#N/A,TRUE,"GENERAL";"TAB3",#N/A,TRUE,"GENERAL";"TAB4",#N/A,TRUE,"GENERAL";"TAB5",#N/A,TRUE,"GENERAL"}</definedName>
    <definedName name="rege" localSheetId="4" hidden="1">{"TAB1",#N/A,TRUE,"GENERAL";"TAB2",#N/A,TRUE,"GENERAL";"TAB3",#N/A,TRUE,"GENERAL";"TAB4",#N/A,TRUE,"GENERAL";"TAB5",#N/A,TRUE,"GENERAL"}</definedName>
    <definedName name="rege" localSheetId="0"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onal" localSheetId="5">[56]CARRETERAS!$A$2</definedName>
    <definedName name="regional" localSheetId="6">[56]CARRETERAS!$A$2</definedName>
    <definedName name="regional" localSheetId="8">[56]CARRETERAS!$A$2</definedName>
    <definedName name="regional" localSheetId="9">[56]CARRETERAS!$A$2</definedName>
    <definedName name="regional" localSheetId="7">[56]CARRETERAS!$A$2</definedName>
    <definedName name="regresd" localSheetId="5"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GULAR">'[112]ESTADO VÍA-CRIT.TECNICO'!XFC1&gt;2.5</definedName>
    <definedName name="REGULAR4006" localSheetId="5">#REF!</definedName>
    <definedName name="REGULAR4006" localSheetId="6">#REF!</definedName>
    <definedName name="REGULAR4006" localSheetId="8">#REF!</definedName>
    <definedName name="REGULAR4006" localSheetId="9">#REF!</definedName>
    <definedName name="REGULAR4006" localSheetId="7">#REF!</definedName>
    <definedName name="REGULAR4006A" localSheetId="5">#REF!</definedName>
    <definedName name="REGULAR4006A" localSheetId="6">#REF!</definedName>
    <definedName name="REGULAR4006A" localSheetId="8">#REF!</definedName>
    <definedName name="REGULAR4006A" localSheetId="9">#REF!</definedName>
    <definedName name="REGULAR4006A" localSheetId="7">#REF!</definedName>
    <definedName name="REGULAR40CN01" localSheetId="5">#REF!</definedName>
    <definedName name="REGULAR40CN01" localSheetId="6">#REF!</definedName>
    <definedName name="REGULAR40CN01" localSheetId="8">#REF!</definedName>
    <definedName name="REGULAR40CN01" localSheetId="9">#REF!</definedName>
    <definedName name="REGULAR40CN01" localSheetId="7">#REF!</definedName>
    <definedName name="REGULAR40CNA" localSheetId="5">#REF!</definedName>
    <definedName name="REGULAR40CNA" localSheetId="6">#REF!</definedName>
    <definedName name="REGULAR40CNA" localSheetId="8">#REF!</definedName>
    <definedName name="REGULAR40CNA" localSheetId="9">#REF!</definedName>
    <definedName name="REGULAR40CNA" localSheetId="7">#REF!</definedName>
    <definedName name="REGULAR40CNB" localSheetId="5">#REF!</definedName>
    <definedName name="REGULAR40CNB" localSheetId="6">#REF!</definedName>
    <definedName name="REGULAR40CNB" localSheetId="8">#REF!</definedName>
    <definedName name="REGULAR40CNB" localSheetId="9">#REF!</definedName>
    <definedName name="REGULAR40CNB" localSheetId="7">#REF!</definedName>
    <definedName name="REGULAR55CN01" localSheetId="5">#REF!</definedName>
    <definedName name="REGULAR55CN01" localSheetId="6">#REF!</definedName>
    <definedName name="REGULAR55CN01" localSheetId="8">#REF!</definedName>
    <definedName name="REGULAR55CN01" localSheetId="9">#REF!</definedName>
    <definedName name="REGULAR55CN01" localSheetId="7">#REF!</definedName>
    <definedName name="REGULAR55CN03" localSheetId="5">#REF!</definedName>
    <definedName name="REGULAR55CN03" localSheetId="6">#REF!</definedName>
    <definedName name="REGULAR55CN03" localSheetId="8">#REF!</definedName>
    <definedName name="REGULAR55CN03" localSheetId="9">#REF!</definedName>
    <definedName name="REGULAR55CN03" localSheetId="7">#REF!</definedName>
    <definedName name="REGULAR5607" localSheetId="5">#REF!</definedName>
    <definedName name="REGULAR5607" localSheetId="6">#REF!</definedName>
    <definedName name="REGULAR5607" localSheetId="8">#REF!</definedName>
    <definedName name="REGULAR5607" localSheetId="9">#REF!</definedName>
    <definedName name="REGULAR5607" localSheetId="7">#REF!</definedName>
    <definedName name="REGULARAFIR5607" localSheetId="5">#REF!</definedName>
    <definedName name="REGULARAFIR5607" localSheetId="6">#REF!</definedName>
    <definedName name="REGULARAFIR5607" localSheetId="8">#REF!</definedName>
    <definedName name="REGULARAFIR5607" localSheetId="9">#REF!</definedName>
    <definedName name="REGULARAFIR5607" localSheetId="7">#REF!</definedName>
    <definedName name="REI" localSheetId="5">'A.I.U '!ERR</definedName>
    <definedName name="REI" localSheetId="4">'INTERVENCION '!ERR</definedName>
    <definedName name="REI" localSheetId="0">'INTERVENCION '!ERR</definedName>
    <definedName name="REI" localSheetId="8">[0]!ERR</definedName>
    <definedName name="REI" localSheetId="9">[0]!ERR</definedName>
    <definedName name="REI">[0]!ERR</definedName>
    <definedName name="REICIO" localSheetId="5">'A.I.U '!ERR</definedName>
    <definedName name="REICIO" localSheetId="9">'PMT '!err</definedName>
    <definedName name="REICIO">[2]!ERR</definedName>
    <definedName name="REICIO_1">#N/A</definedName>
    <definedName name="REICIO_10" localSheetId="5">'A.I.U '!ERR</definedName>
    <definedName name="REICIO_10" localSheetId="9">'PMT '!err</definedName>
    <definedName name="REICIO_10">[2]!ERR</definedName>
    <definedName name="REICIO_2">#N/A</definedName>
    <definedName name="REICIO_3" localSheetId="5">'A.I.U '!ERR</definedName>
    <definedName name="REICIO_3" localSheetId="9">'PMT '!err</definedName>
    <definedName name="REICIO_3">[2]!ERR</definedName>
    <definedName name="REICIO_4" localSheetId="5">'A.I.U '!ERR</definedName>
    <definedName name="REICIO_4" localSheetId="9">'PMT '!err</definedName>
    <definedName name="REICIO_4">[2]!ERR</definedName>
    <definedName name="REICIO_5" localSheetId="5">'A.I.U '!ERR</definedName>
    <definedName name="REICIO_5" localSheetId="9">'PMT '!err</definedName>
    <definedName name="REICIO_5">[2]!ERR</definedName>
    <definedName name="REICIO_6" localSheetId="5">'A.I.U '!ERR</definedName>
    <definedName name="REICIO_6" localSheetId="9">'PMT '!err</definedName>
    <definedName name="REICIO_6">[2]!ERR</definedName>
    <definedName name="REICIO_7" localSheetId="5">'A.I.U '!ERR</definedName>
    <definedName name="REICIO_7" localSheetId="9">'PMT '!err</definedName>
    <definedName name="REICIO_7">[2]!ERR</definedName>
    <definedName name="REICIO_8" localSheetId="5">'A.I.U '!ERR</definedName>
    <definedName name="REICIO_8" localSheetId="9">'PMT '!err</definedName>
    <definedName name="REICIO_8">[2]!ERR</definedName>
    <definedName name="REICIO_9" localSheetId="5">'A.I.U '!ERR</definedName>
    <definedName name="REICIO_9" localSheetId="9">'PMT '!err</definedName>
    <definedName name="REICIO_9">[2]!ERR</definedName>
    <definedName name="REICO" localSheetId="5">'A.I.U '!ERR</definedName>
    <definedName name="REICO" localSheetId="4">'INTERVENCION '!ERR</definedName>
    <definedName name="REICO" localSheetId="0">'INTERVENCION '!ERR</definedName>
    <definedName name="REICO" localSheetId="8">[0]!ERR</definedName>
    <definedName name="REICO" localSheetId="9">[0]!ERR</definedName>
    <definedName name="REICO">[0]!ERR</definedName>
    <definedName name="reinicio" localSheetId="5">'A.I.U '!ERR</definedName>
    <definedName name="reinicio" localSheetId="9">'PMT '!err</definedName>
    <definedName name="reinicio">[2]!ERR</definedName>
    <definedName name="reinicio_1">#N/A</definedName>
    <definedName name="reinicio_10" localSheetId="5">'A.I.U '!ERR</definedName>
    <definedName name="reinicio_10" localSheetId="9">'PMT '!err</definedName>
    <definedName name="reinicio_10">[2]!ERR</definedName>
    <definedName name="reinicio_2">#N/A</definedName>
    <definedName name="reinicio_3" localSheetId="5">'A.I.U '!ERR</definedName>
    <definedName name="reinicio_3" localSheetId="9">'PMT '!err</definedName>
    <definedName name="reinicio_3">[2]!ERR</definedName>
    <definedName name="reinicio_4" localSheetId="5">'A.I.U '!ERR</definedName>
    <definedName name="reinicio_4" localSheetId="9">'PMT '!err</definedName>
    <definedName name="reinicio_4">[2]!ERR</definedName>
    <definedName name="reinicio_5" localSheetId="5">'A.I.U '!ERR</definedName>
    <definedName name="reinicio_5" localSheetId="9">'PMT '!err</definedName>
    <definedName name="reinicio_5">[2]!ERR</definedName>
    <definedName name="reinicio_6" localSheetId="5">'A.I.U '!ERR</definedName>
    <definedName name="reinicio_6" localSheetId="9">'PMT '!err</definedName>
    <definedName name="reinicio_6">[2]!ERR</definedName>
    <definedName name="reinicio_7" localSheetId="5">'A.I.U '!ERR</definedName>
    <definedName name="reinicio_7" localSheetId="9">'PMT '!err</definedName>
    <definedName name="reinicio_7">[2]!ERR</definedName>
    <definedName name="reinicio_8" localSheetId="5">'A.I.U '!ERR</definedName>
    <definedName name="reinicio_8" localSheetId="9">'PMT '!err</definedName>
    <definedName name="reinicio_8">[2]!ERR</definedName>
    <definedName name="reinicio_9" localSheetId="5">'A.I.U '!ERR</definedName>
    <definedName name="reinicio_9" localSheetId="9">'PMT '!err</definedName>
    <definedName name="reinicio_9">[2]!ERR</definedName>
    <definedName name="REJHE" localSheetId="5" hidden="1">{"via1",#N/A,TRUE,"general";"via2",#N/A,TRUE,"general";"via3",#N/A,TRUE,"general"}</definedName>
    <definedName name="REJHE" localSheetId="4" hidden="1">{"via1",#N/A,TRUE,"general";"via2",#N/A,TRUE,"general";"via3",#N/A,TRUE,"general"}</definedName>
    <definedName name="REJHE" localSheetId="0"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 localSheetId="5">#REF!</definedName>
    <definedName name="REL" localSheetId="6">#REF!</definedName>
    <definedName name="REL" localSheetId="8">#REF!</definedName>
    <definedName name="REL" localSheetId="9">#REF!</definedName>
    <definedName name="REL">#REF!</definedName>
    <definedName name="rell" localSheetId="5">#REF!</definedName>
    <definedName name="rell" localSheetId="6">#REF!</definedName>
    <definedName name="rell" localSheetId="8">#REF!</definedName>
    <definedName name="rell" localSheetId="9">#REF!</definedName>
    <definedName name="rell" localSheetId="7">#REF!</definedName>
    <definedName name="rell_matbanco" localSheetId="5">#REF!</definedName>
    <definedName name="rell_matbanco" localSheetId="6">#REF!</definedName>
    <definedName name="rell_matbanco" localSheetId="8">#REF!</definedName>
    <definedName name="rell_matbanco" localSheetId="9">#REF!</definedName>
    <definedName name="rell_matbanco">#REF!</definedName>
    <definedName name="relleno" localSheetId="5" hidden="1">#REF!</definedName>
    <definedName name="relleno" localSheetId="6" hidden="1">#REF!</definedName>
    <definedName name="relleno" localSheetId="8" hidden="1">#REF!</definedName>
    <definedName name="relleno" localSheetId="9" hidden="1">#REF!</definedName>
    <definedName name="relleno" hidden="1">#REF!</definedName>
    <definedName name="rellenodeexcavación" localSheetId="5" hidden="1">[30]inpermeabOTRO!#REF!</definedName>
    <definedName name="rellenodeexcavación" localSheetId="6" hidden="1">[30]inpermeabOTRO!#REF!</definedName>
    <definedName name="rellenodeexcavación" localSheetId="8" hidden="1">[30]inpermeabOTRO!#REF!</definedName>
    <definedName name="rellenodeexcavación" localSheetId="9" hidden="1">[30]inpermeabOTRO!#REF!</definedName>
    <definedName name="rellenodeexcavación" hidden="1">[30]inpermeabOTRO!#REF!</definedName>
    <definedName name="RELLG" localSheetId="8">#REF!</definedName>
    <definedName name="RELLG" localSheetId="9">#REF!</definedName>
    <definedName name="RELLG">#REF!</definedName>
    <definedName name="RENDO" localSheetId="5">'A.I.U '!ERR</definedName>
    <definedName name="RENDO" localSheetId="4">'INTERVENCION '!ERR</definedName>
    <definedName name="RENDO" localSheetId="0">'INTERVENCION '!ERR</definedName>
    <definedName name="RENDO" localSheetId="8">[0]!ERR</definedName>
    <definedName name="RENDO" localSheetId="9">[0]!ERR</definedName>
    <definedName name="RENDO">[0]!ERR</definedName>
    <definedName name="REP" localSheetId="1">#REF!</definedName>
    <definedName name="REP" localSheetId="4">#REF!</definedName>
    <definedName name="REP" localSheetId="6">[28]APU!$J$303</definedName>
    <definedName name="REP" localSheetId="3">[28]APU!$J$303</definedName>
    <definedName name="REP">[4]APU!$J$273</definedName>
    <definedName name="REP.PAV">'[31]factores A.N.'!$F$15:$F$69</definedName>
    <definedName name="Replanteo_topografico" localSheetId="5">#REF!</definedName>
    <definedName name="Replanteo_topografico" localSheetId="1">#REF!</definedName>
    <definedName name="Replanteo_topografico" localSheetId="4">#REF!</definedName>
    <definedName name="Replanteo_topografico" localSheetId="6">#REF!</definedName>
    <definedName name="Replanteo_topografico" localSheetId="3">#REF!</definedName>
    <definedName name="Replanteo_topografico">#REF!</definedName>
    <definedName name="rer" localSheetId="5" hidden="1">{"via1",#N/A,TRUE,"general";"via2",#N/A,TRUE,"general";"via3",#N/A,TRUE,"general"}</definedName>
    <definedName name="rer" localSheetId="4" hidden="1">{"via1",#N/A,TRUE,"general";"via2",#N/A,TRUE,"general";"via3",#N/A,TRUE,"general"}</definedName>
    <definedName name="rer" localSheetId="0"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ERWE" localSheetId="8">[58]Estruc.ICEL!#REF!</definedName>
    <definedName name="RERERWE" localSheetId="9">[58]Estruc.ICEL!#REF!</definedName>
    <definedName name="RERERWE" localSheetId="7">[58]Estruc.ICEL!#REF!</definedName>
    <definedName name="rerg" localSheetId="5" hidden="1">{"TAB1",#N/A,TRUE,"GENERAL";"TAB2",#N/A,TRUE,"GENERAL";"TAB3",#N/A,TRUE,"GENERAL";"TAB4",#N/A,TRUE,"GENERAL";"TAB5",#N/A,TRUE,"GENERAL"}</definedName>
    <definedName name="rerg" localSheetId="4" hidden="1">{"TAB1",#N/A,TRUE,"GENERAL";"TAB2",#N/A,TRUE,"GENERAL";"TAB3",#N/A,TRUE,"GENERAL";"TAB4",#N/A,TRUE,"GENERAL";"TAB5",#N/A,TRUE,"GENERAL"}</definedName>
    <definedName name="rerg" localSheetId="0"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idente" localSheetId="5">'[56]GENERALIDADES '!$E$9</definedName>
    <definedName name="residente" localSheetId="6">'[56]GENERALIDADES '!$E$9</definedName>
    <definedName name="residente" localSheetId="8">'[56]GENERALIDADES '!$E$9</definedName>
    <definedName name="residente" localSheetId="9">'[56]GENERALIDADES '!$E$9</definedName>
    <definedName name="residente" localSheetId="7">'[56]GENERALIDADES '!$E$9</definedName>
    <definedName name="ReSumen" localSheetId="5" hidden="1">{#N/A,#N/A,FALSE,"Hoja1";#N/A,#N/A,FALSE,"Hoja2"}</definedName>
    <definedName name="ReSumen" localSheetId="4" hidden="1">{#N/A,#N/A,FALSE,"Hoja1";#N/A,#N/A,FALSE,"Hoja2"}</definedName>
    <definedName name="ReSumen" localSheetId="0" hidden="1">{#N/A,#N/A,FALSE,"Hoja1";#N/A,#N/A,FALSE,"Hoja2"}</definedName>
    <definedName name="ReSumen" localSheetId="8" hidden="1">{#N/A,#N/A,FALSE,"Hoja1";#N/A,#N/A,FALSE,"Hoja2"}</definedName>
    <definedName name="ReSumen" localSheetId="9" hidden="1">{#N/A,#N/A,FALSE,"Hoja1";#N/A,#N/A,FALSE,"Hoja2"}</definedName>
    <definedName name="ReSumen" hidden="1">{#N/A,#N/A,FALSE,"Hoja1";#N/A,#N/A,FALSE,"Hoja2"}</definedName>
    <definedName name="RETTRE" localSheetId="5" hidden="1">{"via1",#N/A,TRUE,"general";"via2",#N/A,TRUE,"general";"via3",#N/A,TRUE,"general"}</definedName>
    <definedName name="RETTRE" localSheetId="4" hidden="1">{"via1",#N/A,TRUE,"general";"via2",#N/A,TRUE,"general";"via3",#N/A,TRUE,"general"}</definedName>
    <definedName name="RETTRE" localSheetId="0"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4" hidden="1">{"TAB1",#N/A,TRUE,"GENERAL";"TAB2",#N/A,TRUE,"GENERAL";"TAB3",#N/A,TRUE,"GENERAL";"TAB4",#N/A,TRUE,"GENERAL";"TAB5",#N/A,TRUE,"GENERAL"}</definedName>
    <definedName name="rety" localSheetId="0"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localSheetId="4" hidden="1">{"via1",#N/A,TRUE,"general";"via2",#N/A,TRUE,"general";"via3",#N/A,TRUE,"general"}</definedName>
    <definedName name="rewfreg" localSheetId="0"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4" hidden="1">{"via1",#N/A,TRUE,"general";"via2",#N/A,TRUE,"general";"via3",#N/A,TRUE,"general"}</definedName>
    <definedName name="rewr" localSheetId="0"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 localSheetId="9">'PMT '!err</definedName>
    <definedName name="rey">[2]!ERR</definedName>
    <definedName name="reyepoi" localSheetId="5"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4" hidden="1">{"via1",#N/A,TRUE,"general";"via2",#N/A,TRUE,"general";"via3",#N/A,TRUE,"general"}</definedName>
    <definedName name="reyety" localSheetId="0"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4" hidden="1">{"via1",#N/A,TRUE,"general";"via2",#N/A,TRUE,"general";"via3",#N/A,TRUE,"general"}</definedName>
    <definedName name="reyty" localSheetId="0"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4" hidden="1">{"via1",#N/A,TRUE,"general";"via2",#N/A,TRUE,"general";"via3",#N/A,TRUE,"general"}</definedName>
    <definedName name="reyyt" localSheetId="0"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localSheetId="4" hidden="1">{"via1",#N/A,TRUE,"general";"via2",#N/A,TRUE,"general";"via3",#N/A,TRUE,"general"}</definedName>
    <definedName name="rfrf" localSheetId="0"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ge" localSheetId="5" hidden="1">{"via1",#N/A,TRUE,"general";"via2",#N/A,TRUE,"general";"via3",#N/A,TRUE,"general"}</definedName>
    <definedName name="rge" localSheetId="4" hidden="1">{"via1",#N/A,TRUE,"general";"via2",#N/A,TRUE,"general";"via3",#N/A,TRUE,"general"}</definedName>
    <definedName name="rge" localSheetId="0"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4" hidden="1">{"via1",#N/A,TRUE,"general";"via2",#N/A,TRUE,"general";"via3",#N/A,TRUE,"general"}</definedName>
    <definedName name="rgegg" localSheetId="0"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4" hidden="1">{"TAB1",#N/A,TRUE,"GENERAL";"TAB2",#N/A,TRUE,"GENERAL";"TAB3",#N/A,TRUE,"GENERAL";"TAB4",#N/A,TRUE,"GENERAL";"TAB5",#N/A,TRUE,"GENERAL"}</definedName>
    <definedName name="rhh" localSheetId="0"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4" hidden="1">{"TAB1",#N/A,TRUE,"GENERAL";"TAB2",#N/A,TRUE,"GENERAL";"TAB3",#N/A,TRUE,"GENERAL";"TAB4",#N/A,TRUE,"GENERAL";"TAB5",#N/A,TRUE,"GENERAL"}</definedName>
    <definedName name="rhrtd" localSheetId="0"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4" hidden="1">{"TAB1",#N/A,TRUE,"GENERAL";"TAB2",#N/A,TRUE,"GENERAL";"TAB3",#N/A,TRUE,"GENERAL";"TAB4",#N/A,TRUE,"GENERAL";"TAB5",#N/A,TRUE,"GENERAL"}</definedName>
    <definedName name="rhtry" localSheetId="0"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CARDO" localSheetId="5">#REF!,#REF!,#REF!,#REF!,#REF!,#REF!,#REF!,#REF!,#REF!</definedName>
    <definedName name="RICARDO" localSheetId="4">#REF!,#REF!,#REF!,#REF!,#REF!,#REF!,#REF!,#REF!,#REF!</definedName>
    <definedName name="RICARDO" localSheetId="0">#REF!,#REF!,#REF!,#REF!,#REF!,#REF!,#REF!,#REF!,#REF!</definedName>
    <definedName name="RICARDO" localSheetId="8">#REF!,#REF!,#REF!,#REF!,#REF!,#REF!,#REF!,#REF!,#REF!</definedName>
    <definedName name="RICARDO" localSheetId="9">#REF!,#REF!,#REF!,#REF!,#REF!,#REF!,#REF!,#REF!,#REF!</definedName>
    <definedName name="RICARDO">#REF!,#REF!,#REF!,#REF!,#REF!,#REF!,#REF!,#REF!,#REF!</definedName>
    <definedName name="RICO" localSheetId="5">IF('A.I.U '!Loan_Amount*'A.I.U '!Interest_Rate*'A.I.U '!Loan_Years*'A.I.U '!Loan_Start&gt;0,1,0)</definedName>
    <definedName name="RICO" localSheetId="4">IF(Loan_Amount*Interest_Rate*Loan_Years*Loan_Start&gt;0,1,0)</definedName>
    <definedName name="RICO" localSheetId="6">IF('Factor Multiplicador Obra'!Loan_Amount*'Factor Multiplicador Obra'!Interest_Rate*'Factor Multiplicador Obra'!Loan_Years*'Factor Multiplicador Obra'!Loan_Start&gt;0,1,0)</definedName>
    <definedName name="RICO" localSheetId="0">IF(Loan_Amount*Interest_Rate*Loan_Years*Loan_Start&gt;0,1,0)</definedName>
    <definedName name="RICO" localSheetId="8">#N/A</definedName>
    <definedName name="RICO" localSheetId="9">#N/A</definedName>
    <definedName name="RICO" localSheetId="7">IF('PREC-BASE ALC'!Loan_Amount*'PREC-BASE ALC'!Interest_Rate*'PREC-BASE ALC'!Loan_Years*'PREC-BASE ALC'!Loan_Start&gt;0,1,0)</definedName>
    <definedName name="RICO">IF(Loan_Amount*Interest_Rate*Loan_Years*Loan_Start&gt;0,1,0)</definedName>
    <definedName name="rj" localSheetId="5" hidden="1">{"TAB1",#N/A,TRUE,"GENERAL";"TAB2",#N/A,TRUE,"GENERAL";"TAB3",#N/A,TRUE,"GENERAL";"TAB4",#N/A,TRUE,"GENERAL";"TAB5",#N/A,TRUE,"GENERAL"}</definedName>
    <definedName name="rj" localSheetId="4" hidden="1">{"TAB1",#N/A,TRUE,"GENERAL";"TAB2",#N/A,TRUE,"GENERAL";"TAB3",#N/A,TRUE,"GENERAL";"TAB4",#N/A,TRUE,"GENERAL";"TAB5",#N/A,TRUE,"GENERAL"}</definedName>
    <definedName name="rj" localSheetId="0"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4" hidden="1">{"TAB1",#N/A,TRUE,"GENERAL";"TAB2",#N/A,TRUE,"GENERAL";"TAB3",#N/A,TRUE,"GENERAL";"TAB4",#N/A,TRUE,"GENERAL";"TAB5",#N/A,TRUE,"GENERAL"}</definedName>
    <definedName name="rjjth" localSheetId="0"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4" hidden="1">{"via1",#N/A,TRUE,"general";"via2",#N/A,TRUE,"general";"via3",#N/A,TRUE,"general"}</definedName>
    <definedName name="rjy" localSheetId="0"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4" hidden="1">{"TAB1",#N/A,TRUE,"GENERAL";"TAB2",#N/A,TRUE,"GENERAL";"TAB3",#N/A,TRUE,"GENERAL";"TAB4",#N/A,TRUE,"GENERAL";"TAB5",#N/A,TRUE,"GENERAL"}</definedName>
    <definedName name="rkjyk" localSheetId="0"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4" hidden="1">{"via1",#N/A,TRUE,"general";"via2",#N/A,TRUE,"general";"via3",#N/A,TRUE,"general"}</definedName>
    <definedName name="rkru" localSheetId="0"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4" hidden="1">{"TAB1",#N/A,TRUE,"GENERAL";"TAB2",#N/A,TRUE,"GENERAL";"TAB3",#N/A,TRUE,"GENERAL";"TAB4",#N/A,TRUE,"GENERAL";"TAB5",#N/A,TRUE,"GENERAL"}</definedName>
    <definedName name="rky" localSheetId="0"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l" localSheetId="5">#REF!</definedName>
    <definedName name="rl" localSheetId="6">#REF!</definedName>
    <definedName name="rl" localSheetId="8">#REF!</definedName>
    <definedName name="rl" localSheetId="9">#REF!</definedName>
    <definedName name="rl" localSheetId="7">#REF!</definedName>
    <definedName name="rlo" localSheetId="5">#REF!</definedName>
    <definedName name="rlo" localSheetId="6">#REF!</definedName>
    <definedName name="rlo" localSheetId="8">#REF!</definedName>
    <definedName name="rlo" localSheetId="9">#REF!</definedName>
    <definedName name="rlo" localSheetId="7">#REF!</definedName>
    <definedName name="rm" localSheetId="5">#REF!</definedName>
    <definedName name="rm" localSheetId="6">#REF!</definedName>
    <definedName name="rm" localSheetId="8">#REF!</definedName>
    <definedName name="rm" localSheetId="9">#REF!</definedName>
    <definedName name="rm" localSheetId="7">#REF!</definedName>
    <definedName name="RME" localSheetId="1">#REF!</definedName>
    <definedName name="RME" localSheetId="4">#REF!</definedName>
    <definedName name="rme" localSheetId="6">[28]APU!$J$3068</definedName>
    <definedName name="rme" localSheetId="3">[28]APU!$J$3068</definedName>
    <definedName name="rme">[4]APU!$J$4003</definedName>
    <definedName name="RMS" localSheetId="1">#REF!</definedName>
    <definedName name="RMS" localSheetId="4">#REF!</definedName>
    <definedName name="RMS" localSheetId="6">#REF!</definedName>
    <definedName name="RMS" localSheetId="3">#REF!</definedName>
    <definedName name="RMS">[4]APU!$J$5676</definedName>
    <definedName name="rñ" localSheetId="5">#REF!</definedName>
    <definedName name="rñ" localSheetId="8">#REF!</definedName>
    <definedName name="rñ" localSheetId="9">#REF!</definedName>
    <definedName name="rñ" localSheetId="7">#REF!</definedName>
    <definedName name="RPF" localSheetId="5">[4]APU!#REF!</definedName>
    <definedName name="RPF" localSheetId="1">#REF!</definedName>
    <definedName name="RPF" localSheetId="4">#REF!</definedName>
    <definedName name="RPF" localSheetId="6">#REF!</definedName>
    <definedName name="RPF" localSheetId="0">[4]APU!#REF!</definedName>
    <definedName name="RPF" localSheetId="3">#REF!</definedName>
    <definedName name="RPF" localSheetId="7">[4]APU!#REF!</definedName>
    <definedName name="rpld"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PF" localSheetId="5">[4]APU!#REF!</definedName>
    <definedName name="RPPF" localSheetId="1">#REF!</definedName>
    <definedName name="RPPF" localSheetId="4">#REF!</definedName>
    <definedName name="RPPF" localSheetId="6">#REF!</definedName>
    <definedName name="RPPF" localSheetId="0">[4]APU!#REF!</definedName>
    <definedName name="RPPF" localSheetId="3">#REF!</definedName>
    <definedName name="RPPF" localSheetId="7">[4]APU!#REF!</definedName>
    <definedName name="RPR" localSheetId="5">[4]APU!#REF!</definedName>
    <definedName name="RPR" localSheetId="1">#REF!</definedName>
    <definedName name="RPR" localSheetId="4">#REF!</definedName>
    <definedName name="RPR" localSheetId="6">#REF!</definedName>
    <definedName name="RPR" localSheetId="0">[4]APU!#REF!</definedName>
    <definedName name="RPR" localSheetId="3">#REF!</definedName>
    <definedName name="RPR" localSheetId="7">[4]APU!#REF!</definedName>
    <definedName name="RPS" localSheetId="5">'A.I.U '!ERR</definedName>
    <definedName name="RPS" localSheetId="4">'INTERVENCION '!ERR</definedName>
    <definedName name="RPS" localSheetId="0">'INTERVENCION '!ERR</definedName>
    <definedName name="RPS" localSheetId="8">[0]!ERR</definedName>
    <definedName name="RPS" localSheetId="9">[0]!ERR</definedName>
    <definedName name="RPS">[0]!ERR</definedName>
    <definedName name="rr" localSheetId="5">'A.I.U '!ERR</definedName>
    <definedName name="rr" localSheetId="8">[2]!ERR</definedName>
    <definedName name="rr" localSheetId="9">'PMT '!err</definedName>
    <definedName name="rr" localSheetId="7">[2]!ERR</definedName>
    <definedName name="rr_1">#N/A</definedName>
    <definedName name="rr_10" localSheetId="5">'A.I.U '!ERR</definedName>
    <definedName name="rr_10" localSheetId="9">'PMT '!err</definedName>
    <definedName name="rr_10">[2]!ERR</definedName>
    <definedName name="rr_2">#N/A</definedName>
    <definedName name="rr_3" localSheetId="5">'A.I.U '!ERR</definedName>
    <definedName name="rr_3" localSheetId="9">'PMT '!err</definedName>
    <definedName name="rr_3">[2]!ERR</definedName>
    <definedName name="rr_4" localSheetId="5">'A.I.U '!ERR</definedName>
    <definedName name="rr_4" localSheetId="9">'PMT '!err</definedName>
    <definedName name="rr_4">[2]!ERR</definedName>
    <definedName name="rr_5" localSheetId="5">'A.I.U '!ERR</definedName>
    <definedName name="rr_5" localSheetId="9">'PMT '!err</definedName>
    <definedName name="rr_5">[2]!ERR</definedName>
    <definedName name="rr_6" localSheetId="5">'A.I.U '!ERR</definedName>
    <definedName name="rr_6" localSheetId="9">'PMT '!err</definedName>
    <definedName name="rr_6">[2]!ERR</definedName>
    <definedName name="rr_7" localSheetId="5">'A.I.U '!ERR</definedName>
    <definedName name="rr_7" localSheetId="9">'PMT '!err</definedName>
    <definedName name="rr_7">[2]!ERR</definedName>
    <definedName name="rr_8" localSheetId="5">'A.I.U '!ERR</definedName>
    <definedName name="rr_8" localSheetId="9">'PMT '!err</definedName>
    <definedName name="rr_8">[2]!ERR</definedName>
    <definedName name="rr_9" localSheetId="5">'A.I.U '!ERR</definedName>
    <definedName name="rr_9" localSheetId="9">'PMT '!err</definedName>
    <definedName name="rr_9">[2]!ERR</definedName>
    <definedName name="rrer">[2]!ERR</definedName>
    <definedName name="RRG" localSheetId="1">#REF!</definedName>
    <definedName name="RRG" localSheetId="4">#REF!</definedName>
    <definedName name="RRG" localSheetId="6">[28]APU!$J$3120</definedName>
    <definedName name="RRG" localSheetId="3">[28]APU!$J$3120</definedName>
    <definedName name="RRG">[4]APU!$J$4056</definedName>
    <definedName name="rrr" localSheetId="5" hidden="1">{"via1",#N/A,TRUE,"general";"via2",#N/A,TRUE,"general";"via3",#N/A,TRUE,"general"}</definedName>
    <definedName name="rrr" localSheetId="4" hidden="1">{"via1",#N/A,TRUE,"general";"via2",#N/A,TRUE,"general";"via3",#N/A,TRUE,"general"}</definedName>
    <definedName name="rrr" localSheetId="0"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r" localSheetId="5">[2]!ERR</definedName>
    <definedName name="rrrrr" localSheetId="6">[2]!ERR</definedName>
    <definedName name="rrrrr" localSheetId="8">[2]!ERR</definedName>
    <definedName name="rrrrr" localSheetId="9">'PMT '!err</definedName>
    <definedName name="rrrrr" localSheetId="7">[2]!ERR</definedName>
    <definedName name="rrrrrb" localSheetId="5" hidden="1">{"via1",#N/A,TRUE,"general";"via2",#N/A,TRUE,"general";"via3",#N/A,TRUE,"general"}</definedName>
    <definedName name="rrrrrb" localSheetId="4" hidden="1">{"via1",#N/A,TRUE,"general";"via2",#N/A,TRUE,"general";"via3",#N/A,TRUE,"general"}</definedName>
    <definedName name="rrrrrb" localSheetId="0"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localSheetId="4" hidden="1">{"via1",#N/A,TRUE,"general";"via2",#N/A,TRUE,"general";"via3",#N/A,TRUE,"general"}</definedName>
    <definedName name="rrrrt" localSheetId="0"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B" localSheetId="1">#REF!</definedName>
    <definedName name="RSB" localSheetId="4">#REF!</definedName>
    <definedName name="RSB" localSheetId="6">[28]APU!$J$3172</definedName>
    <definedName name="RSB" localSheetId="3">[28]APU!$J$3172</definedName>
    <definedName name="RSB">[4]APU!$J$4109</definedName>
    <definedName name="rsdgsd5" localSheetId="5"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t" localSheetId="5"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7" hidden="1">{"TAB1",#N/A,TRUE,"GENERAL";"TAB2",#N/A,TRUE,"GENERAL";"TAB3",#N/A,TRUE,"GENERAL";"TAB4",#N/A,TRUE,"GENERAL";"TAB5",#N/A,TRUE,"GENERAL"}</definedName>
    <definedName name="rte" localSheetId="5"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7" hidden="1">{"TAB1",#N/A,TRUE,"GENERAL";"TAB2",#N/A,TRUE,"GENERAL";"TAB3",#N/A,TRUE,"GENERAL";"TAB4",#N/A,TRUE,"GENERAL";"TAB5",#N/A,TRUE,"GENERAL"}</definedName>
    <definedName name="rteg" localSheetId="5" hidden="1">{"via1",#N/A,TRUE,"general";"via2",#N/A,TRUE,"general";"via3",#N/A,TRUE,"general"}</definedName>
    <definedName name="rteg" localSheetId="4" hidden="1">{"via1",#N/A,TRUE,"general";"via2",#N/A,TRUE,"general";"via3",#N/A,TRUE,"general"}</definedName>
    <definedName name="rteg" localSheetId="0"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4" hidden="1">{"TAB1",#N/A,TRUE,"GENERAL";"TAB2",#N/A,TRUE,"GENERAL";"TAB3",#N/A,TRUE,"GENERAL";"TAB4",#N/A,TRUE,"GENERAL";"TAB5",#N/A,TRUE,"GENERAL"}</definedName>
    <definedName name="rtert" localSheetId="0"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4" hidden="1">{"via1",#N/A,TRUE,"general";"via2",#N/A,TRUE,"general";"via3",#N/A,TRUE,"general"}</definedName>
    <definedName name="rtes" localSheetId="0"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FYUDWEDKJF" localSheetId="5">#REF!</definedName>
    <definedName name="RTHFYUDWEDKJF" localSheetId="6">#REF!</definedName>
    <definedName name="RTHFYUDWEDKJF" localSheetId="8">#REF!</definedName>
    <definedName name="RTHFYUDWEDKJF" localSheetId="9">#REF!</definedName>
    <definedName name="RTHFYUDWEDKJF" localSheetId="7">#REF!</definedName>
    <definedName name="rthjtj" localSheetId="5"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4" hidden="1">{"via1",#N/A,TRUE,"general";"via2",#N/A,TRUE,"general";"via3",#N/A,TRUE,"general"}</definedName>
    <definedName name="rthrthg" localSheetId="0"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4" hidden="1">{"via1",#N/A,TRUE,"general";"via2",#N/A,TRUE,"general";"via3",#N/A,TRUE,"general"}</definedName>
    <definedName name="rthtrh" localSheetId="0"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localSheetId="4" hidden="1">{"via1",#N/A,TRUE,"general";"via2",#N/A,TRUE,"general";"via3",#N/A,TRUE,"general"}</definedName>
    <definedName name="rtkk" localSheetId="0"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4" hidden="1">{"via1",#N/A,TRUE,"general";"via2",#N/A,TRUE,"general";"via3",#N/A,TRUE,"general"}</definedName>
    <definedName name="rttthy" localSheetId="0"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4" hidden="1">{"via1",#N/A,TRUE,"general";"via2",#N/A,TRUE,"general";"via3",#N/A,TRUE,"general"}</definedName>
    <definedName name="rtu" localSheetId="0"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4" hidden="1">{"TAB1",#N/A,TRUE,"GENERAL";"TAB2",#N/A,TRUE,"GENERAL";"TAB3",#N/A,TRUE,"GENERAL";"TAB4",#N/A,TRUE,"GENERAL";"TAB5",#N/A,TRUE,"GENERAL"}</definedName>
    <definedName name="rtug" localSheetId="0"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4" hidden="1">{"via1",#N/A,TRUE,"general";"via2",#N/A,TRUE,"general";"via3",#N/A,TRUE,"general"}</definedName>
    <definedName name="rturtu" localSheetId="0"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4" hidden="1">{"via1",#N/A,TRUE,"general";"via2",#N/A,TRUE,"general";"via3",#N/A,TRUE,"general"}</definedName>
    <definedName name="rturu" localSheetId="0"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4" hidden="1">{"via1",#N/A,TRUE,"general";"via2",#N/A,TRUE,"general";"via3",#N/A,TRUE,"general"}</definedName>
    <definedName name="rtut" localSheetId="0"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4" hidden="1">{"via1",#N/A,TRUE,"general";"via2",#N/A,TRUE,"general";"via3",#N/A,TRUE,"general"}</definedName>
    <definedName name="rtutru" localSheetId="0"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4" hidden="1">{"via1",#N/A,TRUE,"general";"via2",#N/A,TRUE,"general";"via3",#N/A,TRUE,"general"}</definedName>
    <definedName name="rtuy" localSheetId="0"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 localSheetId="5">[2]!ERR</definedName>
    <definedName name="RTY" localSheetId="6">[2]!ERR</definedName>
    <definedName name="RTY" localSheetId="8">[2]!ERR</definedName>
    <definedName name="RTY" localSheetId="9">[2]!ERR</definedName>
    <definedName name="RTY" localSheetId="7">[2]!ERR</definedName>
    <definedName name="rtyhr" localSheetId="5" hidden="1">{"TAB1",#N/A,TRUE,"GENERAL";"TAB2",#N/A,TRUE,"GENERAL";"TAB3",#N/A,TRUE,"GENERAL";"TAB4",#N/A,TRUE,"GENERAL";"TAB5",#N/A,TRUE,"GENERAL"}</definedName>
    <definedName name="rtyhr" localSheetId="4" hidden="1">{"TAB1",#N/A,TRUE,"GENERAL";"TAB2",#N/A,TRUE,"GENERAL";"TAB3",#N/A,TRUE,"GENERAL";"TAB4",#N/A,TRUE,"GENERAL";"TAB5",#N/A,TRUE,"GENERAL"}</definedName>
    <definedName name="rtyhr" localSheetId="0"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4" hidden="1">{"via1",#N/A,TRUE,"general";"via2",#N/A,TRUE,"general";"via3",#N/A,TRUE,"general"}</definedName>
    <definedName name="rtym" localSheetId="0"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4" hidden="1">{"via1",#N/A,TRUE,"general";"via2",#N/A,TRUE,"general";"via3",#N/A,TRUE,"general"}</definedName>
    <definedName name="rtyrh" localSheetId="0"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4" hidden="1">{"via1",#N/A,TRUE,"general";"via2",#N/A,TRUE,"general";"via3",#N/A,TRUE,"general"}</definedName>
    <definedName name="RTYRTY" localSheetId="0"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4" hidden="1">{"TAB1",#N/A,TRUE,"GENERAL";"TAB2",#N/A,TRUE,"GENERAL";"TAB3",#N/A,TRUE,"GENERAL";"TAB4",#N/A,TRUE,"GENERAL";"TAB5",#N/A,TRUE,"GENERAL"}</definedName>
    <definedName name="rtyt" localSheetId="0"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4" hidden="1">{"via1",#N/A,TRUE,"general";"via2",#N/A,TRUE,"general";"via3",#N/A,TRUE,"general"}</definedName>
    <definedName name="rtytry" localSheetId="0"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4" hidden="1">{"TAB1",#N/A,TRUE,"GENERAL";"TAB2",#N/A,TRUE,"GENERAL";"TAB3",#N/A,TRUE,"GENERAL";"TAB4",#N/A,TRUE,"GENERAL";"TAB5",#N/A,TRUE,"GENERAL"}</definedName>
    <definedName name="ruru" localSheetId="0"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A" localSheetId="5">DATE(YEAR([37]!Loan_Start),MONTH([37]!Loan_Start)+Payment_Number,DAY([37]!Loan_Start))</definedName>
    <definedName name="RUTA" localSheetId="4">DATE(YEAR(Loan_Start),MONTH(Loan_Start)+Payment_Number,DAY(Loan_Start))</definedName>
    <definedName name="RUTA" localSheetId="0">DATE(YEAR('PREC-BASE ALC'!Loan_Start),MONTH('PREC-BASE ALC'!Loan_Start)+Payment_Number,DAY('PREC-BASE ALC'!Loan_Start))</definedName>
    <definedName name="RUTA" localSheetId="8">DATE(YEAR([37]!Loan_Start),MONTH([37]!Loan_Start)+Payment_Number,DAY([37]!Loan_Start))</definedName>
    <definedName name="RUTA" localSheetId="9">DATE(YEAR([37]!Loan_Start),MONTH([37]!Loan_Start)+Payment_Number,DAY([37]!Loan_Start))</definedName>
    <definedName name="RUTA" localSheetId="7">DATE(YEAR([37]!Loan_Start),MONTH([37]!Loan_Start)+Payment_Number,DAY([37]!Loan_Start))</definedName>
    <definedName name="RUTH" localSheetId="5">'A.I.U '!ERR</definedName>
    <definedName name="RUTH" localSheetId="9">'PMT '!err</definedName>
    <definedName name="RUTH">[2]!ERR</definedName>
    <definedName name="rutu" localSheetId="5" hidden="1">{"via1",#N/A,TRUE,"general";"via2",#N/A,TRUE,"general";"via3",#N/A,TRUE,"general"}</definedName>
    <definedName name="rutu" localSheetId="4" hidden="1">{"via1",#N/A,TRUE,"general";"via2",#N/A,TRUE,"general";"via3",#N/A,TRUE,"general"}</definedName>
    <definedName name="rutu" localSheetId="0"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VIAS1">[49]REQUISITOS!$D$25</definedName>
    <definedName name="RVIAS2">[49]REQUISITOS!$E$25</definedName>
    <definedName name="RVIAS3">[49]REQUISITOS!$F$25</definedName>
    <definedName name="RW" localSheetId="5">[130]items!$C$4:$J$248</definedName>
    <definedName name="RW" localSheetId="6">[130]items!$C$4:$J$248</definedName>
    <definedName name="RW" localSheetId="8">[130]items!$C$4:$J$248</definedName>
    <definedName name="RW" localSheetId="9">[130]items!$C$4:$J$248</definedName>
    <definedName name="RW" localSheetId="7">[130]items!$C$4:$J$248</definedName>
    <definedName name="rwt" localSheetId="5" hidden="1">{"via1",#N/A,TRUE,"general";"via2",#N/A,TRUE,"general";"via3",#N/A,TRUE,"general"}</definedName>
    <definedName name="rwt" localSheetId="4" hidden="1">{"via1",#N/A,TRUE,"general";"via2",#N/A,TRUE,"general";"via3",#N/A,TRUE,"general"}</definedName>
    <definedName name="rwt" localSheetId="0"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7" hidden="1">{"via1",#N/A,TRUE,"general";"via2",#N/A,TRUE,"general";"via3",#N/A,TRUE,"general"}</definedName>
    <definedName name="ryeryb" localSheetId="5"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4" hidden="1">{"via1",#N/A,TRUE,"general";"via2",#N/A,TRUE,"general";"via3",#N/A,TRUE,"general"}</definedName>
    <definedName name="rytrsdg" localSheetId="0"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5">'A.I.U '!ERR</definedName>
    <definedName name="s" localSheetId="8" hidden="1">#REF!</definedName>
    <definedName name="s" localSheetId="9">'PMT '!err</definedName>
    <definedName name="s" localSheetId="7">[2]!ERR</definedName>
    <definedName name="s_1">#N/A</definedName>
    <definedName name="s_2">#N/A</definedName>
    <definedName name="s_4">#N/A</definedName>
    <definedName name="s_6">#N/A</definedName>
    <definedName name="s_7">#N/A</definedName>
    <definedName name="s_8">#N/A</definedName>
    <definedName name="SA" localSheetId="5">#REF!</definedName>
    <definedName name="SA" localSheetId="8">#REF!</definedName>
    <definedName name="SA" localSheetId="9">#REF!</definedName>
    <definedName name="SA" localSheetId="7">#REF!</definedName>
    <definedName name="saa" localSheetId="5" hidden="1">{"via1",#N/A,TRUE,"general";"via2",#N/A,TRUE,"general";"via3",#N/A,TRUE,"general"}</definedName>
    <definedName name="saa" localSheetId="4" hidden="1">{"via1",#N/A,TRUE,"general";"via2",#N/A,TRUE,"general";"via3",#N/A,TRUE,"general"}</definedName>
    <definedName name="saa" localSheetId="0"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bana">#NAME?</definedName>
    <definedName name="SAD" localSheetId="5" hidden="1">{"via1",#N/A,TRUE,"general";"via2",#N/A,TRUE,"general";"via3",#N/A,TRUE,"general"}</definedName>
    <definedName name="SAD" localSheetId="4" hidden="1">{"via1",#N/A,TRUE,"general";"via2",#N/A,TRUE,"general";"via3",#N/A,TRUE,"general"}</definedName>
    <definedName name="SAD" localSheetId="0"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AS">#REF!</definedName>
    <definedName name="SADF" localSheetId="5" hidden="1">{"via1",#N/A,TRUE,"general";"via2",#N/A,TRUE,"general";"via3",#N/A,TRUE,"general"}</definedName>
    <definedName name="SADF" localSheetId="4" hidden="1">{"via1",#N/A,TRUE,"general";"via2",#N/A,TRUE,"general";"via3",#N/A,TRUE,"general"}</definedName>
    <definedName name="SADF" localSheetId="0"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4" hidden="1">{"TAB1",#N/A,TRUE,"GENERAL";"TAB2",#N/A,TRUE,"GENERAL";"TAB3",#N/A,TRUE,"GENERAL";"TAB4",#N/A,TRUE,"GENERAL";"TAB5",#N/A,TRUE,"GENERAL"}</definedName>
    <definedName name="sadff" localSheetId="0"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G">#REF!</definedName>
    <definedName name="Sadfgffhjk" localSheetId="8">#REF!</definedName>
    <definedName name="Sadfgffhjk" localSheetId="9">#REF!</definedName>
    <definedName name="Sadfgffhjk">#REF!</definedName>
    <definedName name="SADFGHJK" localSheetId="8">#REF!</definedName>
    <definedName name="SADFGHJK" localSheetId="9">#REF!</definedName>
    <definedName name="SADFGHJK">#REF!</definedName>
    <definedName name="sadfgj" localSheetId="8">#REF!</definedName>
    <definedName name="sadfgj" localSheetId="9">#REF!</definedName>
    <definedName name="sadfgj">#REF!</definedName>
    <definedName name="sadfo" localSheetId="5" hidden="1">{"via1",#N/A,TRUE,"general";"via2",#N/A,TRUE,"general";"via3",#N/A,TRUE,"general"}</definedName>
    <definedName name="sadfo" localSheetId="4" hidden="1">{"via1",#N/A,TRUE,"general";"via2",#N/A,TRUE,"general";"via3",#N/A,TRUE,"general"}</definedName>
    <definedName name="sadfo" localSheetId="0"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localSheetId="4" hidden="1">{"TAB1",#N/A,TRUE,"GENERAL";"TAB2",#N/A,TRUE,"GENERAL";"TAB3",#N/A,TRUE,"GENERAL";"TAB4",#N/A,TRUE,"GENERAL";"TAB5",#N/A,TRUE,"GENERAL"}</definedName>
    <definedName name="safdp" localSheetId="0"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[131]salario!$D$4:$E$19</definedName>
    <definedName name="salarios" localSheetId="5">'A.I.U '!ERR</definedName>
    <definedName name="salarios" localSheetId="8">[2]!ERR</definedName>
    <definedName name="salarios" localSheetId="9">'PMT '!err</definedName>
    <definedName name="salarios" localSheetId="7">[2]!ERR</definedName>
    <definedName name="salarios_1">#N/A</definedName>
    <definedName name="salarios_2">#N/A</definedName>
    <definedName name="salarios_4">#N/A</definedName>
    <definedName name="salarios_6">#N/A</definedName>
    <definedName name="salarios_7">#N/A</definedName>
    <definedName name="salarios_8">#N/A</definedName>
    <definedName name="SALID1" localSheetId="5">#REF!</definedName>
    <definedName name="SALID1" localSheetId="8">#REF!</definedName>
    <definedName name="SALID1" localSheetId="9">#REF!</definedName>
    <definedName name="SALID1">#REF!</definedName>
    <definedName name="SALL1" localSheetId="5">[24]APU!$J$3688</definedName>
    <definedName name="SALL1" localSheetId="1">[25]APU!$J$3688</definedName>
    <definedName name="SALL1" localSheetId="4">[25]APU!$J$3688</definedName>
    <definedName name="SALL1" localSheetId="3">#REF!</definedName>
    <definedName name="SALL1" localSheetId="8">#REF!</definedName>
    <definedName name="SALL1" localSheetId="9">#REF!</definedName>
    <definedName name="SALL1" localSheetId="7">#REF!</definedName>
    <definedName name="SALL2" localSheetId="5">[24]APU!$J$3740</definedName>
    <definedName name="SALL2" localSheetId="1">[25]APU!$J$3740</definedName>
    <definedName name="SALL2" localSheetId="4">[25]APU!$J$3740</definedName>
    <definedName name="SALL2" localSheetId="3">#REF!</definedName>
    <definedName name="SALL2" localSheetId="8">#REF!</definedName>
    <definedName name="SALL2" localSheetId="9">#REF!</definedName>
    <definedName name="SALL2" localSheetId="7">#REF!</definedName>
    <definedName name="SALMIN">[132]SALARIOS!$B$6:$C$33</definedName>
    <definedName name="SAS">#N/A</definedName>
    <definedName name="sasdqef" localSheetId="8">#REF!</definedName>
    <definedName name="sasdqef" localSheetId="9">#REF!</definedName>
    <definedName name="sasdqef">#REF!</definedName>
    <definedName name="sasq" localSheetId="8">#REF!</definedName>
    <definedName name="sasq" localSheetId="9">#REF!</definedName>
    <definedName name="sasq">#REF!</definedName>
    <definedName name="SB" localSheetId="5">#REF!</definedName>
    <definedName name="SB" localSheetId="8">#REF!</definedName>
    <definedName name="SB" localSheetId="9">#REF!</definedName>
    <definedName name="SB" localSheetId="7">#REF!</definedName>
    <definedName name="sbe" localSheetId="5">#REF!</definedName>
    <definedName name="sbe" localSheetId="8">#REF!</definedName>
    <definedName name="sbe" localSheetId="9">#REF!</definedName>
    <definedName name="sbe" localSheetId="7">#REF!</definedName>
    <definedName name="sbgfbgdr" localSheetId="5" hidden="1">{"via1",#N/A,TRUE,"general";"via2",#N/A,TRUE,"general";"via3",#N/A,TRUE,"general"}</definedName>
    <definedName name="sbgfbgdr" localSheetId="4" hidden="1">{"via1",#N/A,TRUE,"general";"via2",#N/A,TRUE,"general";"via3",#N/A,TRUE,"general"}</definedName>
    <definedName name="sbgfbgdr" localSheetId="0"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C" localSheetId="5">#REF!</definedName>
    <definedName name="SC" localSheetId="6">#REF!</definedName>
    <definedName name="SC" localSheetId="8">#REF!</definedName>
    <definedName name="SC" localSheetId="9">#REF!</definedName>
    <definedName name="SC" localSheetId="7">#REF!</definedName>
    <definedName name="scen_change" localSheetId="5" hidden="1">[30]inpermeabOTRO!#REF!</definedName>
    <definedName name="scen_change" localSheetId="8" hidden="1">[30]inpermeabOTRO!#REF!</definedName>
    <definedName name="scen_change" localSheetId="9" hidden="1">[30]inpermeabOTRO!#REF!</definedName>
    <definedName name="scen_change" hidden="1">[30]inpermeabOTRO!#REF!</definedName>
    <definedName name="scen_name1" hidden="1">"arial"</definedName>
    <definedName name="scen_num" hidden="1">1</definedName>
    <definedName name="scen_user1" hidden="1">"DIRECCION DE INFORMATICA"</definedName>
    <definedName name="scen_value1" localSheetId="5" hidden="1">{"SUMINISTRO E INSTALACIÓN CANALETAS L=7.50"}</definedName>
    <definedName name="scen_value1" localSheetId="4" hidden="1">{"SUMINISTRO E INSTALACIÓN CANALETAS L=7.50"}</definedName>
    <definedName name="scen_value1" localSheetId="0" hidden="1">{"SUMINISTRO E INSTALACIÓN CANALETAS L=7.50"}</definedName>
    <definedName name="scen_value1" localSheetId="8" hidden="1">{"SUMINISTRO E INSTALACIÓN CANALETAS L=7.50"}</definedName>
    <definedName name="scen_value1" localSheetId="9" hidden="1">{"SUMINISTRO E INSTALACIÓN CANALETAS L=7.50"}</definedName>
    <definedName name="scen_value1" hidden="1">{"SUMINISTRO E INSTALACIÓN CANALETAS L=7.50"}</definedName>
    <definedName name="Sched_Pay" localSheetId="8">#REF!</definedName>
    <definedName name="Sched_Pay" localSheetId="9">#REF!</definedName>
    <definedName name="Sched_Pay" localSheetId="7">#REF!</definedName>
    <definedName name="Scheduled_Extra_Payments" localSheetId="5">#REF!</definedName>
    <definedName name="Scheduled_Extra_Payments" localSheetId="6">#REF!</definedName>
    <definedName name="Scheduled_Extra_Payments" localSheetId="8">#REF!</definedName>
    <definedName name="Scheduled_Extra_Payments" localSheetId="9">#REF!</definedName>
    <definedName name="Scheduled_Extra_Payments" localSheetId="7">#REF!</definedName>
    <definedName name="Scheduled_Interest_Rate" localSheetId="5">#REF!</definedName>
    <definedName name="Scheduled_Interest_Rate" localSheetId="6">#REF!</definedName>
    <definedName name="Scheduled_Interest_Rate" localSheetId="8">#REF!</definedName>
    <definedName name="Scheduled_Interest_Rate" localSheetId="9">#REF!</definedName>
    <definedName name="Scheduled_Interest_Rate" localSheetId="7">#REF!</definedName>
    <definedName name="Scheduled_Monthly_Payment" localSheetId="5">#REF!</definedName>
    <definedName name="Scheduled_Monthly_Payment" localSheetId="6">#REF!</definedName>
    <definedName name="Scheduled_Monthly_Payment" localSheetId="8">#REF!</definedName>
    <definedName name="Scheduled_Monthly_Payment" localSheetId="9">#REF!</definedName>
    <definedName name="Scheduled_Monthly_Payment" localSheetId="7">#REF!</definedName>
    <definedName name="sd" localSheetId="5"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7" hidden="1">{"TAB1",#N/A,TRUE,"GENERAL";"TAB2",#N/A,TRUE,"GENERAL";"TAB3",#N/A,TRUE,"GENERAL";"TAB4",#N/A,TRUE,"GENERAL";"TAB5",#N/A,TRUE,"GENERAL"}</definedName>
    <definedName name="SDAE" localSheetId="8">#REF!</definedName>
    <definedName name="SDAE" localSheetId="9">#REF!</definedName>
    <definedName name="SDAE">#REF!</definedName>
    <definedName name="sdaf" localSheetId="5" hidden="1">{"via1",#N/A,TRUE,"general";"via2",#N/A,TRUE,"general";"via3",#N/A,TRUE,"general"}</definedName>
    <definedName name="sdaf" localSheetId="4" hidden="1">{"via1",#N/A,TRUE,"general";"via2",#N/A,TRUE,"general";"via3",#N/A,TRUE,"general"}</definedName>
    <definedName name="sdaf" localSheetId="0"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4" hidden="1">{"via1",#N/A,TRUE,"general";"via2",#N/A,TRUE,"general";"via3",#N/A,TRUE,"general"}</definedName>
    <definedName name="sdas" localSheetId="0"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4" hidden="1">{"via1",#N/A,TRUE,"general";"via2",#N/A,TRUE,"general";"via3",#N/A,TRUE,"general"}</definedName>
    <definedName name="sdasdf" localSheetId="0"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#N/A</definedName>
    <definedName name="SDCDSCT" localSheetId="5"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E" localSheetId="5">#REF!</definedName>
    <definedName name="SDE" localSheetId="6">#REF!</definedName>
    <definedName name="SDE" localSheetId="8">#REF!</definedName>
    <definedName name="SDE" localSheetId="9">#REF!</definedName>
    <definedName name="SDE" localSheetId="7">#REF!</definedName>
    <definedName name="SDFCE" localSheetId="5" hidden="1">{"TAB1",#N/A,TRUE,"GENERAL";"TAB2",#N/A,TRUE,"GENERAL";"TAB3",#N/A,TRUE,"GENERAL";"TAB4",#N/A,TRUE,"GENERAL";"TAB5",#N/A,TRUE,"GENERAL"}</definedName>
    <definedName name="SDFCE" localSheetId="4" hidden="1">{"TAB1",#N/A,TRUE,"GENERAL";"TAB2",#N/A,TRUE,"GENERAL";"TAB3",#N/A,TRUE,"GENERAL";"TAB4",#N/A,TRUE,"GENERAL";"TAB5",#N/A,TRUE,"GENERAL"}</definedName>
    <definedName name="SDFCE" localSheetId="0"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4" hidden="1">{"via1",#N/A,TRUE,"general";"via2",#N/A,TRUE,"general";"via3",#N/A,TRUE,"general"}</definedName>
    <definedName name="sdfd" localSheetId="0"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s" localSheetId="5" hidden="1">{"via1",#N/A,TRUE,"general";"via2",#N/A,TRUE,"general";"via3",#N/A,TRUE,"general"}</definedName>
    <definedName name="sdfds" localSheetId="4" hidden="1">{"via1",#N/A,TRUE,"general";"via2",#N/A,TRUE,"general";"via3",#N/A,TRUE,"general"}</definedName>
    <definedName name="sdfds" localSheetId="0"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4" hidden="1">{"via1",#N/A,TRUE,"general";"via2",#N/A,TRUE,"general";"via3",#N/A,TRUE,"general"}</definedName>
    <definedName name="SDFDSO" localSheetId="0"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4" hidden="1">{"via1",#N/A,TRUE,"general";"via2",#N/A,TRUE,"general";"via3",#N/A,TRUE,"general"}</definedName>
    <definedName name="SDFEO" localSheetId="0"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4" hidden="1">{"TAB1",#N/A,TRUE,"GENERAL";"TAB2",#N/A,TRUE,"GENERAL";"TAB3",#N/A,TRUE,"GENERAL";"TAB4",#N/A,TRUE,"GENERAL";"TAB5",#N/A,TRUE,"GENERAL"}</definedName>
    <definedName name="sdfg" localSheetId="0"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localSheetId="4" hidden="1">{"via1",#N/A,TRUE,"general";"via2",#N/A,TRUE,"general";"via3",#N/A,TRUE,"general"}</definedName>
    <definedName name="sdfgdsfk" localSheetId="0"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HGJEGVEW">#REF!</definedName>
    <definedName name="SDFGN" localSheetId="8">#REF!</definedName>
    <definedName name="SDFGN" localSheetId="9">#REF!</definedName>
    <definedName name="SDFGN">#REF!</definedName>
    <definedName name="sdfgsg" localSheetId="5" hidden="1">{"via1",#N/A,TRUE,"general";"via2",#N/A,TRUE,"general";"via3",#N/A,TRUE,"general"}</definedName>
    <definedName name="sdfgsg" localSheetId="4" hidden="1">{"via1",#N/A,TRUE,"general";"via2",#N/A,TRUE,"general";"via3",#N/A,TRUE,"general"}</definedName>
    <definedName name="sdfgsg" localSheetId="0"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4" localSheetId="5" hidden="1">{"via1",#N/A,TRUE,"general";"via2",#N/A,TRUE,"general";"via3",#N/A,TRUE,"general"}</definedName>
    <definedName name="sdfsd4" localSheetId="4" hidden="1">{"via1",#N/A,TRUE,"general";"via2",#N/A,TRUE,"general";"via3",#N/A,TRUE,"general"}</definedName>
    <definedName name="sdfsd4" localSheetId="0"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4" hidden="1">{"via1",#N/A,TRUE,"general";"via2",#N/A,TRUE,"general";"via3",#N/A,TRUE,"general"}</definedName>
    <definedName name="sdfsdfb" localSheetId="0"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F" localSheetId="5" hidden="1">{"TAB1",#N/A,TRUE,"GENERAL";"TAB2",#N/A,TRUE,"GENERAL";"TAB3",#N/A,TRUE,"GENERAL";"TAB4",#N/A,TRUE,"GENERAL";"TAB5",#N/A,TRUE,"GENERAL"}</definedName>
    <definedName name="SDFSF" localSheetId="4" hidden="1">{"TAB1",#N/A,TRUE,"GENERAL";"TAB2",#N/A,TRUE,"GENERAL";"TAB3",#N/A,TRUE,"GENERAL";"TAB4",#N/A,TRUE,"GENERAL";"TAB5",#N/A,TRUE,"GENERAL"}</definedName>
    <definedName name="SDFSF" localSheetId="0"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4" hidden="1">{"TAB1",#N/A,TRUE,"GENERAL";"TAB2",#N/A,TRUE,"GENERAL";"TAB3",#N/A,TRUE,"GENERAL";"TAB4",#N/A,TRUE,"GENERAL";"TAB5",#N/A,TRUE,"GENERAL"}</definedName>
    <definedName name="sdfsv" localSheetId="0"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 localSheetId="5">[2]!ERR</definedName>
    <definedName name="sdg" localSheetId="6">[2]!ERR</definedName>
    <definedName name="sdg" localSheetId="8">[2]!ERR</definedName>
    <definedName name="sdg" localSheetId="9">[2]!ERR</definedName>
    <definedName name="sdg" localSheetId="7">[2]!ERR</definedName>
    <definedName name="sdgfd" localSheetId="5" hidden="1">{"TAB1",#N/A,TRUE,"GENERAL";"TAB2",#N/A,TRUE,"GENERAL";"TAB3",#N/A,TRUE,"GENERAL";"TAB4",#N/A,TRUE,"GENERAL";"TAB5",#N/A,TRUE,"GENERAL"}</definedName>
    <definedName name="sdgfd" localSheetId="4" hidden="1">{"TAB1",#N/A,TRUE,"GENERAL";"TAB2",#N/A,TRUE,"GENERAL";"TAB3",#N/A,TRUE,"GENERAL";"TAB4",#N/A,TRUE,"GENERAL";"TAB5",#N/A,TRUE,"GENERAL"}</definedName>
    <definedName name="sdgfd" localSheetId="0"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4" hidden="1">{"via1",#N/A,TRUE,"general";"via2",#N/A,TRUE,"general";"via3",#N/A,TRUE,"general"}</definedName>
    <definedName name="sdgfgp" localSheetId="0"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gs">#REF!</definedName>
    <definedName name="sdgfiu" localSheetId="5" hidden="1">{"via1",#N/A,TRUE,"general";"via2",#N/A,TRUE,"general";"via3",#N/A,TRUE,"general"}</definedName>
    <definedName name="sdgfiu" localSheetId="4" hidden="1">{"via1",#N/A,TRUE,"general";"via2",#N/A,TRUE,"general";"via3",#N/A,TRUE,"general"}</definedName>
    <definedName name="sdgfiu" localSheetId="0"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4" hidden="1">{"TAB1",#N/A,TRUE,"GENERAL";"TAB2",#N/A,TRUE,"GENERAL";"TAB3",#N/A,TRUE,"GENERAL";"TAB4",#N/A,TRUE,"GENERAL";"TAB5",#N/A,TRUE,"GENERAL"}</definedName>
    <definedName name="sdgsd" localSheetId="0"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4" hidden="1">{"via1",#N/A,TRUE,"general";"via2",#N/A,TRUE,"general";"via3",#N/A,TRUE,"general"}</definedName>
    <definedName name="sdgsg" localSheetId="0"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localSheetId="4" hidden="1">{"via1",#N/A,TRUE,"general";"via2",#N/A,TRUE,"general";"via3",#N/A,TRUE,"general"}</definedName>
    <definedName name="sdsdfh" localSheetId="0"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E">#REF!</definedName>
    <definedName name="SE" localSheetId="5">#REF!</definedName>
    <definedName name="SE" localSheetId="6">#REF!</definedName>
    <definedName name="SE" localSheetId="8">#REF!</definedName>
    <definedName name="SE" localSheetId="9">#REF!</definedName>
    <definedName name="SE" localSheetId="7">#REF!</definedName>
    <definedName name="segundo" localSheetId="5">'[40]ESTADO RED'!#REF!</definedName>
    <definedName name="segundo" localSheetId="6">'[40]ESTADO RED'!#REF!</definedName>
    <definedName name="segundo" localSheetId="8">'[40]ESTADO RED'!#REF!</definedName>
    <definedName name="segundo" localSheetId="9">'[40]ESTADO RED'!#REF!</definedName>
    <definedName name="segundo" localSheetId="7">'[40]ESTADO RED'!#REF!</definedName>
    <definedName name="SEÑAL">[15]TUBERIA!$F$47</definedName>
    <definedName name="SERO" localSheetId="5">'A.I.U '!ERR</definedName>
    <definedName name="SERO" localSheetId="9">'PMT '!err</definedName>
    <definedName name="SERO">[2]!ERR</definedName>
    <definedName name="SERO_1">#N/A</definedName>
    <definedName name="SERO_10" localSheetId="5">'A.I.U '!ERR</definedName>
    <definedName name="SERO_10" localSheetId="9">'PMT '!err</definedName>
    <definedName name="SERO_10">[2]!ERR</definedName>
    <definedName name="SERO_2">#N/A</definedName>
    <definedName name="SERO_3" localSheetId="5">'A.I.U '!ERR</definedName>
    <definedName name="SERO_3" localSheetId="9">'PMT '!err</definedName>
    <definedName name="SERO_3">[2]!ERR</definedName>
    <definedName name="SERO_4" localSheetId="5">'A.I.U '!ERR</definedName>
    <definedName name="SERO_4" localSheetId="9">'PMT '!err</definedName>
    <definedName name="SERO_4">[2]!ERR</definedName>
    <definedName name="SERO_5" localSheetId="5">'A.I.U '!ERR</definedName>
    <definedName name="SERO_5" localSheetId="9">'PMT '!err</definedName>
    <definedName name="SERO_5">[2]!ERR</definedName>
    <definedName name="SERO_6" localSheetId="5">'A.I.U '!ERR</definedName>
    <definedName name="SERO_6" localSheetId="9">'PMT '!err</definedName>
    <definedName name="SERO_6">[2]!ERR</definedName>
    <definedName name="SERO_7" localSheetId="5">'A.I.U '!ERR</definedName>
    <definedName name="SERO_7" localSheetId="9">'PMT '!err</definedName>
    <definedName name="SERO_7">[2]!ERR</definedName>
    <definedName name="SERO_8" localSheetId="5">'A.I.U '!ERR</definedName>
    <definedName name="SERO_8" localSheetId="9">'PMT '!err</definedName>
    <definedName name="SERO_8">[2]!ERR</definedName>
    <definedName name="SERO_9" localSheetId="5">'A.I.U '!ERR</definedName>
    <definedName name="SERO_9" localSheetId="9">'PMT '!err</definedName>
    <definedName name="SERO_9">[2]!ERR</definedName>
    <definedName name="SESENTA" localSheetId="5">#REF!,#REF!</definedName>
    <definedName name="SESENTA" localSheetId="8">#REF!,#REF!</definedName>
    <definedName name="SESENTA" localSheetId="9">#REF!,#REF!</definedName>
    <definedName name="SESENTA">#REF!,#REF!</definedName>
    <definedName name="SESSSSSSSDDDDDDDDDDDDDDSSSSSSSSSSS" localSheetId="8">#REF!</definedName>
    <definedName name="SESSSSSSSDDDDDDDDDDDDDDSSSSSSSSSSS" localSheetId="9">#REF!</definedName>
    <definedName name="SESSSSSSSDDDDDDDDDDDDDDSSSSSSSSSSS">#REF!</definedName>
    <definedName name="SETENTA" localSheetId="5">#REF!,#REF!</definedName>
    <definedName name="SETENTA" localSheetId="8">#REF!,#REF!</definedName>
    <definedName name="SETENTA" localSheetId="9">#REF!,#REF!</definedName>
    <definedName name="SETENTA">#REF!,#REF!</definedName>
    <definedName name="setrj" localSheetId="5" hidden="1">{"via1",#N/A,TRUE,"general";"via2",#N/A,TRUE,"general";"via3",#N/A,TRUE,"general"}</definedName>
    <definedName name="setrj" localSheetId="4" hidden="1">{"via1",#N/A,TRUE,"general";"via2",#N/A,TRUE,"general";"via3",#N/A,TRUE,"general"}</definedName>
    <definedName name="setrj" localSheetId="0"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4" hidden="1">{"via1",#N/A,TRUE,"general";"via2",#N/A,TRUE,"general";"via3",#N/A,TRUE,"general"}</definedName>
    <definedName name="sett" localSheetId="0"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f" localSheetId="5">[81]!ERR</definedName>
    <definedName name="sf" localSheetId="6">[81]!ERR</definedName>
    <definedName name="sf" localSheetId="8">[81]!ERR</definedName>
    <definedName name="sf" localSheetId="9">[81]!ERR</definedName>
    <definedName name="sf" localSheetId="7">[81]!ERR</definedName>
    <definedName name="sfasf" localSheetId="5" hidden="1">{"TAB1",#N/A,TRUE,"GENERAL";"TAB2",#N/A,TRUE,"GENERAL";"TAB3",#N/A,TRUE,"GENERAL";"TAB4",#N/A,TRUE,"GENERAL";"TAB5",#N/A,TRUE,"GENERAL"}</definedName>
    <definedName name="sfasf" localSheetId="4" hidden="1">{"TAB1",#N/A,TRUE,"GENERAL";"TAB2",#N/A,TRUE,"GENERAL";"TAB3",#N/A,TRUE,"GENERAL";"TAB4",#N/A,TRUE,"GENERAL";"TAB5",#N/A,TRUE,"GENERAL"}</definedName>
    <definedName name="sfasf" localSheetId="0"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DG">#REF!</definedName>
    <definedName name="SFF">[2]!ERR</definedName>
    <definedName name="SFHSGFH" localSheetId="5"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BGDGDH">#REF!</definedName>
    <definedName name="sfsd" localSheetId="5" hidden="1">{"via1",#N/A,TRUE,"general";"via2",#N/A,TRUE,"general";"via3",#N/A,TRUE,"general"}</definedName>
    <definedName name="sfsd" localSheetId="4" hidden="1">{"via1",#N/A,TRUE,"general";"via2",#N/A,TRUE,"general";"via3",#N/A,TRUE,"general"}</definedName>
    <definedName name="sfsd" localSheetId="0"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4" hidden="1">{"TAB1",#N/A,TRUE,"GENERAL";"TAB2",#N/A,TRUE,"GENERAL";"TAB3",#N/A,TRUE,"GENERAL";"TAB4",#N/A,TRUE,"GENERAL";"TAB5",#N/A,TRUE,"GENERAL"}</definedName>
    <definedName name="sfsdf" localSheetId="0"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 localSheetId="5">'A.I.U '!ERR</definedName>
    <definedName name="SI" localSheetId="8">[2]!ERR</definedName>
    <definedName name="SI" localSheetId="9">'PMT '!err</definedName>
    <definedName name="SI" localSheetId="7">[2]!ERR</definedName>
    <definedName name="SI_1">#N/A</definedName>
    <definedName name="SI_10" localSheetId="5">'A.I.U '!ERR</definedName>
    <definedName name="SI_10" localSheetId="9">'PMT '!err</definedName>
    <definedName name="SI_10">[2]!ERR</definedName>
    <definedName name="SI_2">#N/A</definedName>
    <definedName name="SI_3" localSheetId="5">'A.I.U '!ERR</definedName>
    <definedName name="SI_3" localSheetId="9">'PMT '!err</definedName>
    <definedName name="SI_3">[2]!ERR</definedName>
    <definedName name="SI_4" localSheetId="5">'A.I.U '!ERR</definedName>
    <definedName name="SI_4" localSheetId="9">'PMT '!err</definedName>
    <definedName name="SI_4">[2]!ERR</definedName>
    <definedName name="SI_5" localSheetId="5">'A.I.U '!ERR</definedName>
    <definedName name="SI_5" localSheetId="9">'PMT '!err</definedName>
    <definedName name="SI_5">[2]!ERR</definedName>
    <definedName name="SI_6" localSheetId="5">'A.I.U '!ERR</definedName>
    <definedName name="SI_6" localSheetId="9">'PMT '!err</definedName>
    <definedName name="SI_6">[2]!ERR</definedName>
    <definedName name="SI_7" localSheetId="5">'A.I.U '!ERR</definedName>
    <definedName name="SI_7" localSheetId="9">'PMT '!err</definedName>
    <definedName name="SI_7">[2]!ERR</definedName>
    <definedName name="SI_8" localSheetId="5">'A.I.U '!ERR</definedName>
    <definedName name="SI_8" localSheetId="9">'PMT '!err</definedName>
    <definedName name="SI_8">[2]!ERR</definedName>
    <definedName name="SI_9" localSheetId="5">'A.I.U '!ERR</definedName>
    <definedName name="SI_9" localSheetId="9">'PMT '!err</definedName>
    <definedName name="SI_9">[2]!ERR</definedName>
    <definedName name="SILLA10X6">#N/A</definedName>
    <definedName name="SILLAS">#N/A</definedName>
    <definedName name="Sinnombre" localSheetId="5">#REF!</definedName>
    <definedName name="Sinnombre" localSheetId="8">#REF!</definedName>
    <definedName name="Sinnombre" localSheetId="9">#REF!</definedName>
    <definedName name="Sinnombre">#REF!</definedName>
    <definedName name="SISISIS" localSheetId="5">'A.I.U '!ERR</definedName>
    <definedName name="SISISIS" localSheetId="9">'PMT '!err</definedName>
    <definedName name="SISISIS">[2]!ERR</definedName>
    <definedName name="SISISIS_1">#N/A</definedName>
    <definedName name="SISISIS_10" localSheetId="5">'A.I.U '!ERR</definedName>
    <definedName name="SISISIS_10" localSheetId="9">'PMT '!err</definedName>
    <definedName name="SISISIS_10">[2]!ERR</definedName>
    <definedName name="SISISIS_2">#N/A</definedName>
    <definedName name="SISISIS_3" localSheetId="5">'A.I.U '!ERR</definedName>
    <definedName name="SISISIS_3" localSheetId="9">'PMT '!err</definedName>
    <definedName name="SISISIS_3">[2]!ERR</definedName>
    <definedName name="SISISIS_4" localSheetId="5">'A.I.U '!ERR</definedName>
    <definedName name="SISISIS_4" localSheetId="9">'PMT '!err</definedName>
    <definedName name="SISISIS_4">[2]!ERR</definedName>
    <definedName name="SISISIS_5" localSheetId="5">'A.I.U '!ERR</definedName>
    <definedName name="SISISIS_5" localSheetId="9">'PMT '!err</definedName>
    <definedName name="SISISIS_5">[2]!ERR</definedName>
    <definedName name="SISISIS_6" localSheetId="5">'A.I.U '!ERR</definedName>
    <definedName name="SISISIS_6" localSheetId="9">'PMT '!err</definedName>
    <definedName name="SISISIS_6">[2]!ERR</definedName>
    <definedName name="SISISIS_7" localSheetId="5">'A.I.U '!ERR</definedName>
    <definedName name="SISISIS_7" localSheetId="9">'PMT '!err</definedName>
    <definedName name="SISISIS_7">[2]!ERR</definedName>
    <definedName name="SISISIS_8" localSheetId="5">'A.I.U '!ERR</definedName>
    <definedName name="SISISIS_8" localSheetId="9">'PMT '!err</definedName>
    <definedName name="SISISIS_8">[2]!ERR</definedName>
    <definedName name="SISISIS_9" localSheetId="5">'A.I.U '!ERR</definedName>
    <definedName name="SISISIS_9" localSheetId="9">'PMT '!err</definedName>
    <definedName name="SISISIS_9">[2]!ERR</definedName>
    <definedName name="SISS" localSheetId="5">'A.I.U '!ERR</definedName>
    <definedName name="SISS" localSheetId="4">'INTERVENCION '!ERR</definedName>
    <definedName name="SISS" localSheetId="0">'INTERVENCION '!ERR</definedName>
    <definedName name="SISS" localSheetId="8">[0]!ERR</definedName>
    <definedName name="SISS" localSheetId="9">[0]!ERR</definedName>
    <definedName name="SISS">[0]!ERR</definedName>
    <definedName name="sk" localSheetId="5">#REF!</definedName>
    <definedName name="sk" localSheetId="8">#REF!</definedName>
    <definedName name="sk" localSheetId="9">#REF!</definedName>
    <definedName name="sk" localSheetId="7">#REF!</definedName>
    <definedName name="SL" localSheetId="5">#REF!</definedName>
    <definedName name="SL" localSheetId="8">#REF!</definedName>
    <definedName name="SL" localSheetId="9">#REF!</definedName>
    <definedName name="SL" localSheetId="7">#REF!</definedName>
    <definedName name="sm" localSheetId="5">#REF!</definedName>
    <definedName name="sm" localSheetId="8">#REF!</definedName>
    <definedName name="sm" localSheetId="9">#REF!</definedName>
    <definedName name="sm" localSheetId="7">#REF!</definedName>
    <definedName name="sn" localSheetId="5">#REF!</definedName>
    <definedName name="sn" localSheetId="6">#REF!</definedName>
    <definedName name="sn" localSheetId="8">#REF!</definedName>
    <definedName name="sn" localSheetId="9">#REF!</definedName>
    <definedName name="sn" localSheetId="7">#REF!</definedName>
    <definedName name="snw" localSheetId="5">#REF!</definedName>
    <definedName name="snw" localSheetId="6">#REF!</definedName>
    <definedName name="snw" localSheetId="8">#REF!</definedName>
    <definedName name="snw" localSheetId="9">#REF!</definedName>
    <definedName name="snw" localSheetId="7">#REF!</definedName>
    <definedName name="sñ" localSheetId="5">#REF!</definedName>
    <definedName name="sñ" localSheetId="6">#REF!</definedName>
    <definedName name="sñ" localSheetId="8">#REF!</definedName>
    <definedName name="sñ" localSheetId="9">#REF!</definedName>
    <definedName name="sñ" localSheetId="7">#REF!</definedName>
    <definedName name="so" localSheetId="5">#REF!</definedName>
    <definedName name="so" localSheetId="6">#REF!</definedName>
    <definedName name="so" localSheetId="8">#REF!</definedName>
    <definedName name="so" localSheetId="9">#REF!</definedName>
    <definedName name="so" localSheetId="7">#REF!</definedName>
    <definedName name="SOCIAL" localSheetId="5">#REF!</definedName>
    <definedName name="SOCIAL" localSheetId="6">#REF!</definedName>
    <definedName name="SOCIAL" localSheetId="8">#REF!</definedName>
    <definedName name="SOCIAL" localSheetId="9">#REF!</definedName>
    <definedName name="SOCIAL">#REF!</definedName>
    <definedName name="SOL" localSheetId="5">#REF!</definedName>
    <definedName name="SOL" localSheetId="6">#REF!</definedName>
    <definedName name="SOL" localSheetId="8">#REF!</definedName>
    <definedName name="SOL" localSheetId="9">#REF!</definedName>
    <definedName name="SOL">#REF!</definedName>
    <definedName name="SOLD1">'[22]BASE DATOS GENERALES'!$B$19</definedName>
    <definedName name="solver_adj" localSheetId="5" hidden="1">'A.I.U '!$G$17</definedName>
    <definedName name="solver_cvg" localSheetId="5" hidden="1">0.0001</definedName>
    <definedName name="solver_drv" localSheetId="5" hidden="1">1</definedName>
    <definedName name="solver_eng" localSheetId="5" hidden="1">1</definedName>
    <definedName name="solver_est" localSheetId="5" hidden="1">1</definedName>
    <definedName name="solver_itr" localSheetId="5" hidden="1">2147483647</definedName>
    <definedName name="solver_mip" localSheetId="5" hidden="1">2147483647</definedName>
    <definedName name="solver_mni" localSheetId="5" hidden="1">30</definedName>
    <definedName name="solver_mrt" localSheetId="5" hidden="1">0.075</definedName>
    <definedName name="solver_msl" localSheetId="5" hidden="1">2</definedName>
    <definedName name="solver_neg" localSheetId="5" hidden="1">1</definedName>
    <definedName name="solver_nod" localSheetId="5" hidden="1">2147483647</definedName>
    <definedName name="solver_num" localSheetId="5" hidden="1">0</definedName>
    <definedName name="solver_nwt" localSheetId="5" hidden="1">1</definedName>
    <definedName name="solver_opt" localSheetId="5" hidden="1">'A.I.U '!$I$34</definedName>
    <definedName name="solver_pre" localSheetId="5" hidden="1">0.000001</definedName>
    <definedName name="solver_rbv" localSheetId="5" hidden="1">1</definedName>
    <definedName name="solver_rlx" localSheetId="5" hidden="1">2</definedName>
    <definedName name="solver_rsd" localSheetId="5" hidden="1">0</definedName>
    <definedName name="solver_scl" localSheetId="5" hidden="1">1</definedName>
    <definedName name="solver_sho" localSheetId="5" hidden="1">2</definedName>
    <definedName name="solver_ssz" localSheetId="5" hidden="1">100</definedName>
    <definedName name="solver_tim" localSheetId="5" hidden="1">2147483647</definedName>
    <definedName name="solver_tol" localSheetId="5" hidden="1">0.01</definedName>
    <definedName name="solver_typ" localSheetId="5" hidden="1">3</definedName>
    <definedName name="solver_val" localSheetId="5" hidden="1">0.19</definedName>
    <definedName name="solver_ver" localSheetId="5" hidden="1">3</definedName>
    <definedName name="SOPCON">[15]EQUIPO!$F$288</definedName>
    <definedName name="sr" localSheetId="5">#REF!</definedName>
    <definedName name="sr" localSheetId="8">#REF!</definedName>
    <definedName name="sr" localSheetId="9">#REF!</definedName>
    <definedName name="sr" localSheetId="7">#REF!</definedName>
    <definedName name="srwrwr" localSheetId="5"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 localSheetId="5">#N/A</definedName>
    <definedName name="SS" localSheetId="6">#N/A</definedName>
    <definedName name="SS" localSheetId="8">#N/A</definedName>
    <definedName name="SS" localSheetId="9">#N/A</definedName>
    <definedName name="SS" localSheetId="7">#N/A</definedName>
    <definedName name="SSAS" localSheetId="8">#REF!</definedName>
    <definedName name="SSAS" localSheetId="9">#REF!</definedName>
    <definedName name="SSAS">#REF!</definedName>
    <definedName name="sss" localSheetId="5">#REF!</definedName>
    <definedName name="sss" localSheetId="6">#REF!</definedName>
    <definedName name="sss" localSheetId="8">#REF!</definedName>
    <definedName name="sss" localSheetId="9">#REF!</definedName>
    <definedName name="sss">#REF!</definedName>
    <definedName name="sssasas" localSheetId="5">[58]Estruc.ICEL!#REF!</definedName>
    <definedName name="sssasas" localSheetId="6">[58]Estruc.ICEL!#REF!</definedName>
    <definedName name="sssasas" localSheetId="8">[58]Estruc.ICEL!#REF!</definedName>
    <definedName name="sssasas" localSheetId="9">[58]Estruc.ICEL!#REF!</definedName>
    <definedName name="sssasas" localSheetId="7">[58]Estruc.ICEL!#REF!</definedName>
    <definedName name="SSSS" localSheetId="5">'A.I.U '!ERR</definedName>
    <definedName name="SSSS" localSheetId="9">'PMT '!err</definedName>
    <definedName name="SSSS">[2]!ERR</definedName>
    <definedName name="SSSS_1">#N/A</definedName>
    <definedName name="SSSS_2">#N/A</definedName>
    <definedName name="SSSS_4">#N/A</definedName>
    <definedName name="SSSS_6">#N/A</definedName>
    <definedName name="SSSS_7">#N/A</definedName>
    <definedName name="SSSS_8">#N/A</definedName>
    <definedName name="SSSSS" localSheetId="8">#REF!</definedName>
    <definedName name="SSSSS" localSheetId="9">#REF!</definedName>
    <definedName name="SSSSS">#REF!</definedName>
    <definedName name="sssss7" localSheetId="5" hidden="1">{"via1",#N/A,TRUE,"general";"via2",#N/A,TRUE,"general";"via3",#N/A,TRUE,"general"}</definedName>
    <definedName name="sssss7" localSheetId="4" hidden="1">{"via1",#N/A,TRUE,"general";"via2",#N/A,TRUE,"general";"via3",#N/A,TRUE,"general"}</definedName>
    <definedName name="sssss7" localSheetId="0"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S" localSheetId="5">#N/A</definedName>
    <definedName name="SSSSSS" localSheetId="6">#N/A</definedName>
    <definedName name="SSSSSS" localSheetId="8">#N/A</definedName>
    <definedName name="SSSSSS" localSheetId="9">#N/A</definedName>
    <definedName name="SSSSSS" localSheetId="7">#N/A</definedName>
    <definedName name="SSSSSS_1">#N/A</definedName>
    <definedName name="SSSSSS_2">#N/A</definedName>
    <definedName name="SSSSSS_4">#N/A</definedName>
    <definedName name="SSSSSS_6">#N/A</definedName>
    <definedName name="SSSSSS_7">#N/A</definedName>
    <definedName name="SSSSSS_8">#N/A</definedName>
    <definedName name="SSSSSSS" localSheetId="5">IF('A.I.U '!Loan_Amount*'A.I.U '!Interest_Rate*'A.I.U '!Loan_Years*'A.I.U '!Loan_Start&gt;0,1,0)</definedName>
    <definedName name="SSSSSSS" localSheetId="4">IF(Loan_Amount*Interest_Rate*Loan_Years*Loan_Start&gt;0,1,0)</definedName>
    <definedName name="SSSSSSS" localSheetId="0">IF(Loan_Amount*Interest_Rate*Loan_Years*Loan_Start&gt;0,1,0)</definedName>
    <definedName name="SSSSSSS" localSheetId="8">IF('PMA '!Loan_Amount*'PMA '!Interest_Rate*'PMA '!Loan_Years*'PMA '!Loan_Start&gt;0,1,0)</definedName>
    <definedName name="SSSSSSS" localSheetId="9">#N/A</definedName>
    <definedName name="SSSSSSS" localSheetId="7">IF('PREC-BASE ALC'!Loan_Amount*'PREC-BASE ALC'!Interest_Rate*'PREC-BASE ALC'!Loan_Years*'PREC-BASE ALC'!Loan_Start&gt;0,1,0)</definedName>
    <definedName name="sssssy" localSheetId="5" hidden="1">{"via1",#N/A,TRUE,"general";"via2",#N/A,TRUE,"general";"via3",#N/A,TRUE,"general"}</definedName>
    <definedName name="sssssy" localSheetId="4" hidden="1">{"via1",#N/A,TRUE,"general";"via2",#N/A,TRUE,"general";"via3",#N/A,TRUE,"general"}</definedName>
    <definedName name="sssssy" localSheetId="0"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 localSheetId="5">#REF!</definedName>
    <definedName name="st" localSheetId="6">#REF!</definedName>
    <definedName name="st" localSheetId="8">#REF!</definedName>
    <definedName name="st" localSheetId="9">#REF!</definedName>
    <definedName name="st">#REF!</definedName>
    <definedName name="stt" localSheetId="5" hidden="1">{"via1",#N/A,TRUE,"general";"via2",#N/A,TRUE,"general";"via3",#N/A,TRUE,"general"}</definedName>
    <definedName name="stt" localSheetId="4" hidden="1">{"via1",#N/A,TRUE,"general";"via2",#N/A,TRUE,"general";"via3",#N/A,TRUE,"general"}</definedName>
    <definedName name="stt" localSheetId="0"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BTOTAL" localSheetId="5">#REF!</definedName>
    <definedName name="SUBTOTAL" localSheetId="6">#REF!</definedName>
    <definedName name="SUBTOTAL" localSheetId="8">#REF!</definedName>
    <definedName name="SUBTOTAL" localSheetId="9">#REF!</definedName>
    <definedName name="SUBTOTAL" localSheetId="7">#REF!</definedName>
    <definedName name="SUBTOTALMAT" localSheetId="5">#REF!</definedName>
    <definedName name="SUBTOTALMAT" localSheetId="6">#REF!</definedName>
    <definedName name="SUBTOTALMAT" localSheetId="8">#REF!</definedName>
    <definedName name="SUBTOTALMAT" localSheetId="9">#REF!</definedName>
    <definedName name="SUBTOTALMAT" localSheetId="7">#REF!</definedName>
    <definedName name="Summary" localSheetId="5">#REF!</definedName>
    <definedName name="Summary" localSheetId="6">#REF!</definedName>
    <definedName name="Summary" localSheetId="8">#REF!</definedName>
    <definedName name="Summary" localSheetId="9">#REF!</definedName>
    <definedName name="Summary">#REF!</definedName>
    <definedName name="sw">#N/A</definedName>
    <definedName name="swsw" localSheetId="5" hidden="1">{"via1",#N/A,TRUE,"general";"via2",#N/A,TRUE,"general";"via3",#N/A,TRUE,"general"}</definedName>
    <definedName name="swsw" localSheetId="4" hidden="1">{"via1",#N/A,TRUE,"general";"via2",#N/A,TRUE,"general";"via3",#N/A,TRUE,"general"}</definedName>
    <definedName name="swsw" localSheetId="0"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4" hidden="1">{"TAB1",#N/A,TRUE,"GENERAL";"TAB2",#N/A,TRUE,"GENERAL";"TAB3",#N/A,TRUE,"GENERAL";"TAB4",#N/A,TRUE,"GENERAL";"TAB5",#N/A,TRUE,"GENERAL"}</definedName>
    <definedName name="swsw3" localSheetId="0"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sxd" localSheetId="9">'PMT '!err</definedName>
    <definedName name="sxd">[2]!ERR</definedName>
    <definedName name="T">[59]Hoja1!$G$9</definedName>
    <definedName name="T.1_POZ">[133]TUBERIA!$AB$10:$AB$84</definedName>
    <definedName name="T.VIA">'[31]factores A.N.'!$H$15:$H$306</definedName>
    <definedName name="T___2_.3_FC_2.2" localSheetId="8">#REF!</definedName>
    <definedName name="T___2_.3_FC_2.2" localSheetId="9">#REF!</definedName>
    <definedName name="T___2_.3_FC_2.2">#REF!</definedName>
    <definedName name="T1_" localSheetId="8">#REF!</definedName>
    <definedName name="T1_" localSheetId="9">#REF!</definedName>
    <definedName name="T1_">#REF!</definedName>
    <definedName name="T1__2_FC1_5" localSheetId="8">#REF!</definedName>
    <definedName name="T1__2_FC1_5" localSheetId="9">#REF!</definedName>
    <definedName name="T1__2_FC1_5">#REF!</definedName>
    <definedName name="T1__2_FC1_9" localSheetId="8">#REF!</definedName>
    <definedName name="T1__2_FC1_9" localSheetId="9">#REF!</definedName>
    <definedName name="T1__2_FC1_9">#REF!</definedName>
    <definedName name="T1__3__2_FC1_9" localSheetId="8">#REF!</definedName>
    <definedName name="T1__3__2_FC1_9" localSheetId="9">#REF!</definedName>
    <definedName name="T1__3__2_FC1_9">#REF!</definedName>
    <definedName name="T1_FC_1.5__.2" localSheetId="8">#REF!</definedName>
    <definedName name="T1_FC_1.5__.2" localSheetId="9">#REF!</definedName>
    <definedName name="T1_FC_1.5__.2">#REF!</definedName>
    <definedName name="T1_FC_1.9__.2" localSheetId="8">#REF!</definedName>
    <definedName name="T1_FC_1.9__.2" localSheetId="9">#REF!</definedName>
    <definedName name="T1_FC_1.9__.2">#REF!</definedName>
    <definedName name="T1_FC1_5">'[31]factores A.N.'!$H$8:$H$33</definedName>
    <definedName name="T1_FC1_9">'[31]factores A.N.'!$J$8:$J$33</definedName>
    <definedName name="T1_FC2.2">[134]FACTORES!$M$8:$M$23</definedName>
    <definedName name="T11SF15" localSheetId="8">#REF!</definedName>
    <definedName name="T11SF15" localSheetId="9">#REF!</definedName>
    <definedName name="T11SF15">#REF!</definedName>
    <definedName name="T11SF19" localSheetId="8">#REF!</definedName>
    <definedName name="T11SF19" localSheetId="9">#REF!</definedName>
    <definedName name="T11SF19">#REF!</definedName>
    <definedName name="T2.PVC">'[31]factores A.N.'!$P$8:$P$19</definedName>
    <definedName name="T2_.3" localSheetId="8">#REF!</definedName>
    <definedName name="T2_.3" localSheetId="9">#REF!</definedName>
    <definedName name="T2_.3">#REF!</definedName>
    <definedName name="T2__2_FC1_5" localSheetId="8">#REF!</definedName>
    <definedName name="T2__2_FC1_5" localSheetId="9">#REF!</definedName>
    <definedName name="T2__2_FC1_5">#REF!</definedName>
    <definedName name="T2__3_FC1_9" localSheetId="8">#REF!</definedName>
    <definedName name="T2__3_FC1_9" localSheetId="9">#REF!</definedName>
    <definedName name="T2__3_FC1_9">#REF!</definedName>
    <definedName name="T2_FC_1.5__.3" localSheetId="8">#REF!</definedName>
    <definedName name="T2_FC_1.5__.3" localSheetId="9">#REF!</definedName>
    <definedName name="T2_FC_1.5__.3">#REF!</definedName>
    <definedName name="T2_FC_1.5__.3_.2" localSheetId="8">#REF!</definedName>
    <definedName name="T2_FC_1.5__.3_.2" localSheetId="9">#REF!</definedName>
    <definedName name="T2_FC_1.5__.3_.2">#REF!</definedName>
    <definedName name="T2_FC_1.9__.3" localSheetId="8">#REF!</definedName>
    <definedName name="T2_FC_1.9__.3" localSheetId="9">#REF!</definedName>
    <definedName name="T2_FC_1.9__.3">#REF!</definedName>
    <definedName name="T2_FC_1.9__.3_.2" localSheetId="8">#REF!</definedName>
    <definedName name="T2_FC_1.9__.3_.2" localSheetId="9">#REF!</definedName>
    <definedName name="T2_FC_1.9__.3_.2">#REF!</definedName>
    <definedName name="T2_FC1_5">'[31]factores A.N.'!$I$8:$I$33</definedName>
    <definedName name="T2_FC1_9">'[31]factores A.N.'!$K$8:$K$33</definedName>
    <definedName name="T2_POZ" localSheetId="8">#REF!</definedName>
    <definedName name="T2_POZ" localSheetId="9">#REF!</definedName>
    <definedName name="T2_POZ">#REF!</definedName>
    <definedName name="T2_RAS" localSheetId="8">#REF!</definedName>
    <definedName name="T2_RAS" localSheetId="9">#REF!</definedName>
    <definedName name="T2_RAS">#REF!</definedName>
    <definedName name="T21SF15" localSheetId="8">#REF!</definedName>
    <definedName name="T21SF15" localSheetId="9">#REF!</definedName>
    <definedName name="T21SF15">#REF!</definedName>
    <definedName name="T21SF19" localSheetId="8">#REF!</definedName>
    <definedName name="T21SF19" localSheetId="9">#REF!</definedName>
    <definedName name="T21SF19">#REF!</definedName>
    <definedName name="t5t5" localSheetId="5" hidden="1">{"TAB1",#N/A,TRUE,"GENERAL";"TAB2",#N/A,TRUE,"GENERAL";"TAB3",#N/A,TRUE,"GENERAL";"TAB4",#N/A,TRUE,"GENERAL";"TAB5",#N/A,TRUE,"GENERAL"}</definedName>
    <definedName name="t5t5" localSheetId="4" hidden="1">{"TAB1",#N/A,TRUE,"GENERAL";"TAB2",#N/A,TRUE,"GENERAL";"TAB3",#N/A,TRUE,"GENERAL";"TAB4",#N/A,TRUE,"GENERAL";"TAB5",#N/A,TRUE,"GENERAL"}</definedName>
    <definedName name="t5t5" localSheetId="0"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BLA" localSheetId="5">#REF!</definedName>
    <definedName name="TABLA" localSheetId="6">#REF!</definedName>
    <definedName name="TABLA" localSheetId="8">#REF!</definedName>
    <definedName name="TABLA" localSheetId="9">#REF!</definedName>
    <definedName name="TABLA" localSheetId="7">#REF!</definedName>
    <definedName name="TABLA_DE_CONTENIDO__A1" comment="VOLVER A TABLA DE CONTENIDO" localSheetId="5">#REF!</definedName>
    <definedName name="TABLA_DE_CONTENIDO__A1" comment="VOLVER A TABLA DE CONTENIDO" localSheetId="6">#REF!</definedName>
    <definedName name="TABLA_DE_CONTENIDO__A1" comment="VOLVER A TABLA DE CONTENIDO" localSheetId="8">#REF!</definedName>
    <definedName name="TABLA_DE_CONTENIDO__A1" comment="VOLVER A TABLA DE CONTENIDO" localSheetId="9">#REF!</definedName>
    <definedName name="TABLA_DE_CONTENIDO__A1" comment="VOLVER A TABLA DE CONTENIDO">#REF!</definedName>
    <definedName name="tabla2" localSheetId="5">#REF!</definedName>
    <definedName name="tabla2" localSheetId="6">#REF!</definedName>
    <definedName name="tabla2" localSheetId="8">#REF!</definedName>
    <definedName name="tabla2" localSheetId="9">#REF!</definedName>
    <definedName name="tabla2">#REF!</definedName>
    <definedName name="TankDieselGenerador" localSheetId="5">#REF!</definedName>
    <definedName name="TankDieselGenerador" localSheetId="6">#REF!</definedName>
    <definedName name="TankDieselGenerador" localSheetId="8">#REF!</definedName>
    <definedName name="TankDieselGenerador" localSheetId="9">#REF!</definedName>
    <definedName name="TankDieselGenerador">#REF!</definedName>
    <definedName name="TANQUE">#N/A</definedName>
    <definedName name="TAPHEX">[15]Hoja3!$F$1138</definedName>
    <definedName name="TAQE2" localSheetId="5">'A.I.U '!ERR</definedName>
    <definedName name="TAQE2" localSheetId="4">'INTERVENCION '!ERR</definedName>
    <definedName name="TAQE2" localSheetId="0">'INTERVENCION '!ERR</definedName>
    <definedName name="TAQE2" localSheetId="8">[0]!ERR</definedName>
    <definedName name="TAQE2" localSheetId="9">[0]!ERR</definedName>
    <definedName name="TAQE2">[0]!ERR</definedName>
    <definedName name="TARIFAS" localSheetId="5">[72]TARIFAS!$A$1:$F$52</definedName>
    <definedName name="TARIFAS">[135]TARIFAS!$A$1:$F$52</definedName>
    <definedName name="TARIFAS_4" localSheetId="5">[136]TARIFAS!$A$1:$F$52</definedName>
    <definedName name="TARIFAS_4">[137]TARIFAS!$A$1:$F$52</definedName>
    <definedName name="TARIFAS_7" localSheetId="5">[136]TARIFAS!$A$1:$F$52</definedName>
    <definedName name="TARIFAS_7">[137]TARIFAS!$A$1:$F$52</definedName>
    <definedName name="TARIFAS1" localSheetId="5">[72]TARIFAS!$A$1:$F$119</definedName>
    <definedName name="TARIFAS1">[138]TARIFAS!$A$1:$F$119</definedName>
    <definedName name="Tasa_Cambio" localSheetId="5">#REF!</definedName>
    <definedName name="Tasa_Cambio" localSheetId="8">#REF!</definedName>
    <definedName name="Tasa_Cambio" localSheetId="9">#REF!</definedName>
    <definedName name="Tasa_Cambio">#REF!</definedName>
    <definedName name="tb" localSheetId="5">#REF!</definedName>
    <definedName name="tb" localSheetId="8">#REF!</definedName>
    <definedName name="tb" localSheetId="9">#REF!</definedName>
    <definedName name="tb" localSheetId="7">#REF!</definedName>
    <definedName name="TCN" localSheetId="5">#REF!</definedName>
    <definedName name="TCN" localSheetId="8">#REF!</definedName>
    <definedName name="TCN" localSheetId="9">#REF!</definedName>
    <definedName name="TCN" localSheetId="7">#REF!</definedName>
    <definedName name="TCNRC" localSheetId="5">[139]TOTAL!$U$64</definedName>
    <definedName name="TCNRC" localSheetId="6">[139]TOTAL!$U$64</definedName>
    <definedName name="TCNRC" localSheetId="8">[139]TOTAL!$U$64</definedName>
    <definedName name="TCNRC" localSheetId="9">[139]TOTAL!$U$64</definedName>
    <definedName name="TCNRC" localSheetId="7">[139]TOTAL!$U$64</definedName>
    <definedName name="tdy" localSheetId="5" hidden="1">{"TAB1",#N/A,TRUE,"GENERAL";"TAB2",#N/A,TRUE,"GENERAL";"TAB3",#N/A,TRUE,"GENERAL";"TAB4",#N/A,TRUE,"GENERAL";"TAB5",#N/A,TRUE,"GENERAL"}</definedName>
    <definedName name="tdy" localSheetId="4" hidden="1">{"TAB1",#N/A,TRUE,"GENERAL";"TAB2",#N/A,TRUE,"GENERAL";"TAB3",#N/A,TRUE,"GENERAL";"TAB4",#N/A,TRUE,"GENERAL";"TAB5",#N/A,TRUE,"GENERAL"}</definedName>
    <definedName name="tdy" localSheetId="0"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CN" localSheetId="5">DATE(YEAR('A.I.U '!Loan_Start),MONTH('A.I.U '!Loan_Start)+Payment_Number,DAY('A.I.U '!Loan_Start))</definedName>
    <definedName name="TECN" localSheetId="4">DATE(YEAR(Loan_Start),MONTH(Loan_Start)+Payment_Number,DAY(Loan_Start))</definedName>
    <definedName name="TECN" localSheetId="0">DATE(YEAR('PREC-BASE ALC'!Loan_Start),MONTH('PREC-BASE ALC'!Loan_Start)+Payment_Number,DAY('PREC-BASE ALC'!Loan_Start))</definedName>
    <definedName name="TECN" localSheetId="8">DATE(YEAR('PMA '!Loan_Start),MONTH('PMA '!Loan_Start)+Payment_Number,DAY('PMA '!Loan_Start))</definedName>
    <definedName name="TECN" localSheetId="9">DATE(YEAR('PMT '!Loan_Start),MONTH('PMT '!Loan_Start)+Payment_Number,DAY('PMT '!Loan_Start))</definedName>
    <definedName name="TECN" localSheetId="7">DATE(YEAR('PREC-BASE ALC'!Loan_Start),MONTH('PREC-BASE ALC'!Loan_Start)+Payment_Number,DAY('PREC-BASE ALC'!Loan_Start))</definedName>
    <definedName name="Teen" localSheetId="5">#REF!</definedName>
    <definedName name="Teen" localSheetId="4">#REF!</definedName>
    <definedName name="Teen" localSheetId="0">#REF!</definedName>
    <definedName name="Teen" localSheetId="8">#REF!</definedName>
    <definedName name="Teen" localSheetId="9">#REF!</definedName>
    <definedName name="Teen">#REF!</definedName>
    <definedName name="TEERED1210">[15]Hoja3!$F$866</definedName>
    <definedName name="TEERED126">[15]Hoja3!$F$826</definedName>
    <definedName name="TER" localSheetId="5">'A.I.U '!ERR</definedName>
    <definedName name="TER" localSheetId="9">'PMT '!err</definedName>
    <definedName name="TER">[2]!ERR</definedName>
    <definedName name="TER_1">#N/A</definedName>
    <definedName name="TER_2">#N/A</definedName>
    <definedName name="TER_4">#N/A</definedName>
    <definedName name="TER_6">#N/A</definedName>
    <definedName name="TER_7">#N/A</definedName>
    <definedName name="TER_8">#N/A</definedName>
    <definedName name="TERM" localSheetId="5">'A.I.U '!ERR</definedName>
    <definedName name="TERM" localSheetId="9">'PMT '!err</definedName>
    <definedName name="TERM">[2]!ERR</definedName>
    <definedName name="TERM_1">#N/A</definedName>
    <definedName name="TERM_2">#N/A</definedName>
    <definedName name="TERM_4">#N/A</definedName>
    <definedName name="TERM_6">#N/A</definedName>
    <definedName name="TERM_7">#N/A</definedName>
    <definedName name="TERM_8">#N/A</definedName>
    <definedName name="TÉRMINOS" localSheetId="5">'A.I.U '!ERR</definedName>
    <definedName name="TÉRMINOS" localSheetId="9">'PMT '!err</definedName>
    <definedName name="TÉRMINOS">[2]!ERR</definedName>
    <definedName name="TÉRMINOS_1">#N/A</definedName>
    <definedName name="TÉRMINOS_2">#N/A</definedName>
    <definedName name="TÉRMINOS_4">#N/A</definedName>
    <definedName name="TÉRMINOS_6">#N/A</definedName>
    <definedName name="TÉRMINOS_7">#N/A</definedName>
    <definedName name="TÉRMINOS_8">#N/A</definedName>
    <definedName name="tewst" localSheetId="5" hidden="1">{"TAB1",#N/A,TRUE,"GENERAL";"TAB2",#N/A,TRUE,"GENERAL";"TAB3",#N/A,TRUE,"GENERAL";"TAB4",#N/A,TRUE,"GENERAL";"TAB5",#N/A,TRUE,"GENERAL"}</definedName>
    <definedName name="tewst" localSheetId="4" hidden="1">{"TAB1",#N/A,TRUE,"GENERAL";"TAB2",#N/A,TRUE,"GENERAL";"TAB3",#N/A,TRUE,"GENERAL";"TAB4",#N/A,TRUE,"GENERAL";"TAB5",#N/A,TRUE,"GENERAL"}</definedName>
    <definedName name="tewst" localSheetId="0"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4" hidden="1">{"via1",#N/A,TRUE,"general";"via2",#N/A,TRUE,"general";"via3",#N/A,TRUE,"general"}</definedName>
    <definedName name="teytrh" localSheetId="0"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GIRON" localSheetId="5">#REF!</definedName>
    <definedName name="TGIRON" localSheetId="6">#REF!</definedName>
    <definedName name="TGIRON" localSheetId="8">#REF!</definedName>
    <definedName name="TGIRON" localSheetId="9">#REF!</definedName>
    <definedName name="TGIRON" localSheetId="7">#REF!</definedName>
    <definedName name="th" localSheetId="5">#REF!</definedName>
    <definedName name="th" localSheetId="6">#REF!</definedName>
    <definedName name="th" localSheetId="8">#REF!</definedName>
    <definedName name="th" localSheetId="9">#REF!</definedName>
    <definedName name="th" localSheetId="7">#REF!</definedName>
    <definedName name="thdh" localSheetId="5" hidden="1">{"TAB1",#N/A,TRUE,"GENERAL";"TAB2",#N/A,TRUE,"GENERAL";"TAB3",#N/A,TRUE,"GENERAL";"TAB4",#N/A,TRUE,"GENERAL";"TAB5",#N/A,TRUE,"GENERAL"}</definedName>
    <definedName name="thdh" localSheetId="4" hidden="1">{"TAB1",#N/A,TRUE,"GENERAL";"TAB2",#N/A,TRUE,"GENERAL";"TAB3",#N/A,TRUE,"GENERAL";"TAB4",#N/A,TRUE,"GENERAL";"TAB5",#N/A,TRUE,"GENERAL"}</definedName>
    <definedName name="thdh" localSheetId="0"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tj" localSheetId="5" hidden="1">{"via1",#N/A,TRUE,"general";"via2",#N/A,TRUE,"general";"via3",#N/A,TRUE,"general"}</definedName>
    <definedName name="thtj" localSheetId="4" hidden="1">{"via1",#N/A,TRUE,"general";"via2",#N/A,TRUE,"general";"via3",#N/A,TRUE,"general"}</definedName>
    <definedName name="thtj" localSheetId="0"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IN">[15]Hoja3!$F$1443</definedName>
    <definedName name="TIPO" localSheetId="8">#REF!</definedName>
    <definedName name="TIPO" localSheetId="9">#REF!</definedName>
    <definedName name="TIPO">#REF!</definedName>
    <definedName name="TIPO_D_K" localSheetId="5">#REF!</definedName>
    <definedName name="TIPO_D_K" localSheetId="8">#REF!</definedName>
    <definedName name="TIPO_D_K" localSheetId="9">#REF!</definedName>
    <definedName name="TIPO_D_K">#REF!</definedName>
    <definedName name="tipos_entidad">[140]tipos_entidad!$A$1:$A$5</definedName>
    <definedName name="tipov" localSheetId="5">#REF!</definedName>
    <definedName name="tipov" localSheetId="8">#REF!</definedName>
    <definedName name="tipov" localSheetId="9">#REF!</definedName>
    <definedName name="tipov" localSheetId="7">#REF!</definedName>
    <definedName name="titi" localSheetId="5">IF('A.I.U '!Loan_Amount*'A.I.U '!Interest_Rate*'A.I.U '!Loan_Years*'A.I.U '!Loan_Start&gt;0,1,0)</definedName>
    <definedName name="titi" localSheetId="4">IF(Loan_Amount*Interest_Rate*Loan_Years*Loan_Start&gt;0,1,0)</definedName>
    <definedName name="titi" localSheetId="0">IF(Loan_Amount*Interest_Rate*Loan_Years*Loan_Start&gt;0,1,0)</definedName>
    <definedName name="titi" localSheetId="8">IF('PMA '!Loan_Amount*'PMA '!Interest_Rate*'PMA '!Loan_Years*'PMA '!Loan_Start&gt;0,1,0)</definedName>
    <definedName name="titi" localSheetId="9">#N/A</definedName>
    <definedName name="titi" localSheetId="7">IF('PREC-BASE ALC'!Loan_Amount*'PREC-BASE ALC'!Interest_Rate*'PREC-BASE ALC'!Loan_Years*'PREC-BASE ALC'!Loan_Start&gt;0,1,0)</definedName>
    <definedName name="TITLE" localSheetId="5">#REF!</definedName>
    <definedName name="TITLE" localSheetId="4">#REF!</definedName>
    <definedName name="TITLE" localSheetId="0">#REF!</definedName>
    <definedName name="TITLE" localSheetId="8">#REF!</definedName>
    <definedName name="TITLE" localSheetId="9">#REF!</definedName>
    <definedName name="TITLE">#REF!</definedName>
    <definedName name="TITO" localSheetId="5">IF('A.I.U '!RICO,Header_Row+'A.I.U '!TUPI,Header_Row)</definedName>
    <definedName name="TITO" localSheetId="4">IF(CRONOGRAMA!RICO,Header_Row+CRONOGRAMA!TUPI,Header_Row)</definedName>
    <definedName name="TITO" localSheetId="0">IF('INTERVENCION '!RICO,Header_Row+'INTERVENCION '!TUPI,Header_Row)</definedName>
    <definedName name="TITO" localSheetId="8">IF(RICO,Header_Row+'PMA '!TUPI,Header_Row)</definedName>
    <definedName name="TITO" localSheetId="9">#N/A</definedName>
    <definedName name="TITO" localSheetId="7">IF('PREC-BASE ALC'!RICO,Header_Row+'PREC-BASE ALC'!TUPI,Header_Row)</definedName>
    <definedName name="TITOF" localSheetId="5">IF('A.I.U '!RICO,Header_Row+'A.I.U '!TUPI,Header_Row)</definedName>
    <definedName name="TITOF" localSheetId="4">IF(CRONOGRAMA!RICO,Header_Row+CRONOGRAMA!TUPI,Header_Row)</definedName>
    <definedName name="TITOF" localSheetId="0">IF('INTERVENCION '!RICO,Header_Row+'INTERVENCION '!TUPI,Header_Row)</definedName>
    <definedName name="TITOF" localSheetId="8">IF(RICO,Header_Row+'PMA '!TUPI,Header_Row)</definedName>
    <definedName name="TITOF" localSheetId="9">#N/A</definedName>
    <definedName name="TITOF" localSheetId="7">IF('PREC-BASE ALC'!RICO,Header_Row+'PREC-BASE ALC'!TUPI,Header_Row)</definedName>
    <definedName name="titu" localSheetId="5">#REF!</definedName>
    <definedName name="titu" localSheetId="4">#REF!</definedName>
    <definedName name="titu" localSheetId="0">#REF!</definedName>
    <definedName name="titu" localSheetId="8">#REF!</definedName>
    <definedName name="titu" localSheetId="9">#REF!</definedName>
    <definedName name="titu">#REF!</definedName>
    <definedName name="titu2" localSheetId="5">#REF!</definedName>
    <definedName name="titu2" localSheetId="8">#REF!</definedName>
    <definedName name="titu2" localSheetId="9">#REF!</definedName>
    <definedName name="titu2">#REF!</definedName>
    <definedName name="TITULO" localSheetId="5">#REF!</definedName>
    <definedName name="TITULO" localSheetId="8">#REF!</definedName>
    <definedName name="TITULO" localSheetId="9">#REF!</definedName>
    <definedName name="TITULO" localSheetId="7">#REF!</definedName>
    <definedName name="_xlnm.Print_Titles" localSheetId="0">'INTERVENCION '!$3:$8</definedName>
    <definedName name="_xlnm.Print_Titles" localSheetId="7">'PREC-BASE ALC'!$41:$41</definedName>
    <definedName name="Títulos_a_imprimir_IM" localSheetId="5">#REF!</definedName>
    <definedName name="Títulos_a_imprimir_IM" localSheetId="8">#REF!</definedName>
    <definedName name="Títulos_a_imprimir_IM" localSheetId="9">#REF!</definedName>
    <definedName name="Títulos_a_imprimir_IM">#REF!</definedName>
    <definedName name="tj" localSheetId="5">#REF!</definedName>
    <definedName name="tj" localSheetId="8">#REF!</definedName>
    <definedName name="tj" localSheetId="9">#REF!</definedName>
    <definedName name="tj" localSheetId="7">#REF!</definedName>
    <definedName name="tl" localSheetId="5">#REF!</definedName>
    <definedName name="tl" localSheetId="8">#REF!</definedName>
    <definedName name="tl" localSheetId="9">#REF!</definedName>
    <definedName name="tl" localSheetId="7">#REF!</definedName>
    <definedName name="tn" localSheetId="5">#REF!</definedName>
    <definedName name="tn" localSheetId="6">#REF!</definedName>
    <definedName name="tn" localSheetId="8">#REF!</definedName>
    <definedName name="tn" localSheetId="9">#REF!</definedName>
    <definedName name="tn" localSheetId="7">#REF!</definedName>
    <definedName name="To" localSheetId="5">#REF!</definedName>
    <definedName name="To" localSheetId="6">#REF!</definedName>
    <definedName name="To" localSheetId="8">#REF!</definedName>
    <definedName name="To" localSheetId="9">#REF!</definedName>
    <definedName name="To">#REF!</definedName>
    <definedName name="TODOANA" localSheetId="5">#REF!</definedName>
    <definedName name="TODOANA" localSheetId="1">#REF!</definedName>
    <definedName name="TODOANA" localSheetId="4">#REF!</definedName>
    <definedName name="TODOANA" localSheetId="6">#REF!</definedName>
    <definedName name="TODOANA" localSheetId="3">#REF!</definedName>
    <definedName name="TODOANA">#REF!</definedName>
    <definedName name="TODOINSU" localSheetId="5">#REF!</definedName>
    <definedName name="TODOINSU" localSheetId="1">#REF!</definedName>
    <definedName name="TODOINSU" localSheetId="4">#REF!</definedName>
    <definedName name="TODOINSU" localSheetId="6">#REF!</definedName>
    <definedName name="TODOINSU" localSheetId="3">#REF!</definedName>
    <definedName name="TODOINSU">#REF!</definedName>
    <definedName name="TODOITEM" localSheetId="5">#REF!</definedName>
    <definedName name="TODOITEM" localSheetId="1">#REF!</definedName>
    <definedName name="TODOITEM" localSheetId="4">#REF!</definedName>
    <definedName name="TODOITEM" localSheetId="6">#REF!</definedName>
    <definedName name="TODOITEM" localSheetId="3">#REF!</definedName>
    <definedName name="TODOITEM">#REF!</definedName>
    <definedName name="TOP">[18]PRECIOS!$J$66</definedName>
    <definedName name="TOPGENER" localSheetId="5">#REF!</definedName>
    <definedName name="TOPGENER" localSheetId="6">#REF!</definedName>
    <definedName name="TOPGENER" localSheetId="8">#REF!</definedName>
    <definedName name="TOPGENER" localSheetId="9">#REF!</definedName>
    <definedName name="TOPGENER">#REF!</definedName>
    <definedName name="TOPO">'[22]BASE DATOS GENERALES'!$B$16</definedName>
    <definedName name="tortas" localSheetId="5"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4" hidden="1">{"via1",#N/A,TRUE,"general";"via2",#N/A,TRUE,"general";"via3",#N/A,TRUE,"general"}</definedName>
    <definedName name="tortas2" localSheetId="0"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#REF!</definedName>
    <definedName name="TOTAL" localSheetId="5">#REF!</definedName>
    <definedName name="TOTAL" localSheetId="6">#REF!</definedName>
    <definedName name="TOTAL" localSheetId="8">#REF!</definedName>
    <definedName name="TOTAL" localSheetId="9">#REF!</definedName>
    <definedName name="TOTAL" localSheetId="7">#REF!</definedName>
    <definedName name="Total_Interest" localSheetId="5">#REF!</definedName>
    <definedName name="Total_Interest" localSheetId="6">#REF!</definedName>
    <definedName name="Total_Interest" localSheetId="8">#REF!</definedName>
    <definedName name="Total_Interest" localSheetId="9">#REF!</definedName>
    <definedName name="Total_Interest" localSheetId="7">#REF!</definedName>
    <definedName name="Total_Pay" localSheetId="5">#REF!</definedName>
    <definedName name="Total_Pay" localSheetId="6">#REF!</definedName>
    <definedName name="Total_Pay" localSheetId="8">#REF!</definedName>
    <definedName name="Total_Pay" localSheetId="9">#REF!</definedName>
    <definedName name="Total_Pay" localSheetId="7">#REF!</definedName>
    <definedName name="Total_Payment" localSheetId="5">Scheduled_Payment+Extra_Payment</definedName>
    <definedName name="Total_Payment" localSheetId="4">Scheduled_Payment+Extra_Payment</definedName>
    <definedName name="Total_Payment" localSheetId="0">Scheduled_Payment+Extra_Payment</definedName>
    <definedName name="Total_Payment" localSheetId="8">Scheduled_Payment+Extra_Payment</definedName>
    <definedName name="Total_Payment" localSheetId="9">Scheduled_Payment+Extra_Payment</definedName>
    <definedName name="Total_Payment" localSheetId="7">Scheduled_Payment+Extra_Payment</definedName>
    <definedName name="TOTAL2" localSheetId="5">#REF!</definedName>
    <definedName name="TOTAL2" localSheetId="4">#REF!</definedName>
    <definedName name="TOTAL2" localSheetId="0">#REF!</definedName>
    <definedName name="TOTAL2" localSheetId="8">#REF!</definedName>
    <definedName name="TOTAL2" localSheetId="9">#REF!</definedName>
    <definedName name="TOTAL2">#REF!</definedName>
    <definedName name="TOTALAFIR4006" localSheetId="5">#REF!</definedName>
    <definedName name="TOTALAFIR4006" localSheetId="8">#REF!</definedName>
    <definedName name="TOTALAFIR4006" localSheetId="9">#REF!</definedName>
    <definedName name="TOTALAFIR4006" localSheetId="7">#REF!</definedName>
    <definedName name="TOTALAFIR4006A" localSheetId="5">#REF!</definedName>
    <definedName name="TOTALAFIR4006A" localSheetId="8">#REF!</definedName>
    <definedName name="TOTALAFIR4006A" localSheetId="9">#REF!</definedName>
    <definedName name="TOTALAFIR4006A" localSheetId="7">#REF!</definedName>
    <definedName name="TOTALAFIR40CN01" localSheetId="5">#REF!</definedName>
    <definedName name="TOTALAFIR40CN01" localSheetId="6">#REF!</definedName>
    <definedName name="TOTALAFIR40CN01" localSheetId="8">#REF!</definedName>
    <definedName name="TOTALAFIR40CN01" localSheetId="9">#REF!</definedName>
    <definedName name="TOTALAFIR40CN01" localSheetId="7">#REF!</definedName>
    <definedName name="TOTALAFIR55CN01" localSheetId="5">#REF!</definedName>
    <definedName name="TOTALAFIR55CN01" localSheetId="6">#REF!</definedName>
    <definedName name="TOTALAFIR55CN01" localSheetId="8">#REF!</definedName>
    <definedName name="TOTALAFIR55CN01" localSheetId="9">#REF!</definedName>
    <definedName name="TOTALAFIR55CN01" localSheetId="7">#REF!</definedName>
    <definedName name="TOTALAFIR55CN03" localSheetId="5">#REF!</definedName>
    <definedName name="TOTALAFIR55CN03" localSheetId="6">#REF!</definedName>
    <definedName name="TOTALAFIR55CN03" localSheetId="8">#REF!</definedName>
    <definedName name="TOTALAFIR55CN03" localSheetId="9">#REF!</definedName>
    <definedName name="TOTALAFIR55CN03" localSheetId="7">#REF!</definedName>
    <definedName name="TOTALAFIR5607" localSheetId="5">#REF!</definedName>
    <definedName name="TOTALAFIR5607" localSheetId="6">#REF!</definedName>
    <definedName name="TOTALAFIR5607" localSheetId="8">#REF!</definedName>
    <definedName name="TOTALAFIR5607" localSheetId="9">#REF!</definedName>
    <definedName name="TOTALAFIR5607" localSheetId="7">#REF!</definedName>
    <definedName name="totaleb" localSheetId="5">#REF!</definedName>
    <definedName name="totaleb" localSheetId="6">#REF!</definedName>
    <definedName name="totaleb" localSheetId="8">#REF!</definedName>
    <definedName name="totaleb" localSheetId="9">#REF!</definedName>
    <definedName name="totaleb">#REF!</definedName>
    <definedName name="totaleo" localSheetId="5">#REF!</definedName>
    <definedName name="totaleo" localSheetId="6">#REF!</definedName>
    <definedName name="totaleo" localSheetId="8">#REF!</definedName>
    <definedName name="totaleo" localSheetId="9">#REF!</definedName>
    <definedName name="totaleo">#REF!</definedName>
    <definedName name="TOTALPAV4006" localSheetId="5">#REF!</definedName>
    <definedName name="TOTALPAV4006" localSheetId="6">#REF!</definedName>
    <definedName name="TOTALPAV4006" localSheetId="8">#REF!</definedName>
    <definedName name="TOTALPAV4006" localSheetId="9">#REF!</definedName>
    <definedName name="TOTALPAV4006" localSheetId="7">#REF!</definedName>
    <definedName name="TOTALPAV4006A" localSheetId="5">#REF!</definedName>
    <definedName name="TOTALPAV4006A" localSheetId="6">#REF!</definedName>
    <definedName name="TOTALPAV4006A" localSheetId="8">#REF!</definedName>
    <definedName name="TOTALPAV4006A" localSheetId="9">#REF!</definedName>
    <definedName name="TOTALPAV4006A" localSheetId="7">#REF!</definedName>
    <definedName name="TOTALPAV40CN01" localSheetId="5">#REF!</definedName>
    <definedName name="TOTALPAV40CN01" localSheetId="6">#REF!</definedName>
    <definedName name="TOTALPAV40CN01" localSheetId="8">#REF!</definedName>
    <definedName name="TOTALPAV40CN01" localSheetId="9">#REF!</definedName>
    <definedName name="TOTALPAV40CN01" localSheetId="7">#REF!</definedName>
    <definedName name="TOTALPAV40CNA" localSheetId="5">#REF!</definedName>
    <definedName name="TOTALPAV40CNA" localSheetId="6">#REF!</definedName>
    <definedName name="TOTALPAV40CNA" localSheetId="8">#REF!</definedName>
    <definedName name="TOTALPAV40CNA" localSheetId="9">#REF!</definedName>
    <definedName name="TOTALPAV40CNA" localSheetId="7">#REF!</definedName>
    <definedName name="TOTALPAV40CNB" localSheetId="5">#REF!</definedName>
    <definedName name="TOTALPAV40CNB" localSheetId="6">#REF!</definedName>
    <definedName name="TOTALPAV40CNB" localSheetId="8">#REF!</definedName>
    <definedName name="TOTALPAV40CNB" localSheetId="9">#REF!</definedName>
    <definedName name="TOTALPAV40CNB" localSheetId="7">#REF!</definedName>
    <definedName name="TOTALPAV55CN01" localSheetId="5">#REF!</definedName>
    <definedName name="TOTALPAV55CN01" localSheetId="6">#REF!</definedName>
    <definedName name="TOTALPAV55CN01" localSheetId="8">#REF!</definedName>
    <definedName name="TOTALPAV55CN01" localSheetId="9">#REF!</definedName>
    <definedName name="TOTALPAV55CN01" localSheetId="7">#REF!</definedName>
    <definedName name="TOTALPAV55CN03" localSheetId="5">#REF!</definedName>
    <definedName name="TOTALPAV55CN03" localSheetId="6">#REF!</definedName>
    <definedName name="TOTALPAV55CN03" localSheetId="8">#REF!</definedName>
    <definedName name="TOTALPAV55CN03" localSheetId="9">#REF!</definedName>
    <definedName name="TOTALPAV55CN03" localSheetId="7">#REF!</definedName>
    <definedName name="TOTALPAV55CNO3" localSheetId="5">#REF!</definedName>
    <definedName name="TOTALPAV55CNO3" localSheetId="6">#REF!</definedName>
    <definedName name="TOTALPAV55CNO3" localSheetId="8">#REF!</definedName>
    <definedName name="TOTALPAV55CNO3" localSheetId="9">#REF!</definedName>
    <definedName name="TOTALPAV55CNO3" localSheetId="7">#REF!</definedName>
    <definedName name="TOTALPAV5607" localSheetId="5">#REF!</definedName>
    <definedName name="TOTALPAV5607" localSheetId="6">#REF!</definedName>
    <definedName name="TOTALPAV5607" localSheetId="8">#REF!</definedName>
    <definedName name="TOTALPAV5607" localSheetId="9">#REF!</definedName>
    <definedName name="TOTALPAV5607" localSheetId="7">#REF!</definedName>
    <definedName name="totalpb" localSheetId="5">#REF!</definedName>
    <definedName name="totalpb" localSheetId="6">#REF!</definedName>
    <definedName name="totalpb" localSheetId="8">#REF!</definedName>
    <definedName name="totalpb" localSheetId="9">#REF!</definedName>
    <definedName name="totalpb">#REF!</definedName>
    <definedName name="totalpbas" localSheetId="5">#REF!</definedName>
    <definedName name="totalpbas" localSheetId="6">#REF!</definedName>
    <definedName name="totalpbas" localSheetId="8">#REF!</definedName>
    <definedName name="totalpbas" localSheetId="9">#REF!</definedName>
    <definedName name="totalpbas">#REF!</definedName>
    <definedName name="totalpo" localSheetId="5">#REF!</definedName>
    <definedName name="totalpo" localSheetId="6">#REF!</definedName>
    <definedName name="totalpo" localSheetId="8">#REF!</definedName>
    <definedName name="totalpo" localSheetId="9">#REF!</definedName>
    <definedName name="totalpo">#REF!</definedName>
    <definedName name="totalviatic" localSheetId="5">#REF!</definedName>
    <definedName name="totalviatic" localSheetId="6">#REF!</definedName>
    <definedName name="totalviatic" localSheetId="8">#REF!</definedName>
    <definedName name="totalviatic" localSheetId="9">#REF!</definedName>
    <definedName name="totalviatic">#REF!</definedName>
    <definedName name="totdir31">'[23]31'!$G$35</definedName>
    <definedName name="totroca" localSheetId="5">#REF!</definedName>
    <definedName name="totroca" localSheetId="8">#REF!</definedName>
    <definedName name="totroca" localSheetId="9">#REF!</definedName>
    <definedName name="totroca">#REF!</definedName>
    <definedName name="tr" localSheetId="5" hidden="1">{"TAB1",#N/A,TRUE,"GENERAL";"TAB2",#N/A,TRUE,"GENERAL";"TAB3",#N/A,TRUE,"GENERAL";"TAB4",#N/A,TRUE,"GENERAL";"TAB5",#N/A,TRUE,"GENERAL"}</definedName>
    <definedName name="tr" localSheetId="4" hidden="1">{"TAB1",#N/A,TRUE,"GENERAL";"TAB2",#N/A,TRUE,"GENERAL";"TAB3",#N/A,TRUE,"GENERAL";"TAB4",#N/A,TRUE,"GENERAL";"TAB5",#N/A,TRUE,"GENERAL"}</definedName>
    <definedName name="tr" localSheetId="0"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MO">#REF!</definedName>
    <definedName name="tramo33" localSheetId="5">#REF!</definedName>
    <definedName name="tramo33" localSheetId="6">#REF!</definedName>
    <definedName name="tramo33" localSheetId="8">#REF!</definedName>
    <definedName name="tramo33" localSheetId="9">#REF!</definedName>
    <definedName name="tramo33">#REF!</definedName>
    <definedName name="TramosSewer">'[50]Tramos Sewer'!$A:$M</definedName>
    <definedName name="TRANS" localSheetId="1">#REF!</definedName>
    <definedName name="TRANS" localSheetId="4">#REF!</definedName>
    <definedName name="TRANS" localSheetId="6">#REF!</definedName>
    <definedName name="TRANS" localSheetId="3">#REF!</definedName>
    <definedName name="TRANS">'[4]PREC-BASE'!$D$43</definedName>
    <definedName name="TRANSPACOPIO">[15]EQUIPO!$F$45</definedName>
    <definedName name="TRANSPIT">'[15]MANO DE OBRA'!$F$125</definedName>
    <definedName name="Transporte" localSheetId="5">#REF!</definedName>
    <definedName name="Transporte" localSheetId="8">#REF!</definedName>
    <definedName name="Transporte" localSheetId="9">#REF!</definedName>
    <definedName name="Transporte" localSheetId="7">#REF!</definedName>
    <definedName name="TRAT">[141]desmonte!$E$48</definedName>
    <definedName name="TREINTA" localSheetId="5">#REF!,#REF!</definedName>
    <definedName name="TREINTA" localSheetId="8">#REF!,#REF!</definedName>
    <definedName name="TREINTA" localSheetId="9">#REF!,#REF!</definedName>
    <definedName name="TREINTA">#REF!,#REF!</definedName>
    <definedName name="tres">#N/A</definedName>
    <definedName name="trest" localSheetId="5" hidden="1">{"TAB1",#N/A,TRUE,"GENERAL";"TAB2",#N/A,TRUE,"GENERAL";"TAB3",#N/A,TRUE,"GENERAL";"TAB4",#N/A,TRUE,"GENERAL";"TAB5",#N/A,TRUE,"GENERAL"}</definedName>
    <definedName name="trest" localSheetId="4" hidden="1">{"TAB1",#N/A,TRUE,"GENERAL";"TAB2",#N/A,TRUE,"GENERAL";"TAB3",#N/A,TRUE,"GENERAL";"TAB4",#N/A,TRUE,"GENERAL";"TAB5",#N/A,TRUE,"GENERAL"}</definedName>
    <definedName name="trest" localSheetId="0"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4" hidden="1">{"TAB1",#N/A,TRUE,"GENERAL";"TAB2",#N/A,TRUE,"GENERAL";"TAB3",#N/A,TRUE,"GENERAL";"TAB4",#N/A,TRUE,"GENERAL";"TAB5",#N/A,TRUE,"GENERAL"}</definedName>
    <definedName name="tret" localSheetId="0"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4" hidden="1">{"via1",#N/A,TRUE,"general";"via2",#N/A,TRUE,"general";"via3",#N/A,TRUE,"general"}</definedName>
    <definedName name="trh" localSheetId="0"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4" hidden="1">{"via1",#N/A,TRUE,"general";"via2",#N/A,TRUE,"general";"via3",#N/A,TRUE,"general"}</definedName>
    <definedName name="trhfh" localSheetId="0"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imestre1" localSheetId="5">'[40]ESTADO RED'!$E$8</definedName>
    <definedName name="trimestre1" localSheetId="6">'[40]ESTADO RED'!$E$8</definedName>
    <definedName name="trimestre1" localSheetId="8">'[40]ESTADO RED'!$E$8</definedName>
    <definedName name="trimestre1" localSheetId="9">'[40]ESTADO RED'!$E$8</definedName>
    <definedName name="trimestre1" localSheetId="7">'[40]ESTADO RED'!$E$8</definedName>
    <definedName name="trjfgjh" localSheetId="5" hidden="1">{"via1",#N/A,TRUE,"general";"via2",#N/A,TRUE,"general";"via3",#N/A,TRUE,"general"}</definedName>
    <definedName name="trjfgjh" localSheetId="4" hidden="1">{"via1",#N/A,TRUE,"general";"via2",#N/A,TRUE,"general";"via3",#N/A,TRUE,"general"}</definedName>
    <definedName name="trjfgjh" localSheetId="0"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u" localSheetId="5" hidden="1">{"via1",#N/A,TRUE,"general";"via2",#N/A,TRUE,"general";"via3",#N/A,TRUE,"general"}</definedName>
    <definedName name="tru" localSheetId="4" hidden="1">{"via1",#N/A,TRUE,"general";"via2",#N/A,TRUE,"general";"via3",#N/A,TRUE,"general"}</definedName>
    <definedName name="tru" localSheetId="0"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4" hidden="1">{"via1",#N/A,TRUE,"general";"via2",#N/A,TRUE,"general";"via3",#N/A,TRUE,"general"}</definedName>
    <definedName name="truds" localSheetId="0"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4" hidden="1">{"via1",#N/A,TRUE,"general";"via2",#N/A,TRUE,"general";"via3",#N/A,TRUE,"general"}</definedName>
    <definedName name="trutu" localSheetId="0"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4" hidden="1">{"via1",#N/A,TRUE,"general";"via2",#N/A,TRUE,"general";"via3",#N/A,TRUE,"general"}</definedName>
    <definedName name="trydfg" localSheetId="0"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4" hidden="1">{"via1",#N/A,TRUE,"general";"via2",#N/A,TRUE,"general";"via3",#N/A,TRUE,"general"}</definedName>
    <definedName name="trydtrygf" localSheetId="0"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4" hidden="1">{"TAB1",#N/A,TRUE,"GENERAL";"TAB2",#N/A,TRUE,"GENERAL";"TAB3",#N/A,TRUE,"GENERAL";"TAB4",#N/A,TRUE,"GENERAL";"TAB5",#N/A,TRUE,"GENERAL"}</definedName>
    <definedName name="tryi6" localSheetId="0"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4" hidden="1">{"via1",#N/A,TRUE,"general";"via2",#N/A,TRUE,"general";"via3",#N/A,TRUE,"general"}</definedName>
    <definedName name="tryrth" localSheetId="0"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RYRWTY">[2]!ERR</definedName>
    <definedName name="tsert" localSheetId="5" hidden="1">{"TAB1",#N/A,TRUE,"GENERAL";"TAB2",#N/A,TRUE,"GENERAL";"TAB3",#N/A,TRUE,"GENERAL";"TAB4",#N/A,TRUE,"GENERAL";"TAB5",#N/A,TRUE,"GENERAL"}</definedName>
    <definedName name="tsert" localSheetId="4" hidden="1">{"TAB1",#N/A,TRUE,"GENERAL";"TAB2",#N/A,TRUE,"GENERAL";"TAB3",#N/A,TRUE,"GENERAL";"TAB4",#N/A,TRUE,"GENERAL";"TAB5",#N/A,TRUE,"GENERAL"}</definedName>
    <definedName name="tsert" localSheetId="0"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t" localSheetId="5">#REF!</definedName>
    <definedName name="tt" localSheetId="6">#REF!</definedName>
    <definedName name="tt" localSheetId="8">#REF!</definedName>
    <definedName name="tt" localSheetId="9">#REF!</definedName>
    <definedName name="tt" localSheetId="7">#REF!</definedName>
    <definedName name="TTA" localSheetId="5">#REF!</definedName>
    <definedName name="TTA" localSheetId="6">#REF!</definedName>
    <definedName name="TTA" localSheetId="8">#REF!</definedName>
    <definedName name="TTA" localSheetId="9">#REF!</definedName>
    <definedName name="TTA" localSheetId="7">#REF!</definedName>
    <definedName name="TTB" localSheetId="5">#REF!</definedName>
    <definedName name="TTB" localSheetId="6">#REF!</definedName>
    <definedName name="TTB" localSheetId="8">#REF!</definedName>
    <definedName name="TTB" localSheetId="9">#REF!</definedName>
    <definedName name="TTB" localSheetId="7">#REF!</definedName>
    <definedName name="TTC" localSheetId="5">#REF!</definedName>
    <definedName name="TTC" localSheetId="6">#REF!</definedName>
    <definedName name="TTC" localSheetId="8">#REF!</definedName>
    <definedName name="TTC" localSheetId="9">#REF!</definedName>
    <definedName name="TTC" localSheetId="7">#REF!</definedName>
    <definedName name="TTE" localSheetId="5">#REF!</definedName>
    <definedName name="TTE" localSheetId="6">#REF!</definedName>
    <definedName name="TTE" localSheetId="8">#REF!</definedName>
    <definedName name="TTE" localSheetId="9">#REF!</definedName>
    <definedName name="TTE" localSheetId="7">#REF!</definedName>
    <definedName name="TTL" localSheetId="5">#REF!</definedName>
    <definedName name="TTL" localSheetId="6">#REF!</definedName>
    <definedName name="TTL" localSheetId="8">#REF!</definedName>
    <definedName name="TTL" localSheetId="9">#REF!</definedName>
    <definedName name="TTL" localSheetId="7">#REF!</definedName>
    <definedName name="TtlCD" localSheetId="1">[142]PRESUPUESTO!$G$53</definedName>
    <definedName name="TtlCD" localSheetId="4">[142]PRESUPUESTO!$G$53</definedName>
    <definedName name="TtlCD" localSheetId="6">[142]PRESUPUESTO!$G$53</definedName>
    <definedName name="TtlCD" localSheetId="3">[142]PRESUPUESTO!$G$53</definedName>
    <definedName name="TtlCD">[104]PRESUPUESTO!$G$541</definedName>
    <definedName name="TTR" localSheetId="5" hidden="1">{"via1",#N/A,TRUE,"general";"via2",#N/A,TRUE,"general";"via3",#N/A,TRUE,"general"}</definedName>
    <definedName name="TTR" localSheetId="4" hidden="1">{"via1",#N/A,TRUE,"general";"via2",#N/A,TRUE,"general";"via3",#N/A,TRUE,"general"}</definedName>
    <definedName name="TTR" localSheetId="0"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4" hidden="1">{"via1",#N/A,TRUE,"general";"via2",#N/A,TRUE,"general";"via3",#N/A,TRUE,"general"}</definedName>
    <definedName name="ttrff" localSheetId="0"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7" hidden="1">{"TAB1",#N/A,TRUE,"GENERAL";"TAB2",#N/A,TRUE,"GENERAL";"TAB3",#N/A,TRUE,"GENERAL";"TAB4",#N/A,TRUE,"GENERAL";"TAB5",#N/A,TRUE,"GENERAL"}</definedName>
    <definedName name="TTTRC" localSheetId="5">[139]TOTAL!$U$64</definedName>
    <definedName name="TTTRC" localSheetId="6">[139]TOTAL!$U$64</definedName>
    <definedName name="TTTRC" localSheetId="8">[139]TOTAL!$U$64</definedName>
    <definedName name="TTTRC" localSheetId="9">[139]TOTAL!$U$64</definedName>
    <definedName name="TTTRC" localSheetId="7">[139]TOTAL!$U$64</definedName>
    <definedName name="tttt7" localSheetId="5" hidden="1">{"via1",#N/A,TRUE,"general";"via2",#N/A,TRUE,"general";"via3",#N/A,TRUE,"general"}</definedName>
    <definedName name="tttt7" localSheetId="4" hidden="1">{"via1",#N/A,TRUE,"general";"via2",#N/A,TRUE,"general";"via3",#N/A,TRUE,"general"}</definedName>
    <definedName name="tttt7" localSheetId="0"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4" hidden="1">{"via1",#N/A,TRUE,"general";"via2",#N/A,TRUE,"general";"via3",#N/A,TRUE,"general"}</definedName>
    <definedName name="ttttr" localSheetId="0"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4" hidden="1">{"TAB1",#N/A,TRUE,"GENERAL";"TAB2",#N/A,TRUE,"GENERAL";"TAB3",#N/A,TRUE,"GENERAL";"TAB4",#N/A,TRUE,"GENERAL";"TAB5",#N/A,TRUE,"GENERAL"}</definedName>
    <definedName name="ttttt" localSheetId="0"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localSheetId="4" hidden="1">{"via1",#N/A,TRUE,"general";"via2",#N/A,TRUE,"general";"via3",#N/A,TRUE,"general"}</definedName>
    <definedName name="tu" localSheetId="0"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PI" localSheetId="5">MATCH(0.01,'A.I.U '!End_Bal,-1)+1</definedName>
    <definedName name="TUPI" localSheetId="4">MATCH(0.01,End_Bal,-1)+1</definedName>
    <definedName name="TUPI" localSheetId="6">MATCH(0.01,'Factor Multiplicador Obra'!End_Bal,-1)+1</definedName>
    <definedName name="TUPI" localSheetId="0">MATCH(0.01,End_Bal,-1)+1</definedName>
    <definedName name="TUPI" localSheetId="8">MATCH(0.01,'PMA '!End_Bal,-1)+1</definedName>
    <definedName name="TUPI" localSheetId="9">#N/A</definedName>
    <definedName name="TUPI" localSheetId="7">MATCH(0.01,'PREC-BASE ALC'!End_Bal,-1)+1</definedName>
    <definedName name="tur" localSheetId="5" hidden="1">{"TAB1",#N/A,TRUE,"GENERAL";"TAB2",#N/A,TRUE,"GENERAL";"TAB3",#N/A,TRUE,"GENERAL";"TAB4",#N/A,TRUE,"GENERAL";"TAB5",#N/A,TRUE,"GENERAL"}</definedName>
    <definedName name="tur" localSheetId="4" hidden="1">{"TAB1",#N/A,TRUE,"GENERAL";"TAB2",#N/A,TRUE,"GENERAL";"TAB3",#N/A,TRUE,"GENERAL";"TAB4",#N/A,TRUE,"GENERAL";"TAB5",#N/A,TRUE,"GENERAL"}</definedName>
    <definedName name="tur" localSheetId="0"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4" hidden="1">{"TAB1",#N/A,TRUE,"GENERAL";"TAB2",#N/A,TRUE,"GENERAL";"TAB3",#N/A,TRUE,"GENERAL";"TAB4",#N/A,TRUE,"GENERAL";"TAB5",#N/A,TRUE,"GENERAL"}</definedName>
    <definedName name="turu" localSheetId="0"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UUYT">[2]!ERR</definedName>
    <definedName name="twer" localSheetId="5" hidden="1">{"TAB1",#N/A,TRUE,"GENERAL";"TAB2",#N/A,TRUE,"GENERAL";"TAB3",#N/A,TRUE,"GENERAL";"TAB4",#N/A,TRUE,"GENERAL";"TAB5",#N/A,TRUE,"GENERAL"}</definedName>
    <definedName name="twer" localSheetId="4" hidden="1">{"TAB1",#N/A,TRUE,"GENERAL";"TAB2",#N/A,TRUE,"GENERAL";"TAB3",#N/A,TRUE,"GENERAL";"TAB4",#N/A,TRUE,"GENERAL";"TAB5",#N/A,TRUE,"GENERAL"}</definedName>
    <definedName name="twer" localSheetId="0"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4" hidden="1">{"TAB1",#N/A,TRUE,"GENERAL";"TAB2",#N/A,TRUE,"GENERAL";"TAB3",#N/A,TRUE,"GENERAL";"TAB4",#N/A,TRUE,"GENERAL";"TAB5",#N/A,TRUE,"GENERAL"}</definedName>
    <definedName name="twet" localSheetId="0"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7" hidden="1">{"via1",#N/A,TRUE,"general";"via2",#N/A,TRUE,"general";"via3",#N/A,TRUE,"general"}</definedName>
    <definedName name="tyery" localSheetId="5" hidden="1">{"via1",#N/A,TRUE,"general";"via2",#N/A,TRUE,"general";"via3",#N/A,TRUE,"general"}</definedName>
    <definedName name="tyery" localSheetId="4" hidden="1">{"via1",#N/A,TRUE,"general";"via2",#N/A,TRUE,"general";"via3",#N/A,TRUE,"general"}</definedName>
    <definedName name="tyery" localSheetId="0"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4" hidden="1">{"TAB1",#N/A,TRUE,"GENERAL";"TAB2",#N/A,TRUE,"GENERAL";"TAB3",#N/A,TRUE,"GENERAL";"TAB4",#N/A,TRUE,"GENERAL";"TAB5",#N/A,TRUE,"GENERAL"}</definedName>
    <definedName name="tyj" localSheetId="0"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4" hidden="1">{"via1",#N/A,TRUE,"general";"via2",#N/A,TRUE,"general";"via3",#N/A,TRUE,"general"}</definedName>
    <definedName name="tyk" localSheetId="0"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4" hidden="1">{"via1",#N/A,TRUE,"general";"via2",#N/A,TRUE,"general";"via3",#N/A,TRUE,"general"}</definedName>
    <definedName name="tym" localSheetId="0"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4" hidden="1">{"via1",#N/A,TRUE,"general";"via2",#N/A,TRUE,"general";"via3",#N/A,TRUE,"general"}</definedName>
    <definedName name="tyr" localSheetId="0"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RY">[2]!ERR</definedName>
    <definedName name="tyty" localSheetId="5" hidden="1">{"TAB1",#N/A,TRUE,"GENERAL";"TAB2",#N/A,TRUE,"GENERAL";"TAB3",#N/A,TRUE,"GENERAL";"TAB4",#N/A,TRUE,"GENERAL";"TAB5",#N/A,TRUE,"GENERAL"}</definedName>
    <definedName name="tyty" localSheetId="4" hidden="1">{"TAB1",#N/A,TRUE,"GENERAL";"TAB2",#N/A,TRUE,"GENERAL";"TAB3",#N/A,TRUE,"GENERAL";"TAB4",#N/A,TRUE,"GENERAL";"TAB5",#N/A,TRUE,"GENERAL"}</definedName>
    <definedName name="tyty" localSheetId="0"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 localSheetId="5">#REF!</definedName>
    <definedName name="tyu" localSheetId="6">#REF!</definedName>
    <definedName name="tyu" localSheetId="8">#REF!</definedName>
    <definedName name="tyu" localSheetId="9">#REF!</definedName>
    <definedName name="tyu" localSheetId="7">#REF!</definedName>
    <definedName name="TYUIYI" localSheetId="5"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4" hidden="1">{"TAB1",#N/A,TRUE,"GENERAL";"TAB2",#N/A,TRUE,"GENERAL";"TAB3",#N/A,TRUE,"GENERAL";"TAB4",#N/A,TRUE,"GENERAL";"TAB5",#N/A,TRUE,"GENERAL"}</definedName>
    <definedName name="tyujh" localSheetId="0"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4" hidden="1">{"TAB1",#N/A,TRUE,"GENERAL";"TAB2",#N/A,TRUE,"GENERAL";"TAB3",#N/A,TRUE,"GENERAL";"TAB4",#N/A,TRUE,"GENERAL";"TAB5",#N/A,TRUE,"GENERAL"}</definedName>
    <definedName name="tyuty" localSheetId="0"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4" hidden="1">{"via1",#N/A,TRUE,"general";"via2",#N/A,TRUE,"general";"via3",#N/A,TRUE,"general"}</definedName>
    <definedName name="tyutyu" localSheetId="0"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4" hidden="1">{"via1",#N/A,TRUE,"general";"via2",#N/A,TRUE,"general";"via3",#N/A,TRUE,"general"}</definedName>
    <definedName name="tyxg" localSheetId="0"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 localSheetId="5">[45]AIUsan!$E$83</definedName>
    <definedName name="u" localSheetId="6">[45]AIUsan!$E$83</definedName>
    <definedName name="u" localSheetId="8">[45]AIUsan!$E$83</definedName>
    <definedName name="u" localSheetId="9">[45]AIUsan!$E$83</definedName>
    <definedName name="u" localSheetId="7">[45]AIUsan!$E$83</definedName>
    <definedName name="u_TEMPORAL_VILLAREAL" localSheetId="5">#REF!</definedName>
    <definedName name="u_TEMPORAL_VILLAREAL" localSheetId="8">#REF!</definedName>
    <definedName name="u_TEMPORAL_VILLAREAL" localSheetId="9">#REF!</definedName>
    <definedName name="u_TEMPORAL_VILLAREAL">#REF!</definedName>
    <definedName name="u3u" localSheetId="5" hidden="1">{"TAB1",#N/A,TRUE,"GENERAL";"TAB2",#N/A,TRUE,"GENERAL";"TAB3",#N/A,TRUE,"GENERAL";"TAB4",#N/A,TRUE,"GENERAL";"TAB5",#N/A,TRUE,"GENERAL"}</definedName>
    <definedName name="u3u" localSheetId="4" hidden="1">{"TAB1",#N/A,TRUE,"GENERAL";"TAB2",#N/A,TRUE,"GENERAL";"TAB3",#N/A,TRUE,"GENERAL";"TAB4",#N/A,TRUE,"GENERAL";"TAB5",#N/A,TRUE,"GENERAL"}</definedName>
    <definedName name="u3u" localSheetId="0"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4" hidden="1">{"TAB1",#N/A,TRUE,"GENERAL";"TAB2",#N/A,TRUE,"GENERAL";"TAB3",#N/A,TRUE,"GENERAL";"TAB4",#N/A,TRUE,"GENERAL";"TAB5",#N/A,TRUE,"GENERAL"}</definedName>
    <definedName name="u7u7" localSheetId="0"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I" localSheetId="5"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7" hidden="1">{"via1",#N/A,TRUE,"general";"via2",#N/A,TRUE,"general";"via3",#N/A,TRUE,"general"}</definedName>
    <definedName name="uijhj" localSheetId="5" hidden="1">{"via1",#N/A,TRUE,"general";"via2",#N/A,TRUE,"general";"via3",#N/A,TRUE,"general"}</definedName>
    <definedName name="uijhj" localSheetId="4" hidden="1">{"via1",#N/A,TRUE,"general";"via2",#N/A,TRUE,"general";"via3",#N/A,TRUE,"general"}</definedName>
    <definedName name="uijhj" localSheetId="0"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4" hidden="1">{"TAB1",#N/A,TRUE,"GENERAL";"TAB2",#N/A,TRUE,"GENERAL";"TAB3",#N/A,TRUE,"GENERAL";"TAB4",#N/A,TRUE,"GENERAL";"TAB5",#N/A,TRUE,"GENERAL"}</definedName>
    <definedName name="uio" localSheetId="0"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4" hidden="1">{"TAB1",#N/A,TRUE,"GENERAL";"TAB2",#N/A,TRUE,"GENERAL";"TAB3",#N/A,TRUE,"GENERAL";"TAB4",#N/A,TRUE,"GENERAL";"TAB5",#N/A,TRUE,"GENERAL"}</definedName>
    <definedName name="uiou" localSheetId="0"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4" hidden="1">{"via1",#N/A,TRUE,"general";"via2",#N/A,TRUE,"general";"via3",#N/A,TRUE,"general"}</definedName>
    <definedName name="uir" localSheetId="0"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4" hidden="1">{"via1",#N/A,TRUE,"general";"via2",#N/A,TRUE,"general";"via3",#N/A,TRUE,"general"}</definedName>
    <definedName name="uityjj" localSheetId="0"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4" hidden="1">{"TAB1",#N/A,TRUE,"GENERAL";"TAB2",#N/A,TRUE,"GENERAL";"TAB3",#N/A,TRUE,"GENERAL";"TAB4",#N/A,TRUE,"GENERAL";"TAB5",#N/A,TRUE,"GENERAL"}</definedName>
    <definedName name="UIUYI" localSheetId="0"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ltima" localSheetId="5">#REF!</definedName>
    <definedName name="ultima" localSheetId="6">#REF!</definedName>
    <definedName name="ultima" localSheetId="8">#REF!</definedName>
    <definedName name="ultima" localSheetId="9">#REF!</definedName>
    <definedName name="ultima">#REF!</definedName>
    <definedName name="unid" localSheetId="5">#REF!</definedName>
    <definedName name="unid" localSheetId="6">#REF!</definedName>
    <definedName name="unid" localSheetId="8">#REF!</definedName>
    <definedName name="unid" localSheetId="9">#REF!</definedName>
    <definedName name="unid">#REF!</definedName>
    <definedName name="UNIDAD1">[75]ITEMS!$C$2</definedName>
    <definedName name="UNIDAD521">[76]ITEMS!$C$522</definedName>
    <definedName name="unidades">#N/A</definedName>
    <definedName name="UNION_TEMPORAL" localSheetId="5">#REF!</definedName>
    <definedName name="UNION_TEMPORAL" localSheetId="6">#REF!</definedName>
    <definedName name="UNION_TEMPORAL" localSheetId="8">#REF!</definedName>
    <definedName name="UNION_TEMPORAL" localSheetId="9">#REF!</definedName>
    <definedName name="UNION_TEMPORAL">#REF!</definedName>
    <definedName name="unitariosutilizados" localSheetId="5">#REF!</definedName>
    <definedName name="unitariosutilizados" localSheetId="6">#REF!</definedName>
    <definedName name="unitariosutilizados" localSheetId="8">#REF!</definedName>
    <definedName name="unitariosutilizados" localSheetId="9">#REF!</definedName>
    <definedName name="unitariosutilizados">#REF!</definedName>
    <definedName name="UO">#N/A</definedName>
    <definedName name="UOUIV" localSheetId="5" hidden="1">{"TAB1",#N/A,TRUE,"GENERAL";"TAB2",#N/A,TRUE,"GENERAL";"TAB3",#N/A,TRUE,"GENERAL";"TAB4",#N/A,TRUE,"GENERAL";"TAB5",#N/A,TRUE,"GENERAL"}</definedName>
    <definedName name="UOUIV" localSheetId="4" hidden="1">{"TAB1",#N/A,TRUE,"GENERAL";"TAB2",#N/A,TRUE,"GENERAL";"TAB3",#N/A,TRUE,"GENERAL";"TAB4",#N/A,TRUE,"GENERAL";"TAB5",#N/A,TRUE,"GENERAL"}</definedName>
    <definedName name="UOUIV" localSheetId="0"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riel" localSheetId="5">'A.I.U '!ERR</definedName>
    <definedName name="uriel" localSheetId="9">'PMT '!err</definedName>
    <definedName name="uriel">[2]!ERR</definedName>
    <definedName name="uriel_1">#N/A</definedName>
    <definedName name="uriel_2">#N/A</definedName>
    <definedName name="uriel_4">#N/A</definedName>
    <definedName name="uriel_6">#N/A</definedName>
    <definedName name="uriel_7">#N/A</definedName>
    <definedName name="uriel_8">#N/A</definedName>
    <definedName name="uryur" localSheetId="5" hidden="1">{"TAB1",#N/A,TRUE,"GENERAL";"TAB2",#N/A,TRUE,"GENERAL";"TAB3",#N/A,TRUE,"GENERAL";"TAB4",#N/A,TRUE,"GENERAL";"TAB5",#N/A,TRUE,"GENERAL"}</definedName>
    <definedName name="uryur" localSheetId="4" hidden="1">{"TAB1",#N/A,TRUE,"GENERAL";"TAB2",#N/A,TRUE,"GENERAL";"TAB3",#N/A,TRUE,"GENERAL";"TAB4",#N/A,TRUE,"GENERAL";"TAB5",#N/A,TRUE,"GENERAL"}</definedName>
    <definedName name="uryur" localSheetId="0"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t" localSheetId="5">#REF!</definedName>
    <definedName name="ut" localSheetId="6">#REF!</definedName>
    <definedName name="ut" localSheetId="8">#REF!</definedName>
    <definedName name="ut" localSheetId="9">#REF!</definedName>
    <definedName name="ut" localSheetId="7">#REF!</definedName>
    <definedName name="Utilidad" localSheetId="5">#REF!</definedName>
    <definedName name="Utilidad" localSheetId="6">#REF!</definedName>
    <definedName name="Utilidad" localSheetId="8">#REF!</definedName>
    <definedName name="Utilidad" localSheetId="9">#REF!</definedName>
    <definedName name="Utilidad" localSheetId="7">#REF!</definedName>
    <definedName name="Utilidadrev" localSheetId="5">#REF!</definedName>
    <definedName name="Utilidadrev" localSheetId="6">#REF!</definedName>
    <definedName name="Utilidadrev" localSheetId="8">#REF!</definedName>
    <definedName name="Utilidadrev" localSheetId="9">#REF!</definedName>
    <definedName name="Utilidadrev">#REF!</definedName>
    <definedName name="uu" localSheetId="5"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7" hidden="1">{"TAB1",#N/A,TRUE,"GENERAL";"TAB2",#N/A,TRUE,"GENERAL";"TAB3",#N/A,TRUE,"GENERAL";"TAB4",#N/A,TRUE,"GENERAL";"TAB5",#N/A,TRUE,"GENERAL"}</definedName>
    <definedName name="UU.10" localSheetId="5">[4]APU!#REF!</definedName>
    <definedName name="UU.10" localSheetId="1">#REF!</definedName>
    <definedName name="UU.10" localSheetId="4">#REF!</definedName>
    <definedName name="UU.10" localSheetId="6">#REF!</definedName>
    <definedName name="UU.10" localSheetId="0">[4]APU!#REF!</definedName>
    <definedName name="UU.10" localSheetId="3">#REF!</definedName>
    <definedName name="UU.10" localSheetId="7">[4]APU!#REF!</definedName>
    <definedName name="UU.12" localSheetId="5">[4]APU!#REF!</definedName>
    <definedName name="UU.12" localSheetId="1">#REF!</definedName>
    <definedName name="UU.12" localSheetId="4">#REF!</definedName>
    <definedName name="UU.12" localSheetId="6">#REF!</definedName>
    <definedName name="UU.12" localSheetId="0">[4]APU!#REF!</definedName>
    <definedName name="UU.12" localSheetId="3">#REF!</definedName>
    <definedName name="UU.12" localSheetId="7">[4]APU!#REF!</definedName>
    <definedName name="UU.3" localSheetId="5">[4]APU!#REF!</definedName>
    <definedName name="UU.3" localSheetId="1">#REF!</definedName>
    <definedName name="UU.3" localSheetId="4">#REF!</definedName>
    <definedName name="UU.3" localSheetId="6">#REF!</definedName>
    <definedName name="UU.3" localSheetId="0">[4]APU!#REF!</definedName>
    <definedName name="UU.3" localSheetId="3">#REF!</definedName>
    <definedName name="UU.3" localSheetId="7">[4]APU!#REF!</definedName>
    <definedName name="UU.4" localSheetId="5">[4]APU!#REF!</definedName>
    <definedName name="UU.4" localSheetId="1">#REF!</definedName>
    <definedName name="UU.4" localSheetId="4">#REF!</definedName>
    <definedName name="UU.4" localSheetId="6">#REF!</definedName>
    <definedName name="UU.4" localSheetId="0">[4]APU!#REF!</definedName>
    <definedName name="UU.4" localSheetId="3">#REF!</definedName>
    <definedName name="UU.4" localSheetId="7">[4]APU!#REF!</definedName>
    <definedName name="UU.6" localSheetId="5">[4]APU!#REF!</definedName>
    <definedName name="UU.6" localSheetId="1">#REF!</definedName>
    <definedName name="UU.6" localSheetId="4">#REF!</definedName>
    <definedName name="UU.6" localSheetId="6">#REF!</definedName>
    <definedName name="UU.6" localSheetId="0">[4]APU!#REF!</definedName>
    <definedName name="UU.6" localSheetId="3">#REF!</definedName>
    <definedName name="UU.6" localSheetId="7">[4]APU!#REF!</definedName>
    <definedName name="UU.8" localSheetId="5">[4]APU!#REF!</definedName>
    <definedName name="UU.8" localSheetId="1">#REF!</definedName>
    <definedName name="UU.8" localSheetId="4">#REF!</definedName>
    <definedName name="UU.8" localSheetId="6">#REF!</definedName>
    <definedName name="UU.8" localSheetId="0">[4]APU!#REF!</definedName>
    <definedName name="UU.8" localSheetId="3">#REF!</definedName>
    <definedName name="UU.8" localSheetId="7">[4]APU!#REF!</definedName>
    <definedName name="uuu" localSheetId="5" hidden="1">{"TAB1",#N/A,TRUE,"GENERAL";"TAB2",#N/A,TRUE,"GENERAL";"TAB3",#N/A,TRUE,"GENERAL";"TAB4",#N/A,TRUE,"GENERAL";"TAB5",#N/A,TRUE,"GENERAL"}</definedName>
    <definedName name="uuu" localSheetId="4" hidden="1">{"TAB1",#N/A,TRUE,"GENERAL";"TAB2",#N/A,TRUE,"GENERAL";"TAB3",#N/A,TRUE,"GENERAL";"TAB4",#N/A,TRUE,"GENERAL";"TAB5",#N/A,TRUE,"GENERAL"}</definedName>
    <definedName name="uuu" localSheetId="0"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4" hidden="1">{"TAB1",#N/A,TRUE,"GENERAL";"TAB2",#N/A,TRUE,"GENERAL";"TAB3",#N/A,TRUE,"GENERAL";"TAB4",#N/A,TRUE,"GENERAL";"TAB5",#N/A,TRUE,"GENERAL"}</definedName>
    <definedName name="uuuuo" localSheetId="0"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4" hidden="1">{"via1",#N/A,TRUE,"general";"via2",#N/A,TRUE,"general";"via3",#N/A,TRUE,"general"}</definedName>
    <definedName name="uuuuuj" localSheetId="0"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wkap" localSheetId="5" hidden="1">{"TAB1",#N/A,TRUE,"GENERAL";"TAB2",#N/A,TRUE,"GENERAL";"TAB3",#N/A,TRUE,"GENERAL";"TAB4",#N/A,TRUE,"GENERAL";"TAB5",#N/A,TRUE,"GENERAL"}</definedName>
    <definedName name="uwkap" localSheetId="4" hidden="1">{"TAB1",#N/A,TRUE,"GENERAL";"TAB2",#N/A,TRUE,"GENERAL";"TAB3",#N/A,TRUE,"GENERAL";"TAB4",#N/A,TRUE,"GENERAL";"TAB5",#N/A,TRUE,"GENERAL"}</definedName>
    <definedName name="uwkap" localSheetId="0"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xd" localSheetId="5">#REF!</definedName>
    <definedName name="uxd" localSheetId="6">#REF!</definedName>
    <definedName name="uxd" localSheetId="8">#REF!</definedName>
    <definedName name="uxd" localSheetId="9">#REF!</definedName>
    <definedName name="uxd" localSheetId="7">#REF!</definedName>
    <definedName name="uy" localSheetId="5">#REF!</definedName>
    <definedName name="uy" localSheetId="6">#REF!</definedName>
    <definedName name="uy" localSheetId="8">#REF!</definedName>
    <definedName name="uy" localSheetId="9">#REF!</definedName>
    <definedName name="uy" localSheetId="7">#REF!</definedName>
    <definedName name="uyiyiy" localSheetId="5"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 localSheetId="5">#REF!</definedName>
    <definedName name="UYT" localSheetId="6">#REF!</definedName>
    <definedName name="UYT" localSheetId="8">#REF!</definedName>
    <definedName name="UYT" localSheetId="9">#REF!</definedName>
    <definedName name="UYT" localSheetId="7">#REF!</definedName>
    <definedName name="uytu" localSheetId="5" hidden="1">{"TAB1",#N/A,TRUE,"GENERAL";"TAB2",#N/A,TRUE,"GENERAL";"TAB3",#N/A,TRUE,"GENERAL";"TAB4",#N/A,TRUE,"GENERAL";"TAB5",#N/A,TRUE,"GENERAL"}</definedName>
    <definedName name="uytu" localSheetId="4" hidden="1">{"TAB1",#N/A,TRUE,"GENERAL";"TAB2",#N/A,TRUE,"GENERAL";"TAB3",#N/A,TRUE,"GENERAL";"TAB4",#N/A,TRUE,"GENERAL";"TAB5",#N/A,TRUE,"GENERAL"}</definedName>
    <definedName name="uytu" localSheetId="0"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4" hidden="1">{"via1",#N/A,TRUE,"general";"via2",#N/A,TRUE,"general";"via3",#N/A,TRUE,"general"}</definedName>
    <definedName name="uyur" localSheetId="0"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4" hidden="1">{"TAB1",#N/A,TRUE,"GENERAL";"TAB2",#N/A,TRUE,"GENERAL";"TAB3",#N/A,TRUE,"GENERAL";"TAB4",#N/A,TRUE,"GENERAL";"TAB5",#N/A,TRUE,"GENERAL"}</definedName>
    <definedName name="v" localSheetId="0"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ALIDEZ" localSheetId="5">#REF!</definedName>
    <definedName name="VALIDEZ" localSheetId="6">#REF!</definedName>
    <definedName name="VALIDEZ" localSheetId="8">#REF!</definedName>
    <definedName name="VALIDEZ" localSheetId="9">#REF!</definedName>
    <definedName name="VALIDEZ">#REF!</definedName>
    <definedName name="VALOR" localSheetId="5">#REF!</definedName>
    <definedName name="VALOR" localSheetId="6">#REF!</definedName>
    <definedName name="VALOR" localSheetId="8">#REF!</definedName>
    <definedName name="VALOR" localSheetId="9">#REF!</definedName>
    <definedName name="VALOR">#REF!</definedName>
    <definedName name="valor1" localSheetId="5">#REF!</definedName>
    <definedName name="valor1" localSheetId="6">#REF!</definedName>
    <definedName name="valor1" localSheetId="8">#REF!</definedName>
    <definedName name="valor1" localSheetId="9">#REF!</definedName>
    <definedName name="valor1" localSheetId="7">#REF!</definedName>
    <definedName name="valor2" localSheetId="5">#REF!</definedName>
    <definedName name="valor2" localSheetId="6">#REF!</definedName>
    <definedName name="valor2" localSheetId="8">#REF!</definedName>
    <definedName name="valor2" localSheetId="9">#REF!</definedName>
    <definedName name="valor2" localSheetId="7">#REF!</definedName>
    <definedName name="VALOR3" localSheetId="5">#REF!</definedName>
    <definedName name="VALOR3" localSheetId="6">#REF!</definedName>
    <definedName name="VALOR3" localSheetId="8">#REF!</definedName>
    <definedName name="VALOR3" localSheetId="9">#REF!</definedName>
    <definedName name="VALOR3" localSheetId="7">#REF!</definedName>
    <definedName name="VALORES" localSheetId="5">#REF!</definedName>
    <definedName name="VALORES" localSheetId="6">#REF!</definedName>
    <definedName name="VALORES" localSheetId="8">#REF!</definedName>
    <definedName name="VALORES" localSheetId="9">#REF!</definedName>
    <definedName name="VALORES">#REF!</definedName>
    <definedName name="VALORF" localSheetId="5">'A.I.U '!ERR</definedName>
    <definedName name="VALORF" localSheetId="4">'INTERVENCION '!ERR</definedName>
    <definedName name="VALORF" localSheetId="0">'INTERVENCION '!ERR</definedName>
    <definedName name="VALORF" localSheetId="8">[0]!ERR</definedName>
    <definedName name="VALORF" localSheetId="9">[0]!ERR</definedName>
    <definedName name="VALORF">[0]!ERR</definedName>
    <definedName name="VALORK" localSheetId="5">'A.I.U '!ERR</definedName>
    <definedName name="VALORK" localSheetId="4">'INTERVENCION '!ERR</definedName>
    <definedName name="VALORK" localSheetId="0">'INTERVENCION '!ERR</definedName>
    <definedName name="VALORK" localSheetId="8">[0]!ERR</definedName>
    <definedName name="VALORK" localSheetId="9">[0]!ERR</definedName>
    <definedName name="VALORK">[0]!ERR</definedName>
    <definedName name="Values_Entered" localSheetId="5">IF('A.I.U '!Loan_Amount*'A.I.U '!Interest_Rate*'A.I.U '!Loan_Years*'A.I.U '!Loan_Start&gt;0,1,0)</definedName>
    <definedName name="Values_Entered" localSheetId="4">IF(Loan_Amount*Interest_Rate*Loan_Years*Loan_Start&gt;0,1,0)</definedName>
    <definedName name="Values_Entered" localSheetId="6">IF('Factor Multiplicador Obra'!Loan_Amount*'Factor Multiplicador Obra'!Interest_Rate*'Factor Multiplicador Obra'!Loan_Years*'Factor Multiplicador Obra'!Loan_Start&gt;0,1,0)</definedName>
    <definedName name="Values_Entered" localSheetId="0">IF(Loan_Amount*Interest_Rate*Loan_Years*Loan_Start&gt;0,1,0)</definedName>
    <definedName name="Values_Entered" localSheetId="8">IF('PMA '!Loan_Amount*'PMA '!Interest_Rate*'PMA '!Loan_Years*'PMA '!Loan_Start&gt;0,1,0)</definedName>
    <definedName name="Values_Entered" localSheetId="9">#N/A</definedName>
    <definedName name="Values_Entered" localSheetId="7">IF('PREC-BASE ALC'!Loan_Amount*'PREC-BASE ALC'!Interest_Rate*'PREC-BASE ALC'!Loan_Years*'PREC-BASE ALC'!Loan_Start&gt;0,1,0)</definedName>
    <definedName name="Values_Entered">IF(Loan_Amount*Interest_Rate*Loan_Years*Loan_Start&gt;0,1,0)</definedName>
    <definedName name="VALV10">[15]Hoja3!$F$354</definedName>
    <definedName name="VALV12">[15]Hoja3!$F$393</definedName>
    <definedName name="VALV4">[15]Hoja3!$F$237</definedName>
    <definedName name="VALV6">[15]Hoja3!$F$276</definedName>
    <definedName name="VALV8">[15]Hoja3!$F$315</definedName>
    <definedName name="VALVC12">[15]Hoja3!$F$510</definedName>
    <definedName name="VALVC6">[15]Hoja3!$F$432</definedName>
    <definedName name="VALVULACH8">[15]Hoja3!$F$471</definedName>
    <definedName name="variacion">[46]Datos!$B$8</definedName>
    <definedName name="vb" localSheetId="5">#REF!</definedName>
    <definedName name="vb" localSheetId="8">#REF!</definedName>
    <definedName name="vb" localSheetId="9">#REF!</definedName>
    <definedName name="vb" localSheetId="7">#REF!</definedName>
    <definedName name="VBNVBN">[2]!ERR</definedName>
    <definedName name="vbvbvbvb" localSheetId="5"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 localSheetId="5">#REF!</definedName>
    <definedName name="vc" localSheetId="6">#REF!</definedName>
    <definedName name="vc" localSheetId="8">#REF!</definedName>
    <definedName name="vc" localSheetId="9">#REF!</definedName>
    <definedName name="vc" localSheetId="7">#REF!</definedName>
    <definedName name="vck" localSheetId="5">#REF!</definedName>
    <definedName name="vck" localSheetId="6">#REF!</definedName>
    <definedName name="vck" localSheetId="8">#REF!</definedName>
    <definedName name="vck" localSheetId="9">#REF!</definedName>
    <definedName name="vck" localSheetId="7">#REF!</definedName>
    <definedName name="vd" localSheetId="5">#REF!</definedName>
    <definedName name="vd" localSheetId="6">#REF!</definedName>
    <definedName name="vd" localSheetId="8">#REF!</definedName>
    <definedName name="vd" localSheetId="9">#REF!</definedName>
    <definedName name="vd" localSheetId="7">#REF!</definedName>
    <definedName name="vdfvuio" localSheetId="5" hidden="1">{"via1",#N/A,TRUE,"general";"via2",#N/A,TRUE,"general";"via3",#N/A,TRUE,"general"}</definedName>
    <definedName name="vdfvuio" localSheetId="4" hidden="1">{"via1",#N/A,TRUE,"general";"via2",#N/A,TRUE,"general";"via3",#N/A,TRUE,"general"}</definedName>
    <definedName name="vdfvuio" localSheetId="0"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4" hidden="1">{"via1",#N/A,TRUE,"general";"via2",#N/A,TRUE,"general";"via3",#N/A,TRUE,"general"}</definedName>
    <definedName name="vdsvnj" localSheetId="0"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ct.raster.1000"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9"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9"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9"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 localSheetId="5">#REF!,#REF!</definedName>
    <definedName name="VEINTE" localSheetId="8">#REF!,#REF!</definedName>
    <definedName name="VEINTE" localSheetId="9">#REF!,#REF!</definedName>
    <definedName name="VEINTE">#REF!,#REF!</definedName>
    <definedName name="Version4OK" localSheetId="5" hidden="1">{"Datos de las Curvas",#N/A,TRUE,"TABLA-CALCULOS"}</definedName>
    <definedName name="Version4OK" localSheetId="4" hidden="1">{"Datos de las Curvas",#N/A,TRUE,"TABLA-CALCULOS"}</definedName>
    <definedName name="Version4OK" localSheetId="0" hidden="1">{"Datos de las Curvas",#N/A,TRUE,"TABLA-CALCULOS"}</definedName>
    <definedName name="Version4OK" localSheetId="8" hidden="1">{"Datos de las Curvas",#N/A,TRUE,"TABLA-CALCULOS"}</definedName>
    <definedName name="Version4OK" localSheetId="9" hidden="1">{"Datos de las Curvas",#N/A,TRUE,"TABLA-CALCULOS"}</definedName>
    <definedName name="Version4OK" hidden="1">{"Datos de las Curvas",#N/A,TRUE,"TABLA-CALCULOS"}</definedName>
    <definedName name="vfbgnhyt" localSheetId="5" hidden="1">{"via1",#N/A,TRUE,"general";"via2",#N/A,TRUE,"general";"via3",#N/A,TRUE,"general"}</definedName>
    <definedName name="vfbgnhyt" localSheetId="4" hidden="1">{"via1",#N/A,TRUE,"general";"via2",#N/A,TRUE,"general";"via3",#N/A,TRUE,"general"}</definedName>
    <definedName name="vfbgnhyt" localSheetId="0"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n" localSheetId="5">#REF!</definedName>
    <definedName name="vfn" localSheetId="6">#REF!</definedName>
    <definedName name="vfn" localSheetId="8">#REF!</definedName>
    <definedName name="vfn" localSheetId="9">#REF!</definedName>
    <definedName name="vfn" localSheetId="7">#REF!</definedName>
    <definedName name="vfvdv" localSheetId="5" hidden="1">{"TAB1",#N/A,TRUE,"GENERAL";"TAB2",#N/A,TRUE,"GENERAL";"TAB3",#N/A,TRUE,"GENERAL";"TAB4",#N/A,TRUE,"GENERAL";"TAB5",#N/A,TRUE,"GENERAL"}</definedName>
    <definedName name="vfvdv" localSheetId="4" hidden="1">{"TAB1",#N/A,TRUE,"GENERAL";"TAB2",#N/A,TRUE,"GENERAL";"TAB3",#N/A,TRUE,"GENERAL";"TAB4",#N/A,TRUE,"GENERAL";"TAB5",#N/A,TRUE,"GENERAL"}</definedName>
    <definedName name="vfvdv" localSheetId="0"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4" hidden="1">{"TAB1",#N/A,TRUE,"GENERAL";"TAB2",#N/A,TRUE,"GENERAL";"TAB3",#N/A,TRUE,"GENERAL";"TAB4",#N/A,TRUE,"GENERAL";"TAB5",#N/A,TRUE,"GENERAL"}</definedName>
    <definedName name="vfvf" localSheetId="0"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g" localSheetId="5">#REF!</definedName>
    <definedName name="vg" localSheetId="6">#REF!</definedName>
    <definedName name="vg" localSheetId="8">#REF!</definedName>
    <definedName name="vg" localSheetId="9">#REF!</definedName>
    <definedName name="vg" localSheetId="7">#REF!</definedName>
    <definedName name="VIA" localSheetId="5" hidden="1">#REF!</definedName>
    <definedName name="VIA" localSheetId="8" hidden="1">#REF!</definedName>
    <definedName name="VIA" localSheetId="9" hidden="1">#REF!</definedName>
    <definedName name="VIA" localSheetId="7" hidden="1">#REF!</definedName>
    <definedName name="vias" localSheetId="5">[143]Datos!$H$2:$H$6</definedName>
    <definedName name="vias" localSheetId="6">[143]Datos!$H$2:$H$6</definedName>
    <definedName name="vias" localSheetId="8">[143]Datos!$H$2:$H$6</definedName>
    <definedName name="vias" localSheetId="9">[143]Datos!$H$2:$H$6</definedName>
    <definedName name="vias" localSheetId="7">[143]Datos!$H$2:$H$6</definedName>
    <definedName name="VIG" localSheetId="5">#REF!</definedName>
    <definedName name="VIG" localSheetId="8">#REF!</definedName>
    <definedName name="VIG" localSheetId="9">#REF!</definedName>
    <definedName name="VIG">#REF!</definedName>
    <definedName name="vk" localSheetId="5" hidden="1">{"via1",#N/A,TRUE,"general";"via2",#N/A,TRUE,"general";"via3",#N/A,TRUE,"general"}</definedName>
    <definedName name="vk" localSheetId="4" hidden="1">{"via1",#N/A,TRUE,"general";"via2",#N/A,TRUE,"general";"via3",#N/A,TRUE,"general"}</definedName>
    <definedName name="vk" localSheetId="0"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m" localSheetId="5">#REF!</definedName>
    <definedName name="vm" localSheetId="6">#REF!</definedName>
    <definedName name="vm" localSheetId="8">#REF!</definedName>
    <definedName name="vm" localSheetId="9">#REF!</definedName>
    <definedName name="vm" localSheetId="7">#REF!</definedName>
    <definedName name="VNBVN">[2]!ERR</definedName>
    <definedName name="vnbvxb" localSheetId="5" hidden="1">{"via1",#N/A,TRUE,"general";"via2",#N/A,TRUE,"general";"via3",#N/A,TRUE,"general"}</definedName>
    <definedName name="vnbvxb" localSheetId="4" hidden="1">{"via1",#N/A,TRUE,"general";"via2",#N/A,TRUE,"general";"via3",#N/A,TRUE,"general"}</definedName>
    <definedName name="vnbvxb" localSheetId="0"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4" hidden="1">{"TAB1",#N/A,TRUE,"GENERAL";"TAB2",#N/A,TRUE,"GENERAL";"TAB3",#N/A,TRUE,"GENERAL";"TAB4",#N/A,TRUE,"GENERAL";"TAB5",#N/A,TRUE,"GENERAL"}</definedName>
    <definedName name="VNVBN" localSheetId="0"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NXBN">[2]!ERR</definedName>
    <definedName name="VRTTLPPTO">[142]PRESUPUESTO!$G$59</definedName>
    <definedName name="vsdfj" localSheetId="5" hidden="1">{"via1",#N/A,TRUE,"general";"via2",#N/A,TRUE,"general";"via3",#N/A,TRUE,"general"}</definedName>
    <definedName name="vsdfj" localSheetId="4" hidden="1">{"via1",#N/A,TRUE,"general";"via2",#N/A,TRUE,"general";"via3",#N/A,TRUE,"general"}</definedName>
    <definedName name="vsdfj" localSheetId="0"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t" localSheetId="5" hidden="1">{"via1",#N/A,TRUE,"general";"via2",#N/A,TRUE,"general";"via3",#N/A,TRUE,"general"}</definedName>
    <definedName name="vt" localSheetId="4" hidden="1">{"via1",#N/A,TRUE,"general";"via2",#N/A,TRUE,"general";"via3",#N/A,TRUE,"general"}</definedName>
    <definedName name="vt" localSheetId="0"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v" localSheetId="5">#REF!</definedName>
    <definedName name="vv" localSheetId="6">#REF!</definedName>
    <definedName name="vv" localSheetId="8">#REF!</definedName>
    <definedName name="vv" localSheetId="9">#REF!</definedName>
    <definedName name="vv" localSheetId="7">#REF!</definedName>
    <definedName name="vvcxv" localSheetId="5" hidden="1">{"TAB1",#N/A,TRUE,"GENERAL";"TAB2",#N/A,TRUE,"GENERAL";"TAB3",#N/A,TRUE,"GENERAL";"TAB4",#N/A,TRUE,"GENERAL";"TAB5",#N/A,TRUE,"GENERAL"}</definedName>
    <definedName name="vvcxv" localSheetId="4" hidden="1">{"TAB1",#N/A,TRUE,"GENERAL";"TAB2",#N/A,TRUE,"GENERAL";"TAB3",#N/A,TRUE,"GENERAL";"TAB4",#N/A,TRUE,"GENERAL";"TAB5",#N/A,TRUE,"GENERAL"}</definedName>
    <definedName name="vvcxv" localSheetId="0"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5" hidden="1">{"via1",#N/A,TRUE,"general";"via2",#N/A,TRUE,"general";"via3",#N/A,TRUE,"general"}</definedName>
    <definedName name="vvvvt" localSheetId="4" hidden="1">{"via1",#N/A,TRUE,"general";"via2",#N/A,TRUE,"general";"via3",#N/A,TRUE,"general"}</definedName>
    <definedName name="vvvvt" localSheetId="0"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4" hidden="1">{"via1",#N/A,TRUE,"general";"via2",#N/A,TRUE,"general";"via3",#N/A,TRUE,"general"}</definedName>
    <definedName name="vvvvvvf" localSheetId="0"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VVVVVVV" localSheetId="5" hidden="1">#REF!</definedName>
    <definedName name="VVVVVVVV" localSheetId="8" hidden="1">#REF!</definedName>
    <definedName name="VVVVVVVV" localSheetId="9" hidden="1">#REF!</definedName>
    <definedName name="VVVVVVVV" hidden="1">#REF!</definedName>
    <definedName name="VVVVVVVVVVVSSSSSSSSSSSHHHHHHHHHHHHSSSSSSSSSSSSSSSSSSS" localSheetId="8">#REF!</definedName>
    <definedName name="VVVVVVVVVVVSSSSSSSSSSSHHHHHHHHHHHHSSSSSSSSSSSSSSSSSSS" localSheetId="9">#REF!</definedName>
    <definedName name="VVVVVVVVVVVSSSSSSSSSSSHHHHHHHHHHHHSSSSSSSSSSSSSSSSSSS">#REF!</definedName>
    <definedName name="vy" localSheetId="5" hidden="1">{"TAB1",#N/A,TRUE,"GENERAL";"TAB2",#N/A,TRUE,"GENERAL";"TAB3",#N/A,TRUE,"GENERAL";"TAB4",#N/A,TRUE,"GENERAL";"TAB5",#N/A,TRUE,"GENERAL"}</definedName>
    <definedName name="vy" localSheetId="4" hidden="1">{"TAB1",#N/A,TRUE,"GENERAL";"TAB2",#N/A,TRUE,"GENERAL";"TAB3",#N/A,TRUE,"GENERAL";"TAB4",#N/A,TRUE,"GENERAL";"TAB5",#N/A,TRUE,"GENERAL"}</definedName>
    <definedName name="vy" localSheetId="0"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 localSheetId="9"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 localSheetId="7"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2w2w" localSheetId="5" hidden="1">{"via1",#N/A,TRUE,"general";"via2",#N/A,TRUE,"general";"via3",#N/A,TRUE,"general"}</definedName>
    <definedName name="w2w2w" localSheetId="4" hidden="1">{"via1",#N/A,TRUE,"general";"via2",#N/A,TRUE,"general";"via3",#N/A,TRUE,"general"}</definedName>
    <definedName name="w2w2w" localSheetId="0"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#N/A</definedName>
    <definedName name="WDHCSKUVBJCFX">#REF!</definedName>
    <definedName name="we" localSheetId="5">#N/A</definedName>
    <definedName name="we" localSheetId="6">#N/A</definedName>
    <definedName name="we" localSheetId="8">#N/A</definedName>
    <definedName name="we" localSheetId="9">#N/A</definedName>
    <definedName name="we" localSheetId="7">#N/A</definedName>
    <definedName name="WEFRGTHYJUI.Ñ" localSheetId="8">#REF!</definedName>
    <definedName name="WEFRGTHYJUI.Ñ" localSheetId="9">#REF!</definedName>
    <definedName name="WEFRGTHYJUI.Ñ">#REF!</definedName>
    <definedName name="weqf">#N/A</definedName>
    <definedName name="WER">'[48]Res-Accide-10'!$S$2:$S$7</definedName>
    <definedName name="werew" localSheetId="5" hidden="1">{"TAB1",#N/A,TRUE,"GENERAL";"TAB2",#N/A,TRUE,"GENERAL";"TAB3",#N/A,TRUE,"GENERAL";"TAB4",#N/A,TRUE,"GENERAL";"TAB5",#N/A,TRUE,"GENERAL"}</definedName>
    <definedName name="werew" localSheetId="4" hidden="1">{"TAB1",#N/A,TRUE,"GENERAL";"TAB2",#N/A,TRUE,"GENERAL";"TAB3",#N/A,TRUE,"GENERAL";"TAB4",#N/A,TRUE,"GENERAL";"TAB5",#N/A,TRUE,"GENERAL"}</definedName>
    <definedName name="werew" localSheetId="0"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4" hidden="1">{"via1",#N/A,TRUE,"general";"via2",#N/A,TRUE,"general";"via3",#N/A,TRUE,"general"}</definedName>
    <definedName name="WEREWR" localSheetId="0"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4" hidden="1">{"via1",#N/A,TRUE,"general";"via2",#N/A,TRUE,"general";"via3",#N/A,TRUE,"general"}</definedName>
    <definedName name="werh" localSheetId="0"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4" hidden="1">{"via1",#N/A,TRUE,"general";"via2",#N/A,TRUE,"general";"via3",#N/A,TRUE,"general"}</definedName>
    <definedName name="wersfdfrguyo" localSheetId="0"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t" localSheetId="5">'A.I.U '!ERR</definedName>
    <definedName name="wert" localSheetId="9">'PMT '!err</definedName>
    <definedName name="wert">[2]!ERR</definedName>
    <definedName name="werwr" localSheetId="5" hidden="1">{"via1",#N/A,TRUE,"general";"via2",#N/A,TRUE,"general";"via3",#N/A,TRUE,"general"}</definedName>
    <definedName name="werwr" localSheetId="4" hidden="1">{"via1",#N/A,TRUE,"general";"via2",#N/A,TRUE,"general";"via3",#N/A,TRUE,"general"}</definedName>
    <definedName name="werwr" localSheetId="0"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4" hidden="1">{"via1",#N/A,TRUE,"general";"via2",#N/A,TRUE,"general";"via3",#N/A,TRUE,"general"}</definedName>
    <definedName name="wetrew" localSheetId="0"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4" hidden="1">{"via1",#N/A,TRUE,"general";"via2",#N/A,TRUE,"general";"via3",#N/A,TRUE,"general"}</definedName>
    <definedName name="wettt" localSheetId="0"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4" hidden="1">{"via1",#N/A,TRUE,"general";"via2",#N/A,TRUE,"general";"via3",#N/A,TRUE,"general"}</definedName>
    <definedName name="wetwretd" localSheetId="0"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4" hidden="1">{"via1",#N/A,TRUE,"general";"via2",#N/A,TRUE,"general";"via3",#N/A,TRUE,"general"}</definedName>
    <definedName name="wew" localSheetId="0"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4" hidden="1">{"via1",#N/A,TRUE,"general";"via2",#N/A,TRUE,"general";"via3",#N/A,TRUE,"general"}</definedName>
    <definedName name="wffag" localSheetId="0"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ILSON">'[48]Res-Accide-10'!#REF!</definedName>
    <definedName name="wj" localSheetId="5">#REF!</definedName>
    <definedName name="wj" localSheetId="6">#REF!</definedName>
    <definedName name="wj" localSheetId="8">#REF!</definedName>
    <definedName name="wj" localSheetId="9">#REF!</definedName>
    <definedName name="wj" localSheetId="7">#REF!</definedName>
    <definedName name="wl" localSheetId="5">#REF!</definedName>
    <definedName name="wl" localSheetId="6">#REF!</definedName>
    <definedName name="wl" localSheetId="8">#REF!</definedName>
    <definedName name="wl" localSheetId="9">#REF!</definedName>
    <definedName name="wl" localSheetId="7">#REF!</definedName>
    <definedName name="WQ" localSheetId="5">[2]!ERR</definedName>
    <definedName name="WQ" localSheetId="6">[2]!ERR</definedName>
    <definedName name="WQ" localSheetId="8">[2]!ERR</definedName>
    <definedName name="WQ" localSheetId="9">[2]!ERR</definedName>
    <definedName name="WQ" localSheetId="7">[2]!ERR</definedName>
    <definedName name="WQEEWQ" localSheetId="5"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HyCal._.I._.Mixing." localSheetId="5"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4"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9"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5"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4"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9"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5"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4"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9"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5"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4"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8"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9"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localSheetId="5" hidden="1">{"Datos de las Curvas",#N/A,TRUE,"TABLA-CALCULOS"}</definedName>
    <definedName name="wrn.Impresion._.Datos._.de._.las._.Curvas." localSheetId="4" hidden="1">{"Datos de las Curvas",#N/A,TRUE,"TABLA-CALCULOS"}</definedName>
    <definedName name="wrn.Impresion._.Datos._.de._.las._.Curvas." localSheetId="0" hidden="1">{"Datos de las Curvas",#N/A,TRUE,"TABLA-CALCULOS"}</definedName>
    <definedName name="wrn.Impresion._.Datos._.de._.las._.Curvas." localSheetId="8" hidden="1">{"Datos de las Curvas",#N/A,TRUE,"TABLA-CALCULOS"}</definedName>
    <definedName name="wrn.Impresion._.Datos._.de._.las._.Curvas." localSheetId="9" hidden="1">{"Datos de las Curvas",#N/A,TRUE,"TABLA-CALCULOS"}</definedName>
    <definedName name="wrn.Impresion._.Datos._.de._.las._.Curvas." hidden="1">{"Datos de las Curvas",#N/A,TRUE,"TABLA-CALCULOS"}</definedName>
    <definedName name="wrn.NoCal._.I._.Mixing." localSheetId="5"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4"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9"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5"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4"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9"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Resumen." localSheetId="5" hidden="1">{#N/A,#N/A,FALSE,"Hoja1";#N/A,#N/A,FALSE,"Hoja2"}</definedName>
    <definedName name="wrn.Resumen." localSheetId="4" hidden="1">{#N/A,#N/A,FALSE,"Hoja1";#N/A,#N/A,FALSE,"Hoja2"}</definedName>
    <definedName name="wrn.Resumen." localSheetId="0" hidden="1">{#N/A,#N/A,FALSE,"Hoja1";#N/A,#N/A,FALSE,"Hoja2"}</definedName>
    <definedName name="wrn.Resumen." localSheetId="8" hidden="1">{#N/A,#N/A,FALSE,"Hoja1";#N/A,#N/A,FALSE,"Hoja2"}</definedName>
    <definedName name="wrn.Resumen." localSheetId="9" hidden="1">{#N/A,#N/A,FALSE,"Hoja1";#N/A,#N/A,FALSE,"Hoja2"}</definedName>
    <definedName name="wrn.Resumen." hidden="1">{#N/A,#N/A,FALSE,"Hoja1";#N/A,#N/A,FALSE,"Hoja2"}</definedName>
    <definedName name="wrn.via." localSheetId="5" hidden="1">{"via1",#N/A,TRUE,"general";"via2",#N/A,TRUE,"general";"via3",#N/A,TRUE,"general"}</definedName>
    <definedName name="wrn.via." localSheetId="4" hidden="1">{"via1",#N/A,TRUE,"general";"via2",#N/A,TRUE,"general";"via3",#N/A,TRUE,"general"}</definedName>
    <definedName name="wrn.via." localSheetId="0"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s" localSheetId="5">#REF!</definedName>
    <definedName name="ws" localSheetId="6">#REF!</definedName>
    <definedName name="ws" localSheetId="8">#REF!</definedName>
    <definedName name="ws" localSheetId="9">#REF!</definedName>
    <definedName name="ws" localSheetId="7">#REF!</definedName>
    <definedName name="wsnhed" localSheetId="5" hidden="1">{"via1",#N/A,TRUE,"general";"via2",#N/A,TRUE,"general";"via3",#N/A,TRUE,"general"}</definedName>
    <definedName name="wsnhed" localSheetId="4" hidden="1">{"via1",#N/A,TRUE,"general";"via2",#N/A,TRUE,"general";"via3",#N/A,TRUE,"general"}</definedName>
    <definedName name="wsnhed" localSheetId="0"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4" hidden="1">{"via1",#N/A,TRUE,"general";"via2",#N/A,TRUE,"general";"via3",#N/A,TRUE,"general"}</definedName>
    <definedName name="wswswsqa" localSheetId="0"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tt" localSheetId="5" hidden="1">{"TAB1",#N/A,TRUE,"GENERAL";"TAB2",#N/A,TRUE,"GENERAL";"TAB3",#N/A,TRUE,"GENERAL";"TAB4",#N/A,TRUE,"GENERAL";"TAB5",#N/A,TRUE,"GENERAL"}</definedName>
    <definedName name="wtt" localSheetId="4" hidden="1">{"TAB1",#N/A,TRUE,"GENERAL";"TAB2",#N/A,TRUE,"GENERAL";"TAB3",#N/A,TRUE,"GENERAL";"TAB4",#N/A,TRUE,"GENERAL";"TAB5",#N/A,TRUE,"GENERAL"}</definedName>
    <definedName name="wtt" localSheetId="0"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W" localSheetId="5">#N/A</definedName>
    <definedName name="WW" localSheetId="6">#N/A</definedName>
    <definedName name="WW" localSheetId="8">#N/A</definedName>
    <definedName name="WW" localSheetId="9">#N/A</definedName>
    <definedName name="WW" localSheetId="7">#N/A</definedName>
    <definedName name="wwded3" localSheetId="5" hidden="1">{"via1",#N/A,TRUE,"general";"via2",#N/A,TRUE,"general";"via3",#N/A,TRUE,"general"}</definedName>
    <definedName name="wwded3" localSheetId="4" hidden="1">{"via1",#N/A,TRUE,"general";"via2",#N/A,TRUE,"general";"via3",#N/A,TRUE,"general"}</definedName>
    <definedName name="wwded3" localSheetId="0"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#N/A</definedName>
    <definedName name="wwwwe" localSheetId="5" hidden="1">{"TAB1",#N/A,TRUE,"GENERAL";"TAB2",#N/A,TRUE,"GENERAL";"TAB3",#N/A,TRUE,"GENERAL";"TAB4",#N/A,TRUE,"GENERAL";"TAB5",#N/A,TRUE,"GENERAL"}</definedName>
    <definedName name="wwwwe" localSheetId="4" hidden="1">{"TAB1",#N/A,TRUE,"GENERAL";"TAB2",#N/A,TRUE,"GENERAL";"TAB3",#N/A,TRUE,"GENERAL";"TAB4",#N/A,TRUE,"GENERAL";"TAB5",#N/A,TRUE,"GENERAL"}</definedName>
    <definedName name="wwwwe" localSheetId="0"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WWWW" localSheetId="5">'A.I.U '!ERR</definedName>
    <definedName name="WWWWW" localSheetId="9">'PMT '!err</definedName>
    <definedName name="WWWWW">[2]!ERR</definedName>
    <definedName name="WWWWWWWWWWWWWWWWWWWWWWWWWWWWWWWWWWWWWWWWWWWWWWW" localSheetId="8">#REF!</definedName>
    <definedName name="WWWWWWWWWWWWWWWWWWWWWWWWWWWWWWWWWWWWWWWWWWWWWWW" localSheetId="9">#REF!</definedName>
    <definedName name="WWWWWWWWWWWWWWWWWWWWWWWWWWWWWWWWWWWWWWWWWWWWWWW">#REF!</definedName>
    <definedName name="wyty" localSheetId="5" hidden="1">{"via1",#N/A,TRUE,"general";"via2",#N/A,TRUE,"general";"via3",#N/A,TRUE,"general"}</definedName>
    <definedName name="wyty" localSheetId="4" hidden="1">{"via1",#N/A,TRUE,"general";"via2",#N/A,TRUE,"general";"via3",#N/A,TRUE,"general"}</definedName>
    <definedName name="wyty" localSheetId="0"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#N/A</definedName>
    <definedName name="xb" localSheetId="5">#REF!</definedName>
    <definedName name="xb" localSheetId="6">#REF!</definedName>
    <definedName name="xb" localSheetId="8">#REF!</definedName>
    <definedName name="xb" localSheetId="9">#REF!</definedName>
    <definedName name="xb" localSheetId="7">#REF!</definedName>
    <definedName name="xcbvbs" localSheetId="5"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fuk">#REF!</definedName>
    <definedName name="xo" localSheetId="5">#REF!</definedName>
    <definedName name="xo" localSheetId="6">#REF!</definedName>
    <definedName name="xo" localSheetId="8">#REF!</definedName>
    <definedName name="xo" localSheetId="9">#REF!</definedName>
    <definedName name="xo" localSheetId="7">#REF!</definedName>
    <definedName name="xsxs" localSheetId="5" hidden="1">{"TAB1",#N/A,TRUE,"GENERAL";"TAB2",#N/A,TRUE,"GENERAL";"TAB3",#N/A,TRUE,"GENERAL";"TAB4",#N/A,TRUE,"GENERAL";"TAB5",#N/A,TRUE,"GENERAL"}</definedName>
    <definedName name="xsxs" localSheetId="4" hidden="1">{"TAB1",#N/A,TRUE,"GENERAL";"TAB2",#N/A,TRUE,"GENERAL";"TAB3",#N/A,TRUE,"GENERAL";"TAB4",#N/A,TRUE,"GENERAL";"TAB5",#N/A,TRUE,"GENERAL"}</definedName>
    <definedName name="xsxs" localSheetId="0"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X" localSheetId="5" hidden="1">{"SUMINISTRO E INSTALACIÓN CANALETAS L=7.50"}</definedName>
    <definedName name="XX" localSheetId="8" hidden="1">{"SUMINISTRO E INSTALACIÓN CANALETAS L=7.50"}</definedName>
    <definedName name="XX" localSheetId="9" hidden="1">{"SUMINISTRO E INSTALACIÓN CANALETAS L=7.50"}</definedName>
    <definedName name="XX" localSheetId="7" hidden="1">{"SUMINISTRO E INSTALACIÓN CANALETAS L=7.50"}</definedName>
    <definedName name="xxfg" localSheetId="5" hidden="1">{"via1",#N/A,TRUE,"general";"via2",#N/A,TRUE,"general";"via3",#N/A,TRUE,"general"}</definedName>
    <definedName name="xxfg" localSheetId="4" hidden="1">{"via1",#N/A,TRUE,"general";"via2",#N/A,TRUE,"general";"via3",#N/A,TRUE,"general"}</definedName>
    <definedName name="xxfg" localSheetId="0"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 localSheetId="5">#REF!</definedName>
    <definedName name="XXX" localSheetId="6">#REF!</definedName>
    <definedName name="XXX" localSheetId="8">#REF!</definedName>
    <definedName name="XXX" localSheetId="9">#REF!</definedName>
    <definedName name="XXX">#REF!</definedName>
    <definedName name="xxxsde" localSheetId="5">#REF!</definedName>
    <definedName name="xxxsde" localSheetId="6">#REF!</definedName>
    <definedName name="xxxsde" localSheetId="8">#REF!</definedName>
    <definedName name="xxxsde" localSheetId="9">#REF!</definedName>
    <definedName name="xxxsde">#REF!</definedName>
    <definedName name="xxxxxds" localSheetId="5" hidden="1">{"via1",#N/A,TRUE,"general";"via2",#N/A,TRUE,"general";"via3",#N/A,TRUE,"general"}</definedName>
    <definedName name="xxxxxds" localSheetId="4" hidden="1">{"via1",#N/A,TRUE,"general";"via2",#N/A,TRUE,"general";"via3",#N/A,TRUE,"general"}</definedName>
    <definedName name="xxxxxds" localSheetId="0"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XXXX" localSheetId="5">'A.I.U '!ERR</definedName>
    <definedName name="XXXXXXXXXX" localSheetId="4">#REF!</definedName>
    <definedName name="XXXXXXXXXX" localSheetId="0">#REF!</definedName>
    <definedName name="XXXXXXXXXX" localSheetId="8">[0]!ERR</definedName>
    <definedName name="XXXXXXXXXX" localSheetId="9">[0]!ERR</definedName>
    <definedName name="XXXXXXXXXX" localSheetId="7">[0]!ERR</definedName>
    <definedName name="xxxxxxxxxx29" localSheetId="5" hidden="1">{"via1",#N/A,TRUE,"general";"via2",#N/A,TRUE,"general";"via3",#N/A,TRUE,"general"}</definedName>
    <definedName name="xxxxxxxxxx29" localSheetId="4" hidden="1">{"via1",#N/A,TRUE,"general";"via2",#N/A,TRUE,"general";"via3",#N/A,TRUE,"general"}</definedName>
    <definedName name="xxxxxxxxxx29" localSheetId="0"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#REF!</definedName>
    <definedName name="xyaz" localSheetId="5">#REF!</definedName>
    <definedName name="xyaz" localSheetId="6">#REF!</definedName>
    <definedName name="xyaz" localSheetId="8">#REF!</definedName>
    <definedName name="xyaz" localSheetId="9">#REF!</definedName>
    <definedName name="xyaz">#REF!</definedName>
    <definedName name="XYZ" localSheetId="5">#REF!</definedName>
    <definedName name="XYZ" localSheetId="6">#REF!</definedName>
    <definedName name="XYZ" localSheetId="8">#REF!</definedName>
    <definedName name="XYZ" localSheetId="9">#REF!</definedName>
    <definedName name="XYZ">#REF!</definedName>
    <definedName name="XYZ_CUND">[144]coordenadas!$A:$D</definedName>
    <definedName name="XZXZV" localSheetId="5" hidden="1">{"via1",#N/A,TRUE,"general";"via2",#N/A,TRUE,"general";"via3",#N/A,TRUE,"general"}</definedName>
    <definedName name="XZXZV" localSheetId="4" hidden="1">{"via1",#N/A,TRUE,"general";"via2",#N/A,TRUE,"general";"via3",#N/A,TRUE,"general"}</definedName>
    <definedName name="XZXZV" localSheetId="0"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#N/A</definedName>
    <definedName name="y6y6" localSheetId="5" hidden="1">{"via1",#N/A,TRUE,"general";"via2",#N/A,TRUE,"general";"via3",#N/A,TRUE,"general"}</definedName>
    <definedName name="y6y6" localSheetId="4" hidden="1">{"via1",#N/A,TRUE,"general";"via2",#N/A,TRUE,"general";"via3",#N/A,TRUE,"general"}</definedName>
    <definedName name="y6y6" localSheetId="0"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 localSheetId="5">'A.I.U '!ERR</definedName>
    <definedName name="YA" localSheetId="4">'INTERVENCION '!ERR</definedName>
    <definedName name="YA" localSheetId="0">'INTERVENCION '!ERR</definedName>
    <definedName name="YA" localSheetId="8">[0]!ERR</definedName>
    <definedName name="YA" localSheetId="9">[0]!ERR</definedName>
    <definedName name="YA">[0]!ERR</definedName>
    <definedName name="yery" localSheetId="5" hidden="1">{"via1",#N/A,TRUE,"general";"via2",#N/A,TRUE,"general";"via3",#N/A,TRUE,"general"}</definedName>
    <definedName name="yery" localSheetId="4" hidden="1">{"via1",#N/A,TRUE,"general";"via2",#N/A,TRUE,"general";"via3",#N/A,TRUE,"general"}</definedName>
    <definedName name="yery" localSheetId="0"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hy" localSheetId="5" hidden="1">{"TAB1",#N/A,TRUE,"GENERAL";"TAB2",#N/A,TRUE,"GENERAL";"TAB3",#N/A,TRUE,"GENERAL";"TAB4",#N/A,TRUE,"GENERAL";"TAB5",#N/A,TRUE,"GENERAL"}</definedName>
    <definedName name="yhy" localSheetId="4" hidden="1">{"TAB1",#N/A,TRUE,"GENERAL";"TAB2",#N/A,TRUE,"GENERAL";"TAB3",#N/A,TRUE,"GENERAL";"TAB4",#N/A,TRUE,"GENERAL";"TAB5",#N/A,TRUE,"GENERAL"}</definedName>
    <definedName name="yhy" localSheetId="0"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JYFR">#REF!</definedName>
    <definedName name="yjyj" localSheetId="5" hidden="1">{"TAB1",#N/A,TRUE,"GENERAL";"TAB2",#N/A,TRUE,"GENERAL";"TAB3",#N/A,TRUE,"GENERAL";"TAB4",#N/A,TRUE,"GENERAL";"TAB5",#N/A,TRUE,"GENERAL"}</definedName>
    <definedName name="yjyj" localSheetId="4" hidden="1">{"TAB1",#N/A,TRUE,"GENERAL";"TAB2",#N/A,TRUE,"GENERAL";"TAB3",#N/A,TRUE,"GENERAL";"TAB4",#N/A,TRUE,"GENERAL";"TAB5",#N/A,TRUE,"GENERAL"}</definedName>
    <definedName name="yjyj" localSheetId="0"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n" localSheetId="5">#REF!</definedName>
    <definedName name="yn" localSheetId="6">#REF!</definedName>
    <definedName name="yn" localSheetId="8">#REF!</definedName>
    <definedName name="yn" localSheetId="9">#REF!</definedName>
    <definedName name="yn" localSheetId="7">#REF!</definedName>
    <definedName name="yrey" localSheetId="5" hidden="1">{"via1",#N/A,TRUE,"general";"via2",#N/A,TRUE,"general";"via3",#N/A,TRUE,"general"}</definedName>
    <definedName name="yrey" localSheetId="4" hidden="1">{"via1",#N/A,TRUE,"general";"via2",#N/A,TRUE,"general";"via3",#N/A,TRUE,"general"}</definedName>
    <definedName name="yrey" localSheetId="0"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4" hidden="1">{"via1",#N/A,TRUE,"general";"via2",#N/A,TRUE,"general";"via3",#N/A,TRUE,"general"}</definedName>
    <definedName name="yry" localSheetId="0"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tj" localSheetId="5" hidden="1">{"TAB1",#N/A,TRUE,"GENERAL";"TAB2",#N/A,TRUE,"GENERAL";"TAB3",#N/A,TRUE,"GENERAL";"TAB4",#N/A,TRUE,"GENERAL";"TAB5",#N/A,TRUE,"GENERAL"}</definedName>
    <definedName name="ytj" localSheetId="4" hidden="1">{"TAB1",#N/A,TRUE,"GENERAL";"TAB2",#N/A,TRUE,"GENERAL";"TAB3",#N/A,TRUE,"GENERAL";"TAB4",#N/A,TRUE,"GENERAL";"TAB5",#N/A,TRUE,"GENERAL"}</definedName>
    <definedName name="ytj" localSheetId="0"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4" hidden="1">{"via1",#N/A,TRUE,"general";"via2",#N/A,TRUE,"general";"via3",#N/A,TRUE,"general"}</definedName>
    <definedName name="ytjt6" localSheetId="0"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4" hidden="1">{"via1",#N/A,TRUE,"general";"via2",#N/A,TRUE,"general";"via3",#N/A,TRUE,"general"}</definedName>
    <definedName name="ytry" localSheetId="0"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4" hidden="1">{"via1",#N/A,TRUE,"general";"via2",#N/A,TRUE,"general";"via3",#N/A,TRUE,"general"}</definedName>
    <definedName name="ytryrty" localSheetId="0"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4" hidden="1">{"TAB1",#N/A,TRUE,"GENERAL";"TAB2",#N/A,TRUE,"GENERAL";"TAB3",#N/A,TRUE,"GENERAL";"TAB4",#N/A,TRUE,"GENERAL";"TAB5",#N/A,TRUE,"GENERAL"}</definedName>
    <definedName name="yturu" localSheetId="0"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4" hidden="1">{"via1",#N/A,TRUE,"general";"via2",#N/A,TRUE,"general";"via3",#N/A,TRUE,"general"}</definedName>
    <definedName name="ytuytfgh" localSheetId="0"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7" hidden="1">{"TAB1",#N/A,TRUE,"GENERAL";"TAB2",#N/A,TRUE,"GENERAL";"TAB3",#N/A,TRUE,"GENERAL";"TAB4",#N/A,TRUE,"GENERAL";"TAB5",#N/A,TRUE,"GENERAL"}</definedName>
    <definedName name="ytyyh" localSheetId="5" hidden="1">{"via1",#N/A,TRUE,"general";"via2",#N/A,TRUE,"general";"via3",#N/A,TRUE,"general"}</definedName>
    <definedName name="ytyyh" localSheetId="4" hidden="1">{"via1",#N/A,TRUE,"general";"via2",#N/A,TRUE,"general";"via3",#N/A,TRUE,"general"}</definedName>
    <definedName name="ytyyh" localSheetId="0"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7"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i" localSheetId="5">#REF!</definedName>
    <definedName name="yui" localSheetId="6">#REF!</definedName>
    <definedName name="yui" localSheetId="8">#REF!</definedName>
    <definedName name="yui" localSheetId="9">#REF!</definedName>
    <definedName name="yui" localSheetId="7">#REF!</definedName>
    <definedName name="yutu" localSheetId="5" hidden="1">{"via1",#N/A,TRUE,"general";"via2",#N/A,TRUE,"general";"via3",#N/A,TRUE,"general"}</definedName>
    <definedName name="yutu" localSheetId="4" hidden="1">{"via1",#N/A,TRUE,"general";"via2",#N/A,TRUE,"general";"via3",#N/A,TRUE,"general"}</definedName>
    <definedName name="yutu" localSheetId="0"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4" hidden="1">{"via1",#N/A,TRUE,"general";"via2",#N/A,TRUE,"general";"via3",#N/A,TRUE,"general"}</definedName>
    <definedName name="yuuiiy" localSheetId="0"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4" hidden="1">{"via1",#N/A,TRUE,"general";"via2",#N/A,TRUE,"general";"via3",#N/A,TRUE,"general"}</definedName>
    <definedName name="yuuuuuu" localSheetId="0"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7" hidden="1">{"via1",#N/A,TRUE,"general";"via2",#N/A,TRUE,"general";"via3",#N/A,TRUE,"general"}</definedName>
    <definedName name="yyy" localSheetId="5" hidden="1">{"TAB1",#N/A,TRUE,"GENERAL";"TAB2",#N/A,TRUE,"GENERAL";"TAB3",#N/A,TRUE,"GENERAL";"TAB4",#N/A,TRUE,"GENERAL";"TAB5",#N/A,TRUE,"GENERAL"}</definedName>
    <definedName name="yyy" localSheetId="4" hidden="1">{"TAB1",#N/A,TRUE,"GENERAL";"TAB2",#N/A,TRUE,"GENERAL";"TAB3",#N/A,TRUE,"GENERAL";"TAB4",#N/A,TRUE,"GENERAL";"TAB5",#N/A,TRUE,"GENERAL"}</definedName>
    <definedName name="yyy" localSheetId="0"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4" hidden="1">{"TAB1",#N/A,TRUE,"GENERAL";"TAB2",#N/A,TRUE,"GENERAL";"TAB3",#N/A,TRUE,"GENERAL";"TAB4",#N/A,TRUE,"GENERAL";"TAB5",#N/A,TRUE,"GENERAL"}</definedName>
    <definedName name="yyyuh" localSheetId="0"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4" hidden="1">{"via1",#N/A,TRUE,"general";"via2",#N/A,TRUE,"general";"via3",#N/A,TRUE,"general"}</definedName>
    <definedName name="yyyyyf" localSheetId="0"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 localSheetId="5">'A.I.U '!ERR</definedName>
    <definedName name="z" localSheetId="8">[2]!ERR</definedName>
    <definedName name="z" localSheetId="9">'PMT '!err</definedName>
    <definedName name="z" localSheetId="7">[2]!ERR</definedName>
    <definedName name="ZA" localSheetId="5">'A.I.U '!ERR</definedName>
    <definedName name="ZA" localSheetId="4">'INTERVENCION '!ERR</definedName>
    <definedName name="ZA" localSheetId="0">'INTERVENCION '!ERR</definedName>
    <definedName name="ZA" localSheetId="8">[0]!ERR</definedName>
    <definedName name="ZA" localSheetId="9">[0]!ERR</definedName>
    <definedName name="ZA">[0]!ERR</definedName>
    <definedName name="ZAP" localSheetId="5">#REF!</definedName>
    <definedName name="ZAP" localSheetId="4">#REF!</definedName>
    <definedName name="ZAP" localSheetId="0">#REF!</definedName>
    <definedName name="ZAP" localSheetId="8">#REF!</definedName>
    <definedName name="ZAP" localSheetId="9">#REF!</definedName>
    <definedName name="ZAP">#REF!</definedName>
    <definedName name="zc" localSheetId="5">#REF!</definedName>
    <definedName name="zc" localSheetId="8">#REF!</definedName>
    <definedName name="zc" localSheetId="9">#REF!</definedName>
    <definedName name="zc" localSheetId="7">#REF!</definedName>
    <definedName name="zd" localSheetId="5">#REF!</definedName>
    <definedName name="zd" localSheetId="8">#REF!</definedName>
    <definedName name="zd" localSheetId="9">#REF!</definedName>
    <definedName name="zd" localSheetId="7">#REF!</definedName>
    <definedName name="zdervr" localSheetId="5" hidden="1">{"via1",#N/A,TRUE,"general";"via2",#N/A,TRUE,"general";"via3",#N/A,TRUE,"general"}</definedName>
    <definedName name="zdervr" localSheetId="4" hidden="1">{"via1",#N/A,TRUE,"general";"via2",#N/A,TRUE,"general";"via3",#N/A,TRUE,"general"}</definedName>
    <definedName name="zdervr" localSheetId="0"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r" localSheetId="5">#REF!</definedName>
    <definedName name="zdr" localSheetId="6">#REF!</definedName>
    <definedName name="zdr" localSheetId="8">#REF!</definedName>
    <definedName name="zdr" localSheetId="9">#REF!</definedName>
    <definedName name="zdr" localSheetId="7">#REF!</definedName>
    <definedName name="zvczxvbzcxbv" localSheetId="5">'A.I.U '!ERR</definedName>
    <definedName name="zvczxvbzcxbv" localSheetId="4">'INTERVENCION '!ERR</definedName>
    <definedName name="zvczxvbzcxbv" localSheetId="0">'INTERVENCION '!ERR</definedName>
    <definedName name="zvczxvbzcxbv" localSheetId="8">[0]!ERR</definedName>
    <definedName name="zvczxvbzcxbv" localSheetId="9">[0]!ERR</definedName>
    <definedName name="zvczxvbzcxbv">[0]!ERR</definedName>
    <definedName name="zx" localSheetId="5">#REF!</definedName>
    <definedName name="zx" localSheetId="8">#REF!</definedName>
    <definedName name="zx" localSheetId="9">#REF!</definedName>
    <definedName name="zx" localSheetId="7">#REF!</definedName>
    <definedName name="zxczds" localSheetId="5"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4" hidden="1">{"via1",#N/A,TRUE,"general";"via2",#N/A,TRUE,"general";"via3",#N/A,TRUE,"general"}</definedName>
    <definedName name="zxsdftyu" localSheetId="0"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4" hidden="1">{"via1",#N/A,TRUE,"general";"via2",#N/A,TRUE,"general";"via3",#N/A,TRUE,"general"}</definedName>
    <definedName name="zxvxczv" localSheetId="0"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 localSheetId="5">#REF!</definedName>
    <definedName name="zz" localSheetId="6">#REF!</definedName>
    <definedName name="zz" localSheetId="8">#REF!</definedName>
    <definedName name="zz" localSheetId="9">#REF!</definedName>
    <definedName name="zz" localSheetId="7">#REF!</definedName>
    <definedName name="ZZZZX" localSheetId="5">'A.I.U '!ERR</definedName>
    <definedName name="ZZZZX" localSheetId="4">'INTERVENCION '!ERR</definedName>
    <definedName name="ZZZZX" localSheetId="0">'INTERVENCION '!ERR</definedName>
    <definedName name="ZZZZX" localSheetId="8">[0]!ERR</definedName>
    <definedName name="ZZZZX" localSheetId="9">[0]!ERR</definedName>
    <definedName name="ZZZZX">[0]!ERR</definedName>
    <definedName name="ZZZZZZZZZZZ" localSheetId="4">'[66]A. P. U.'!#REF!</definedName>
    <definedName name="ZZZZZZZZZZZ" localSheetId="0">'[66]A. P. U.'!#REF!</definedName>
    <definedName name="ZZZZZZZZZZZ" localSheetId="8">'[66]A. P. U.'!#REF!</definedName>
    <definedName name="ZZZZZZZZZZZ" localSheetId="9">'[66]A. P. U.'!#REF!</definedName>
    <definedName name="ZZZZZZZZZZZ">'[66]A.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7" i="32" l="1"/>
  <c r="J27" i="32"/>
  <c r="J26" i="32"/>
  <c r="J25" i="32"/>
  <c r="J21" i="32"/>
  <c r="J20" i="32"/>
  <c r="AJ24" i="40" l="1"/>
  <c r="AN20" i="40"/>
  <c r="AJ16" i="40"/>
  <c r="AF14" i="40"/>
  <c r="BL26" i="40"/>
  <c r="H10" i="40"/>
  <c r="L28" i="40"/>
  <c r="P28" i="40" s="1"/>
  <c r="T28" i="40" s="1"/>
  <c r="X28" i="40" s="1"/>
  <c r="AB28" i="40" s="1"/>
  <c r="AF28" i="40" s="1"/>
  <c r="AJ28" i="40" s="1"/>
  <c r="AN28" i="40" s="1"/>
  <c r="H28" i="40"/>
  <c r="D28" i="40"/>
  <c r="P24" i="40"/>
  <c r="T24" i="40" s="1"/>
  <c r="X24" i="40" s="1"/>
  <c r="AB24" i="40" s="1"/>
  <c r="AF24" i="40" s="1"/>
  <c r="AN24" i="40" s="1"/>
  <c r="AB18" i="40"/>
  <c r="AB20" i="40"/>
  <c r="AF20" i="40" s="1"/>
  <c r="AJ20" i="40" s="1"/>
  <c r="X20" i="40"/>
  <c r="T20" i="40"/>
  <c r="X16" i="40"/>
  <c r="AB16" i="40" s="1"/>
  <c r="AF16" i="40" s="1"/>
  <c r="T16" i="40"/>
  <c r="P16" i="40"/>
  <c r="L14" i="40"/>
  <c r="P14" i="40" s="1"/>
  <c r="T14" i="40" s="1"/>
  <c r="X14" i="40" s="1"/>
  <c r="AB14" i="40" s="1"/>
  <c r="D10" i="40"/>
  <c r="D30" i="39"/>
  <c r="D29" i="39"/>
  <c r="D28" i="39"/>
  <c r="D27" i="39"/>
  <c r="D14" i="39"/>
  <c r="I17" i="43" l="1"/>
  <c r="J17" i="43" s="1"/>
  <c r="K17" i="43"/>
  <c r="AA17" i="43" s="1"/>
  <c r="M17" i="43"/>
  <c r="N17" i="43"/>
  <c r="S17" i="43"/>
  <c r="T17" i="43"/>
  <c r="X17" i="43"/>
  <c r="Y17" i="43"/>
  <c r="AH17" i="43"/>
  <c r="AI17" i="43" s="1"/>
  <c r="AK17" i="43"/>
  <c r="I18" i="43"/>
  <c r="J18" i="43" s="1"/>
  <c r="K18" i="43"/>
  <c r="Y18" i="43" s="1"/>
  <c r="AF18" i="43" s="1"/>
  <c r="L18" i="43"/>
  <c r="M18" i="43"/>
  <c r="N18" i="43"/>
  <c r="S18" i="43"/>
  <c r="T18" i="43"/>
  <c r="X18" i="43"/>
  <c r="AA18" i="43"/>
  <c r="AK18" i="43"/>
  <c r="I19" i="43"/>
  <c r="J19" i="43" s="1"/>
  <c r="K19" i="43"/>
  <c r="Y19" i="43" s="1"/>
  <c r="AF19" i="43" s="1"/>
  <c r="M19" i="43"/>
  <c r="N19" i="43"/>
  <c r="S19" i="43"/>
  <c r="Q19" i="43" s="1"/>
  <c r="T19" i="43"/>
  <c r="X19" i="43"/>
  <c r="AA19" i="43"/>
  <c r="AK19" i="43"/>
  <c r="I20" i="43"/>
  <c r="J20" i="43" s="1"/>
  <c r="K20" i="43"/>
  <c r="Y20" i="43" s="1"/>
  <c r="AF20" i="43" s="1"/>
  <c r="L20" i="43"/>
  <c r="M20" i="43"/>
  <c r="N20" i="43"/>
  <c r="S20" i="43"/>
  <c r="T20" i="43"/>
  <c r="X20" i="43"/>
  <c r="AA20" i="43"/>
  <c r="AK20" i="43"/>
  <c r="I21" i="43"/>
  <c r="J21" i="43" s="1"/>
  <c r="K21" i="43"/>
  <c r="Y21" i="43" s="1"/>
  <c r="AF21" i="43" s="1"/>
  <c r="L21" i="43"/>
  <c r="M21" i="43"/>
  <c r="P21" i="43" s="1"/>
  <c r="N21" i="43"/>
  <c r="S21" i="43"/>
  <c r="T21" i="43"/>
  <c r="W21" i="43"/>
  <c r="X21" i="43"/>
  <c r="AA21" i="43"/>
  <c r="AK21" i="43"/>
  <c r="E26" i="43"/>
  <c r="D24" i="39" s="1"/>
  <c r="AB26" i="43"/>
  <c r="J14" i="32"/>
  <c r="Y26" i="43" l="1"/>
  <c r="AC21" i="43"/>
  <c r="AD21" i="43" s="1"/>
  <c r="X26" i="43"/>
  <c r="W19" i="43"/>
  <c r="Q17" i="43"/>
  <c r="W18" i="43"/>
  <c r="W20" i="43"/>
  <c r="L19" i="43"/>
  <c r="AC19" i="43" s="1"/>
  <c r="AD19" i="43" s="1"/>
  <c r="D10" i="39"/>
  <c r="D11" i="39" s="1"/>
  <c r="AA26" i="43"/>
  <c r="D36" i="39" s="1"/>
  <c r="Q21" i="43"/>
  <c r="R21" i="43" s="1"/>
  <c r="U21" i="43"/>
  <c r="O21" i="43"/>
  <c r="Q20" i="43"/>
  <c r="P20" i="43"/>
  <c r="R20" i="43" s="1"/>
  <c r="O20" i="43"/>
  <c r="U20" i="43"/>
  <c r="O19" i="43"/>
  <c r="U19" i="43"/>
  <c r="Q18" i="43"/>
  <c r="P19" i="43"/>
  <c r="R19" i="43" s="1"/>
  <c r="O18" i="43"/>
  <c r="AK26" i="43"/>
  <c r="D21" i="39" s="1"/>
  <c r="P18" i="43"/>
  <c r="R18" i="43" s="1"/>
  <c r="U18" i="43"/>
  <c r="P17" i="43"/>
  <c r="R17" i="43"/>
  <c r="AJ17" i="43"/>
  <c r="AI26" i="43"/>
  <c r="AG17" i="43"/>
  <c r="AG26" i="43" s="1"/>
  <c r="AC20" i="43"/>
  <c r="AF17" i="43"/>
  <c r="AF26" i="43" s="1"/>
  <c r="W17" i="43"/>
  <c r="O17" i="43"/>
  <c r="Z21" i="43"/>
  <c r="Z20" i="43"/>
  <c r="Z19" i="43"/>
  <c r="Z18" i="43"/>
  <c r="U17" i="43"/>
  <c r="L17" i="43"/>
  <c r="AC18" i="43"/>
  <c r="Z17" i="43"/>
  <c r="V21" i="43" l="1"/>
  <c r="AE21" i="43"/>
  <c r="AE19" i="43"/>
  <c r="V19" i="43"/>
  <c r="O26" i="43"/>
  <c r="D18" i="39" s="1"/>
  <c r="U26" i="43"/>
  <c r="D20" i="39" s="1"/>
  <c r="R26" i="43"/>
  <c r="D19" i="39" s="1"/>
  <c r="Z26" i="43"/>
  <c r="D35" i="39" s="1"/>
  <c r="AD20" i="43"/>
  <c r="V20" i="43" s="1"/>
  <c r="AD18" i="43"/>
  <c r="V18" i="43" s="1"/>
  <c r="AC17" i="43"/>
  <c r="L26" i="43"/>
  <c r="AE20" i="43" l="1"/>
  <c r="AD17" i="43"/>
  <c r="AE17" i="43" s="1"/>
  <c r="AC26" i="43"/>
  <c r="AE18" i="43"/>
  <c r="AE26" i="43" l="1"/>
  <c r="D34" i="39" s="1"/>
  <c r="AD26" i="43"/>
  <c r="D33" i="39" s="1"/>
  <c r="V17" i="43"/>
  <c r="V26" i="43" l="1"/>
  <c r="D42" i="39" s="1"/>
  <c r="H35" i="43"/>
  <c r="J35" i="43" s="1"/>
  <c r="H34" i="43"/>
  <c r="J34" i="43" s="1"/>
  <c r="H33" i="43"/>
  <c r="L33" i="43" l="1"/>
  <c r="D39" i="39" s="1"/>
  <c r="J33" i="43"/>
  <c r="D15" i="39" l="1"/>
  <c r="J22" i="32"/>
  <c r="L32" i="32"/>
  <c r="C42" i="39" l="1"/>
  <c r="B42" i="39"/>
  <c r="C39" i="39"/>
  <c r="B39" i="39"/>
  <c r="C36" i="39"/>
  <c r="B36" i="39"/>
  <c r="C35" i="39"/>
  <c r="B35" i="39"/>
  <c r="C34" i="39"/>
  <c r="B34" i="39"/>
  <c r="C33" i="39"/>
  <c r="B33" i="39"/>
  <c r="C30" i="39"/>
  <c r="B30" i="39"/>
  <c r="C29" i="39"/>
  <c r="B29" i="39"/>
  <c r="C28" i="39"/>
  <c r="B28" i="39"/>
  <c r="C27" i="39"/>
  <c r="B27" i="39"/>
  <c r="B601" i="11"/>
  <c r="B602" i="11"/>
  <c r="E600" i="11"/>
  <c r="B600" i="11"/>
  <c r="A592" i="11"/>
  <c r="B589" i="11"/>
  <c r="B545" i="11"/>
  <c r="B546" i="11"/>
  <c r="B544" i="11"/>
  <c r="A536" i="11"/>
  <c r="B533" i="11"/>
  <c r="E572" i="11"/>
  <c r="B572" i="11"/>
  <c r="H564" i="11"/>
  <c r="H568" i="11" s="1"/>
  <c r="G558" i="11"/>
  <c r="H558" i="11" s="1"/>
  <c r="E558" i="11"/>
  <c r="B558" i="11"/>
  <c r="E557" i="11"/>
  <c r="B557" i="11"/>
  <c r="E556" i="11"/>
  <c r="B556" i="11"/>
  <c r="E555" i="11"/>
  <c r="B555" i="11"/>
  <c r="E554" i="11"/>
  <c r="B554" i="11"/>
  <c r="E546" i="11"/>
  <c r="E545" i="11"/>
  <c r="E544" i="11"/>
  <c r="E628" i="11"/>
  <c r="B628" i="11"/>
  <c r="H620" i="11"/>
  <c r="H624" i="11" s="1"/>
  <c r="G614" i="11"/>
  <c r="H614" i="11" s="1"/>
  <c r="E614" i="11"/>
  <c r="B614" i="11"/>
  <c r="E613" i="11"/>
  <c r="B613" i="11"/>
  <c r="E612" i="11"/>
  <c r="B612" i="11"/>
  <c r="E611" i="11"/>
  <c r="B611" i="11"/>
  <c r="E610" i="11"/>
  <c r="B610" i="11"/>
  <c r="E602" i="11"/>
  <c r="E601" i="11"/>
  <c r="B853" i="11"/>
  <c r="B649" i="11"/>
  <c r="B430" i="11" l="1"/>
  <c r="C24" i="39"/>
  <c r="B24" i="39"/>
  <c r="E390" i="11"/>
  <c r="E389" i="11"/>
  <c r="B390" i="11"/>
  <c r="B389" i="11"/>
  <c r="B383" i="11" l="1"/>
  <c r="C21" i="39"/>
  <c r="B21" i="39"/>
  <c r="G349" i="11"/>
  <c r="C20" i="39"/>
  <c r="B20" i="39"/>
  <c r="E297" i="11"/>
  <c r="B297" i="11"/>
  <c r="E296" i="11"/>
  <c r="B296" i="11"/>
  <c r="B251" i="11"/>
  <c r="C19" i="39"/>
  <c r="B19" i="39"/>
  <c r="C18" i="39"/>
  <c r="B18" i="39"/>
  <c r="B197" i="11"/>
  <c r="B290" i="11" s="1"/>
  <c r="C15" i="39"/>
  <c r="B15" i="39"/>
  <c r="C14" i="39"/>
  <c r="B14" i="39"/>
  <c r="C11" i="39"/>
  <c r="B11" i="39"/>
  <c r="C10" i="39"/>
  <c r="B10" i="39"/>
  <c r="J13" i="32"/>
  <c r="L13" i="32"/>
  <c r="J11" i="42"/>
  <c r="J12" i="42"/>
  <c r="J13" i="42"/>
  <c r="J14" i="42"/>
  <c r="J15" i="42"/>
  <c r="J17" i="42"/>
  <c r="J18" i="42"/>
  <c r="J20" i="42"/>
  <c r="J21" i="42"/>
  <c r="J27" i="42"/>
  <c r="J28" i="42"/>
  <c r="H9" i="41"/>
  <c r="H10" i="41"/>
  <c r="H13" i="41"/>
  <c r="H15" i="41" s="1"/>
  <c r="H14" i="41"/>
  <c r="H18" i="41"/>
  <c r="H17" i="41" s="1"/>
  <c r="H21" i="41"/>
  <c r="H22" i="41"/>
  <c r="H25" i="41"/>
  <c r="H24" i="41" s="1"/>
  <c r="H27" i="41"/>
  <c r="H26" i="41" s="1"/>
  <c r="J22" i="42" l="1"/>
  <c r="J31" i="42" s="1"/>
  <c r="J35" i="42" s="1"/>
  <c r="F50" i="39" s="1"/>
  <c r="H20" i="41"/>
  <c r="H11" i="41"/>
  <c r="B245" i="11"/>
  <c r="B336" i="11"/>
  <c r="H28" i="41"/>
  <c r="H29" i="41" s="1"/>
  <c r="F49" i="39" s="1"/>
  <c r="E518" i="11" l="1"/>
  <c r="B518" i="11"/>
  <c r="G504" i="11"/>
  <c r="H504" i="11" s="1"/>
  <c r="E501" i="11"/>
  <c r="E502" i="11"/>
  <c r="E503" i="11"/>
  <c r="E504" i="11"/>
  <c r="E500" i="11"/>
  <c r="B501" i="11"/>
  <c r="B502" i="11"/>
  <c r="B503" i="11"/>
  <c r="B504" i="11"/>
  <c r="B500" i="11"/>
  <c r="E491" i="11"/>
  <c r="E492" i="11"/>
  <c r="E490" i="11"/>
  <c r="B491" i="11"/>
  <c r="B492" i="11"/>
  <c r="B490" i="11"/>
  <c r="A482" i="11"/>
  <c r="B479" i="11"/>
  <c r="H510" i="11"/>
  <c r="H514" i="11" s="1"/>
  <c r="B484" i="11"/>
  <c r="E316" i="11"/>
  <c r="B316" i="11"/>
  <c r="A288" i="11"/>
  <c r="B285" i="11"/>
  <c r="H312" i="11"/>
  <c r="H306" i="11"/>
  <c r="B100" i="11"/>
  <c r="A52" i="11"/>
  <c r="B7" i="11"/>
  <c r="C9" i="40"/>
  <c r="C11" i="40"/>
  <c r="C13" i="40"/>
  <c r="C15" i="40"/>
  <c r="C17" i="40"/>
  <c r="C19" i="40"/>
  <c r="C21" i="40"/>
  <c r="C23" i="40"/>
  <c r="G8" i="39"/>
  <c r="F51" i="39"/>
  <c r="B594" i="11" l="1"/>
  <c r="B538" i="11"/>
  <c r="BP28" i="40" l="1"/>
  <c r="G450" i="11"/>
  <c r="E438" i="11"/>
  <c r="B438" i="11"/>
  <c r="G68" i="11"/>
  <c r="E928" i="11" l="1"/>
  <c r="B928" i="11"/>
  <c r="D922" i="11"/>
  <c r="B922" i="11"/>
  <c r="E914" i="11"/>
  <c r="B914" i="11"/>
  <c r="E906" i="11"/>
  <c r="B906" i="11"/>
  <c r="D875" i="11"/>
  <c r="B875" i="11"/>
  <c r="E868" i="11"/>
  <c r="E867" i="11"/>
  <c r="E881" i="11"/>
  <c r="B881" i="11"/>
  <c r="B868" i="11"/>
  <c r="B867" i="11"/>
  <c r="B859" i="11"/>
  <c r="B860" i="11"/>
  <c r="E859" i="11"/>
  <c r="E860" i="11"/>
  <c r="E813" i="11"/>
  <c r="E812" i="11"/>
  <c r="E833" i="11"/>
  <c r="E834" i="11"/>
  <c r="B834" i="11"/>
  <c r="B833" i="11"/>
  <c r="E821" i="11"/>
  <c r="E820" i="11"/>
  <c r="B821" i="11"/>
  <c r="B820" i="11"/>
  <c r="B813" i="11"/>
  <c r="B812" i="11"/>
  <c r="E766" i="11"/>
  <c r="E765" i="11"/>
  <c r="E787" i="11"/>
  <c r="E786" i="11"/>
  <c r="B787" i="11"/>
  <c r="B786" i="11"/>
  <c r="E774" i="11"/>
  <c r="E773" i="11"/>
  <c r="B774" i="11"/>
  <c r="B773" i="11"/>
  <c r="B766" i="11"/>
  <c r="B765" i="11"/>
  <c r="E739" i="11"/>
  <c r="E738" i="11"/>
  <c r="B739" i="11"/>
  <c r="B738" i="11"/>
  <c r="E721" i="11"/>
  <c r="E720" i="11"/>
  <c r="B721" i="11"/>
  <c r="B720" i="11"/>
  <c r="E711" i="11"/>
  <c r="E710" i="11"/>
  <c r="B711" i="11"/>
  <c r="B710" i="11"/>
  <c r="B656" i="11"/>
  <c r="E684" i="11"/>
  <c r="E683" i="11"/>
  <c r="B684" i="11"/>
  <c r="B683" i="11"/>
  <c r="E665" i="11"/>
  <c r="B665" i="11"/>
  <c r="E656" i="11"/>
  <c r="E655" i="11"/>
  <c r="B655" i="11"/>
  <c r="E464" i="11"/>
  <c r="B464" i="11"/>
  <c r="E450" i="11" l="1"/>
  <c r="B450" i="11"/>
  <c r="B447" i="11"/>
  <c r="B448" i="11"/>
  <c r="B449" i="11"/>
  <c r="E447" i="11"/>
  <c r="E448" i="11"/>
  <c r="E449" i="11"/>
  <c r="E446" i="11"/>
  <c r="B446" i="11"/>
  <c r="B437" i="11"/>
  <c r="B436" i="11"/>
  <c r="E437" i="11"/>
  <c r="E436" i="11"/>
  <c r="E410" i="11"/>
  <c r="B410" i="11"/>
  <c r="E397" i="11"/>
  <c r="E398" i="11"/>
  <c r="E396" i="11"/>
  <c r="B397" i="11"/>
  <c r="B398" i="11"/>
  <c r="B396" i="11"/>
  <c r="E364" i="11"/>
  <c r="E363" i="11"/>
  <c r="B364" i="11"/>
  <c r="B363" i="11"/>
  <c r="E342" i="11"/>
  <c r="B342" i="11"/>
  <c r="B272" i="11"/>
  <c r="E272" i="11"/>
  <c r="E271" i="11"/>
  <c r="B271" i="11"/>
  <c r="B252" i="11"/>
  <c r="E252" i="11"/>
  <c r="E251" i="11"/>
  <c r="B226" i="11"/>
  <c r="E226" i="11"/>
  <c r="E225" i="11"/>
  <c r="B225" i="11"/>
  <c r="E204" i="11"/>
  <c r="E203" i="11"/>
  <c r="B204" i="11"/>
  <c r="B203" i="11"/>
  <c r="E106" i="11"/>
  <c r="E128" i="11"/>
  <c r="E127" i="11"/>
  <c r="B128" i="11"/>
  <c r="B127" i="11"/>
  <c r="E107" i="11"/>
  <c r="B107" i="11"/>
  <c r="B106" i="11"/>
  <c r="E175" i="11"/>
  <c r="E174" i="11"/>
  <c r="B175" i="11"/>
  <c r="B174" i="11"/>
  <c r="E154" i="11"/>
  <c r="E155" i="11"/>
  <c r="E153" i="11"/>
  <c r="B154" i="11"/>
  <c r="B155" i="11"/>
  <c r="B153" i="11"/>
  <c r="E80" i="11"/>
  <c r="B80" i="11"/>
  <c r="E68" i="11"/>
  <c r="E67" i="11"/>
  <c r="B68" i="11"/>
  <c r="B67" i="11"/>
  <c r="E60" i="11"/>
  <c r="B60" i="11"/>
  <c r="E34" i="11"/>
  <c r="B34" i="11"/>
  <c r="E14" i="11"/>
  <c r="B14" i="11" l="1"/>
  <c r="E13" i="11"/>
  <c r="B13" i="11"/>
  <c r="B240" i="11"/>
  <c r="B192" i="11"/>
  <c r="H868" i="11" l="1"/>
  <c r="B704" i="11"/>
  <c r="A704" i="11"/>
  <c r="H450" i="11"/>
  <c r="H349" i="11" l="1"/>
  <c r="G128" i="11"/>
  <c r="G175" i="11"/>
  <c r="H175" i="11" s="1"/>
  <c r="H68" i="11" l="1"/>
  <c r="J23" i="32" l="1"/>
  <c r="J24" i="32"/>
  <c r="C7" i="35" l="1"/>
  <c r="C8" i="35"/>
  <c r="C9" i="35"/>
  <c r="C10" i="35"/>
  <c r="C12" i="35"/>
  <c r="C13" i="35"/>
  <c r="C14" i="35"/>
  <c r="C15" i="35"/>
  <c r="C16" i="35"/>
  <c r="C17" i="35"/>
  <c r="C18" i="35"/>
  <c r="J19" i="35"/>
  <c r="J20" i="35" s="1"/>
  <c r="D22" i="35"/>
  <c r="D23" i="35"/>
  <c r="J10" i="32"/>
  <c r="L10" i="32"/>
  <c r="J11" i="32"/>
  <c r="L11" i="32"/>
  <c r="J12" i="32"/>
  <c r="L12" i="32"/>
  <c r="K15" i="32"/>
  <c r="J16" i="32"/>
  <c r="J17" i="32"/>
  <c r="J18" i="32"/>
  <c r="J19" i="32"/>
  <c r="K22" i="32"/>
  <c r="J9" i="32" l="1"/>
  <c r="J15" i="32"/>
  <c r="K16" i="32"/>
  <c r="K17" i="32" s="1"/>
  <c r="C22" i="35"/>
  <c r="C23" i="35" s="1"/>
  <c r="B331" i="11" l="1"/>
  <c r="C5" i="23" l="1"/>
  <c r="C7" i="23"/>
  <c r="C8" i="23"/>
  <c r="C9" i="23"/>
  <c r="C15" i="23"/>
  <c r="C12" i="23" s="1"/>
  <c r="C20" i="23"/>
  <c r="C21" i="23"/>
  <c r="C22" i="23"/>
  <c r="C26" i="23"/>
  <c r="C33" i="23"/>
  <c r="C36" i="23"/>
  <c r="E36" i="23"/>
  <c r="H42" i="23"/>
  <c r="D42" i="23" s="1"/>
  <c r="H43" i="23"/>
  <c r="D43" i="23" s="1"/>
  <c r="H44" i="23"/>
  <c r="D44" i="23" s="1"/>
  <c r="H45" i="23"/>
  <c r="D45" i="23" s="1"/>
  <c r="H46" i="23"/>
  <c r="D46" i="23" s="1"/>
  <c r="H47" i="23"/>
  <c r="D47" i="23" s="1"/>
  <c r="H48" i="23"/>
  <c r="D48" i="23" s="1"/>
  <c r="D49" i="23"/>
  <c r="G153" i="11" s="1"/>
  <c r="H153" i="11" s="1"/>
  <c r="H49" i="23"/>
  <c r="H50" i="23"/>
  <c r="D50" i="23" s="1"/>
  <c r="H51" i="23"/>
  <c r="D51" i="23" s="1"/>
  <c r="H52" i="23"/>
  <c r="D52" i="23" s="1"/>
  <c r="H53" i="23"/>
  <c r="D53" i="23" s="1"/>
  <c r="G14" i="11" s="1"/>
  <c r="H14" i="11" s="1"/>
  <c r="H54" i="23"/>
  <c r="D54" i="23" s="1"/>
  <c r="H55" i="23"/>
  <c r="D55" i="23" s="1"/>
  <c r="G390" i="11" s="1"/>
  <c r="H390" i="11" s="1"/>
  <c r="H56" i="23"/>
  <c r="D56" i="23" s="1"/>
  <c r="H57" i="23"/>
  <c r="D57" i="23" s="1"/>
  <c r="H58" i="23"/>
  <c r="D58" i="23" s="1"/>
  <c r="H59" i="23"/>
  <c r="D59" i="23" s="1"/>
  <c r="H60" i="23"/>
  <c r="D60" i="23" s="1"/>
  <c r="G204" i="11" s="1"/>
  <c r="H204" i="11" s="1"/>
  <c r="H61" i="23"/>
  <c r="D61" i="23" s="1"/>
  <c r="H62" i="23"/>
  <c r="D62" i="23" s="1"/>
  <c r="G860" i="11" s="1"/>
  <c r="H860" i="11" s="1"/>
  <c r="H63" i="23"/>
  <c r="D63" i="23" s="1"/>
  <c r="H64" i="23"/>
  <c r="D64" i="23" s="1"/>
  <c r="H65" i="23"/>
  <c r="D65" i="23" s="1"/>
  <c r="H66" i="23"/>
  <c r="D66" i="23" s="1"/>
  <c r="H67" i="23"/>
  <c r="D67" i="23" s="1"/>
  <c r="H68" i="23"/>
  <c r="D68" i="23" s="1"/>
  <c r="D74" i="23"/>
  <c r="E76" i="23"/>
  <c r="E80" i="23"/>
  <c r="H89" i="23"/>
  <c r="H90" i="23"/>
  <c r="D90" i="23" s="1"/>
  <c r="H91" i="23"/>
  <c r="D91" i="23" s="1"/>
  <c r="H92" i="23"/>
  <c r="D92" i="23" s="1"/>
  <c r="H93" i="23"/>
  <c r="D93" i="23" s="1"/>
  <c r="H94" i="23"/>
  <c r="D94" i="23" s="1"/>
  <c r="H95" i="23"/>
  <c r="D95" i="23" s="1"/>
  <c r="H96" i="23"/>
  <c r="D96" i="23" s="1"/>
  <c r="G914" i="11" s="1"/>
  <c r="H914" i="11" s="1"/>
  <c r="H918" i="11" s="1"/>
  <c r="H97" i="23"/>
  <c r="D97" i="23" s="1"/>
  <c r="G821" i="11" s="1"/>
  <c r="H821" i="11" s="1"/>
  <c r="H98" i="23"/>
  <c r="D98" i="23" s="1"/>
  <c r="H99" i="23"/>
  <c r="D99" i="23" s="1"/>
  <c r="H100" i="23"/>
  <c r="D100" i="23" s="1"/>
  <c r="H101" i="23"/>
  <c r="D101" i="23" s="1"/>
  <c r="H102" i="23"/>
  <c r="D102" i="23" s="1"/>
  <c r="G67" i="11" s="1"/>
  <c r="H67" i="11" s="1"/>
  <c r="H70" i="11" s="1"/>
  <c r="H103" i="23"/>
  <c r="D103" i="23" s="1"/>
  <c r="D104" i="23"/>
  <c r="H104" i="23"/>
  <c r="D105" i="23"/>
  <c r="H105" i="23"/>
  <c r="D106" i="23"/>
  <c r="H106" i="23"/>
  <c r="H107" i="23"/>
  <c r="D107" i="23" s="1"/>
  <c r="H108" i="23"/>
  <c r="D108" i="23" s="1"/>
  <c r="H109" i="23"/>
  <c r="D109" i="23" s="1"/>
  <c r="H110" i="23"/>
  <c r="D110" i="23" s="1"/>
  <c r="H111" i="23"/>
  <c r="D111" i="23" s="1"/>
  <c r="H112" i="23"/>
  <c r="D112" i="23" s="1"/>
  <c r="H113" i="23"/>
  <c r="D113" i="23" s="1"/>
  <c r="H114" i="23"/>
  <c r="D114" i="23" s="1"/>
  <c r="G774" i="11" s="1"/>
  <c r="H774" i="11" s="1"/>
  <c r="H115" i="23"/>
  <c r="D115" i="23" s="1"/>
  <c r="G867" i="11" s="1"/>
  <c r="H867" i="11" s="1"/>
  <c r="H116" i="23"/>
  <c r="D116" i="23" s="1"/>
  <c r="G397" i="11" s="1"/>
  <c r="H397" i="11" s="1"/>
  <c r="H117" i="23"/>
  <c r="H118" i="23"/>
  <c r="D118" i="23" s="1"/>
  <c r="H119" i="23"/>
  <c r="D119" i="23" s="1"/>
  <c r="H120" i="23"/>
  <c r="D120" i="23" s="1"/>
  <c r="H121" i="23"/>
  <c r="D121" i="23" s="1"/>
  <c r="G721" i="11" s="1"/>
  <c r="H721" i="11" s="1"/>
  <c r="H122" i="23"/>
  <c r="D122" i="23" s="1"/>
  <c r="H123" i="23"/>
  <c r="D123" i="23" s="1"/>
  <c r="H124" i="23"/>
  <c r="D124" i="23" s="1"/>
  <c r="H125" i="23"/>
  <c r="D125" i="23" s="1"/>
  <c r="H126" i="23"/>
  <c r="D126" i="23" s="1"/>
  <c r="H127" i="23"/>
  <c r="D127" i="23" s="1"/>
  <c r="H128" i="23"/>
  <c r="D128" i="23" s="1"/>
  <c r="H129" i="23"/>
  <c r="D129" i="23" s="1"/>
  <c r="H130" i="23"/>
  <c r="D130" i="23" s="1"/>
  <c r="H131" i="23"/>
  <c r="D131" i="23" s="1"/>
  <c r="H132" i="23"/>
  <c r="D132" i="23" s="1"/>
  <c r="H133" i="23"/>
  <c r="D133" i="23" s="1"/>
  <c r="H134" i="23"/>
  <c r="D134" i="23" s="1"/>
  <c r="H135" i="23"/>
  <c r="D135" i="23" s="1"/>
  <c r="H136" i="23"/>
  <c r="D136" i="23" s="1"/>
  <c r="H137" i="23"/>
  <c r="D137" i="23" s="1"/>
  <c r="H138" i="23"/>
  <c r="D138" i="23" s="1"/>
  <c r="H139" i="23"/>
  <c r="D139" i="23" s="1"/>
  <c r="H140" i="23"/>
  <c r="D140" i="23" s="1"/>
  <c r="H141" i="23"/>
  <c r="D141" i="23" s="1"/>
  <c r="H142" i="23"/>
  <c r="D142" i="23" s="1"/>
  <c r="H143" i="23"/>
  <c r="D143" i="23" s="1"/>
  <c r="H144" i="23"/>
  <c r="H145" i="23"/>
  <c r="D145" i="23" s="1"/>
  <c r="H146" i="23"/>
  <c r="D146" i="23" s="1"/>
  <c r="H147" i="23"/>
  <c r="D147" i="23" s="1"/>
  <c r="H148" i="23"/>
  <c r="D148" i="23" s="1"/>
  <c r="H149" i="23"/>
  <c r="D149" i="23" s="1"/>
  <c r="H150" i="23"/>
  <c r="D150" i="23" s="1"/>
  <c r="H151" i="23"/>
  <c r="D151" i="23" s="1"/>
  <c r="H152" i="23"/>
  <c r="D152" i="23" s="1"/>
  <c r="H153" i="23"/>
  <c r="D153" i="23" s="1"/>
  <c r="H154" i="23"/>
  <c r="D154" i="23" s="1"/>
  <c r="H155" i="23"/>
  <c r="D155" i="23" s="1"/>
  <c r="H156" i="23"/>
  <c r="D156" i="23" s="1"/>
  <c r="H157" i="23"/>
  <c r="H158" i="23"/>
  <c r="D158" i="23" s="1"/>
  <c r="H159" i="23"/>
  <c r="D159" i="23" s="1"/>
  <c r="H160" i="23"/>
  <c r="D160" i="23" s="1"/>
  <c r="H161" i="23"/>
  <c r="D161" i="23" s="1"/>
  <c r="H162" i="23"/>
  <c r="D162" i="23" s="1"/>
  <c r="H163" i="23"/>
  <c r="D163" i="23" s="1"/>
  <c r="H164" i="23"/>
  <c r="D164" i="23" s="1"/>
  <c r="H165" i="23"/>
  <c r="D165" i="23" s="1"/>
  <c r="H166" i="23"/>
  <c r="D166" i="23" s="1"/>
  <c r="H167" i="23"/>
  <c r="D167" i="23" s="1"/>
  <c r="H168" i="23"/>
  <c r="D168" i="23" s="1"/>
  <c r="H169" i="23"/>
  <c r="H170" i="23"/>
  <c r="D170" i="23" s="1"/>
  <c r="H171" i="23"/>
  <c r="D171" i="23" s="1"/>
  <c r="H172" i="23"/>
  <c r="D172" i="23" s="1"/>
  <c r="H173" i="23"/>
  <c r="D173" i="23" s="1"/>
  <c r="H174" i="23"/>
  <c r="D174" i="23" s="1"/>
  <c r="H175" i="23"/>
  <c r="D175" i="23" s="1"/>
  <c r="H176" i="23"/>
  <c r="D176" i="23" s="1"/>
  <c r="H177" i="23"/>
  <c r="D177" i="23" s="1"/>
  <c r="H178" i="23"/>
  <c r="D178" i="23" s="1"/>
  <c r="H179" i="23"/>
  <c r="D179" i="23" s="1"/>
  <c r="H180" i="23"/>
  <c r="F180" i="23" s="1"/>
  <c r="H185" i="23"/>
  <c r="D185" i="23" s="1"/>
  <c r="H186" i="23"/>
  <c r="D186" i="23" s="1"/>
  <c r="H187" i="23"/>
  <c r="D187" i="23" s="1"/>
  <c r="H188" i="23"/>
  <c r="D188" i="23" s="1"/>
  <c r="H189" i="23"/>
  <c r="D189" i="23" s="1"/>
  <c r="H190" i="23"/>
  <c r="D190" i="23" s="1"/>
  <c r="H191" i="23"/>
  <c r="D191" i="23" s="1"/>
  <c r="H192" i="23"/>
  <c r="D192" i="23" s="1"/>
  <c r="H193" i="23"/>
  <c r="D193" i="23" s="1"/>
  <c r="H194" i="23"/>
  <c r="D194" i="23" s="1"/>
  <c r="H195" i="23"/>
  <c r="D195" i="23" s="1"/>
  <c r="H196" i="23"/>
  <c r="D196" i="23" s="1"/>
  <c r="H197" i="23"/>
  <c r="D197" i="23" s="1"/>
  <c r="H198" i="23"/>
  <c r="D198" i="23" s="1"/>
  <c r="H199" i="23"/>
  <c r="D199" i="23" s="1"/>
  <c r="H200" i="23"/>
  <c r="D200" i="23" s="1"/>
  <c r="H201" i="23"/>
  <c r="D201" i="23" s="1"/>
  <c r="H202" i="23"/>
  <c r="D202" i="23" s="1"/>
  <c r="H203" i="23"/>
  <c r="D203" i="23" s="1"/>
  <c r="H204" i="23"/>
  <c r="D204" i="23" s="1"/>
  <c r="H205" i="23"/>
  <c r="D205" i="23" s="1"/>
  <c r="H206" i="23"/>
  <c r="D206" i="23" s="1"/>
  <c r="H207" i="23"/>
  <c r="D207" i="23" s="1"/>
  <c r="H208" i="23"/>
  <c r="D208" i="23" s="1"/>
  <c r="H209" i="23"/>
  <c r="D209" i="23" s="1"/>
  <c r="H210" i="23"/>
  <c r="D210" i="23" s="1"/>
  <c r="G398" i="11" s="1"/>
  <c r="H398" i="11" s="1"/>
  <c r="H211" i="23"/>
  <c r="D211" i="23" s="1"/>
  <c r="H212" i="23"/>
  <c r="D212" i="23" s="1"/>
  <c r="H213" i="23"/>
  <c r="D213" i="23" s="1"/>
  <c r="H214" i="23"/>
  <c r="D214" i="23" s="1"/>
  <c r="H215" i="23"/>
  <c r="D215" i="23" s="1"/>
  <c r="H216" i="23"/>
  <c r="D216" i="23" s="1"/>
  <c r="H217" i="23"/>
  <c r="D217" i="23" s="1"/>
  <c r="H218" i="23"/>
  <c r="D218" i="23" s="1"/>
  <c r="H219" i="23"/>
  <c r="D219" i="23" s="1"/>
  <c r="H220" i="23"/>
  <c r="D220" i="23" s="1"/>
  <c r="H221" i="23"/>
  <c r="D221" i="23" s="1"/>
  <c r="H222" i="23"/>
  <c r="D222" i="23" s="1"/>
  <c r="H223" i="23"/>
  <c r="D223" i="23" s="1"/>
  <c r="H224" i="23"/>
  <c r="D224" i="23" s="1"/>
  <c r="H225" i="23"/>
  <c r="D225" i="23" s="1"/>
  <c r="H226" i="23"/>
  <c r="D226" i="23" s="1"/>
  <c r="H227" i="23"/>
  <c r="D227" i="23" s="1"/>
  <c r="H228" i="23"/>
  <c r="D228" i="23" s="1"/>
  <c r="H229" i="23"/>
  <c r="D229" i="23" s="1"/>
  <c r="H230" i="23"/>
  <c r="D230" i="23" s="1"/>
  <c r="H231" i="23"/>
  <c r="D231" i="23" s="1"/>
  <c r="H232" i="23"/>
  <c r="D232" i="23" s="1"/>
  <c r="H233" i="23"/>
  <c r="D233" i="23" s="1"/>
  <c r="H234" i="23"/>
  <c r="D234" i="23" s="1"/>
  <c r="H235" i="23"/>
  <c r="D235" i="23" s="1"/>
  <c r="G396" i="11" s="1"/>
  <c r="H396" i="11" s="1"/>
  <c r="H236" i="23"/>
  <c r="D236" i="23" s="1"/>
  <c r="H237" i="23"/>
  <c r="D237" i="23" s="1"/>
  <c r="H238" i="23"/>
  <c r="D238" i="23" s="1"/>
  <c r="H239" i="23"/>
  <c r="D239" i="23" s="1"/>
  <c r="H240" i="23"/>
  <c r="D240" i="23" s="1"/>
  <c r="H241" i="23"/>
  <c r="D241" i="23" s="1"/>
  <c r="H242" i="23"/>
  <c r="D242" i="23" s="1"/>
  <c r="H243" i="23"/>
  <c r="D243" i="23" s="1"/>
  <c r="H244" i="23"/>
  <c r="D244" i="23" s="1"/>
  <c r="H245" i="23"/>
  <c r="D245" i="23" s="1"/>
  <c r="H246" i="23"/>
  <c r="D246" i="23" s="1"/>
  <c r="H247" i="23"/>
  <c r="H248" i="23"/>
  <c r="H249" i="23"/>
  <c r="H250" i="23"/>
  <c r="D250" i="23" s="1"/>
  <c r="H251" i="23"/>
  <c r="D251" i="23" s="1"/>
  <c r="H252" i="23"/>
  <c r="D252" i="23" s="1"/>
  <c r="H253" i="23"/>
  <c r="D253" i="23" s="1"/>
  <c r="H254" i="23"/>
  <c r="D254" i="23" s="1"/>
  <c r="H255" i="23"/>
  <c r="D255" i="23" s="1"/>
  <c r="H256" i="23"/>
  <c r="D256" i="23" s="1"/>
  <c r="H257" i="23"/>
  <c r="D257" i="23" s="1"/>
  <c r="H258" i="23"/>
  <c r="D258" i="23" s="1"/>
  <c r="H259" i="23"/>
  <c r="D259" i="23" s="1"/>
  <c r="H260" i="23"/>
  <c r="D260" i="23" s="1"/>
  <c r="H261" i="23"/>
  <c r="D261" i="23" s="1"/>
  <c r="H262" i="23"/>
  <c r="D262" i="23" s="1"/>
  <c r="H263" i="23"/>
  <c r="D263" i="23" s="1"/>
  <c r="H264" i="23"/>
  <c r="D264" i="23" s="1"/>
  <c r="H265" i="23"/>
  <c r="D265" i="23" s="1"/>
  <c r="H266" i="23"/>
  <c r="D266" i="23" s="1"/>
  <c r="H267" i="23"/>
  <c r="D267" i="23" s="1"/>
  <c r="H268" i="23"/>
  <c r="D268" i="23" s="1"/>
  <c r="H269" i="23"/>
  <c r="F269" i="23" s="1"/>
  <c r="H270" i="23"/>
  <c r="D270" i="23" s="1"/>
  <c r="E271" i="23"/>
  <c r="H277" i="23"/>
  <c r="D277" i="23" s="1"/>
  <c r="H278" i="23"/>
  <c r="D278" i="23" s="1"/>
  <c r="H279" i="23"/>
  <c r="D279" i="23" s="1"/>
  <c r="H280" i="23"/>
  <c r="D280" i="23" s="1"/>
  <c r="H281" i="23"/>
  <c r="D281" i="23" s="1"/>
  <c r="H282" i="23"/>
  <c r="D282" i="23" s="1"/>
  <c r="H283" i="23"/>
  <c r="D283" i="23" s="1"/>
  <c r="H284" i="23"/>
  <c r="D284" i="23" s="1"/>
  <c r="H285" i="23"/>
  <c r="D285" i="23" s="1"/>
  <c r="H286" i="23"/>
  <c r="D286" i="23" s="1"/>
  <c r="H287" i="23"/>
  <c r="D287" i="23" s="1"/>
  <c r="H288" i="23"/>
  <c r="D288" i="23" s="1"/>
  <c r="H289" i="23"/>
  <c r="D289" i="23" s="1"/>
  <c r="H290" i="23"/>
  <c r="D290" i="23" s="1"/>
  <c r="H291" i="23"/>
  <c r="D291" i="23" s="1"/>
  <c r="H292" i="23"/>
  <c r="D292" i="23" s="1"/>
  <c r="H293" i="23"/>
  <c r="D293" i="23" s="1"/>
  <c r="H294" i="23"/>
  <c r="D294" i="23" s="1"/>
  <c r="H295" i="23"/>
  <c r="D295" i="23" s="1"/>
  <c r="H296" i="23"/>
  <c r="D296" i="23" s="1"/>
  <c r="H297" i="23"/>
  <c r="D297" i="23" s="1"/>
  <c r="H298" i="23"/>
  <c r="D298" i="23" s="1"/>
  <c r="H299" i="23"/>
  <c r="D299" i="23" s="1"/>
  <c r="H300" i="23"/>
  <c r="D300" i="23" s="1"/>
  <c r="H301" i="23"/>
  <c r="D301" i="23" s="1"/>
  <c r="H302" i="23"/>
  <c r="D302" i="23" s="1"/>
  <c r="H303" i="23"/>
  <c r="D303" i="23" s="1"/>
  <c r="H304" i="23"/>
  <c r="D304" i="23" s="1"/>
  <c r="H305" i="23"/>
  <c r="D305" i="23" s="1"/>
  <c r="H306" i="23"/>
  <c r="D306" i="23" s="1"/>
  <c r="H307" i="23"/>
  <c r="D307" i="23" s="1"/>
  <c r="H308" i="23"/>
  <c r="D308" i="23" s="1"/>
  <c r="H309" i="23"/>
  <c r="D309" i="23" s="1"/>
  <c r="H310" i="23"/>
  <c r="D310" i="23" s="1"/>
  <c r="H311" i="23"/>
  <c r="D311" i="23" s="1"/>
  <c r="H312" i="23"/>
  <c r="D312" i="23" s="1"/>
  <c r="H313" i="23"/>
  <c r="D313" i="23" s="1"/>
  <c r="H314" i="23"/>
  <c r="D314" i="23" s="1"/>
  <c r="H315" i="23"/>
  <c r="D315" i="23" s="1"/>
  <c r="H316" i="23"/>
  <c r="D316" i="23" s="1"/>
  <c r="H317" i="23"/>
  <c r="D317" i="23" s="1"/>
  <c r="H318" i="23"/>
  <c r="D318" i="23" s="1"/>
  <c r="H319" i="23"/>
  <c r="D319" i="23" s="1"/>
  <c r="H320" i="23"/>
  <c r="D320" i="23" s="1"/>
  <c r="H321" i="23"/>
  <c r="D321" i="23" s="1"/>
  <c r="H322" i="23"/>
  <c r="D322" i="23" s="1"/>
  <c r="H323" i="23"/>
  <c r="D323" i="23" s="1"/>
  <c r="H324" i="23"/>
  <c r="D324" i="23" s="1"/>
  <c r="H325" i="23"/>
  <c r="D325" i="23" s="1"/>
  <c r="H326" i="23"/>
  <c r="D326" i="23" s="1"/>
  <c r="H327" i="23"/>
  <c r="D327" i="23" s="1"/>
  <c r="H328" i="23"/>
  <c r="D328" i="23" s="1"/>
  <c r="H329" i="23"/>
  <c r="D329" i="23" s="1"/>
  <c r="H330" i="23"/>
  <c r="D330" i="23" s="1"/>
  <c r="H331" i="23"/>
  <c r="D331" i="23" s="1"/>
  <c r="H332" i="23"/>
  <c r="D332" i="23" s="1"/>
  <c r="H333" i="23"/>
  <c r="D333" i="23" s="1"/>
  <c r="H334" i="23"/>
  <c r="D334" i="23" s="1"/>
  <c r="H335" i="23"/>
  <c r="D335" i="23" s="1"/>
  <c r="H336" i="23"/>
  <c r="D336" i="23" s="1"/>
  <c r="H337" i="23"/>
  <c r="D337" i="23" s="1"/>
  <c r="D338" i="23"/>
  <c r="G154" i="11" l="1"/>
  <c r="H154" i="11" s="1"/>
  <c r="G107" i="11"/>
  <c r="H107" i="11" s="1"/>
  <c r="G612" i="11"/>
  <c r="H612" i="11" s="1"/>
  <c r="G556" i="11"/>
  <c r="H556" i="11" s="1"/>
  <c r="G502" i="11"/>
  <c r="H502" i="11" s="1"/>
  <c r="G448" i="11"/>
  <c r="H448" i="11" s="1"/>
  <c r="G546" i="11"/>
  <c r="H546" i="11" s="1"/>
  <c r="G602" i="11"/>
  <c r="H602" i="11" s="1"/>
  <c r="G492" i="11"/>
  <c r="H492" i="11" s="1"/>
  <c r="G438" i="11"/>
  <c r="H438" i="11" s="1"/>
  <c r="G820" i="11"/>
  <c r="H820" i="11" s="1"/>
  <c r="G720" i="11"/>
  <c r="H720" i="11" s="1"/>
  <c r="G665" i="11"/>
  <c r="H665" i="11" s="1"/>
  <c r="G773" i="11"/>
  <c r="H773" i="11" s="1"/>
  <c r="G544" i="11"/>
  <c r="H544" i="11" s="1"/>
  <c r="G600" i="11"/>
  <c r="H600" i="11" s="1"/>
  <c r="G389" i="11"/>
  <c r="H389" i="11" s="1"/>
  <c r="G296" i="11"/>
  <c r="H296" i="11" s="1"/>
  <c r="G490" i="11"/>
  <c r="H490" i="11" s="1"/>
  <c r="G906" i="11"/>
  <c r="H906" i="11" s="1"/>
  <c r="G859" i="11"/>
  <c r="H859" i="11" s="1"/>
  <c r="G765" i="11"/>
  <c r="H765" i="11" s="1"/>
  <c r="G710" i="11"/>
  <c r="H710" i="11" s="1"/>
  <c r="G812" i="11"/>
  <c r="H812" i="11" s="1"/>
  <c r="G655" i="11"/>
  <c r="H655" i="11" s="1"/>
  <c r="G436" i="11"/>
  <c r="H436" i="11" s="1"/>
  <c r="G251" i="11"/>
  <c r="H251" i="11" s="1"/>
  <c r="G203" i="11"/>
  <c r="H203" i="11" s="1"/>
  <c r="G155" i="11"/>
  <c r="H155" i="11" s="1"/>
  <c r="G342" i="11"/>
  <c r="H342" i="11" s="1"/>
  <c r="G60" i="11"/>
  <c r="H60" i="11" s="1"/>
  <c r="G106" i="11"/>
  <c r="H106" i="11" s="1"/>
  <c r="G13" i="11"/>
  <c r="H13" i="11" s="1"/>
  <c r="G766" i="11"/>
  <c r="H766" i="11" s="1"/>
  <c r="G813" i="11"/>
  <c r="H813" i="11" s="1"/>
  <c r="G711" i="11"/>
  <c r="H711" i="11" s="1"/>
  <c r="G656" i="11"/>
  <c r="H656" i="11" s="1"/>
  <c r="G611" i="11"/>
  <c r="H611" i="11" s="1"/>
  <c r="G555" i="11"/>
  <c r="H555" i="11" s="1"/>
  <c r="G501" i="11"/>
  <c r="H501" i="11" s="1"/>
  <c r="G447" i="11"/>
  <c r="H447" i="11" s="1"/>
  <c r="G557" i="11"/>
  <c r="H557" i="11" s="1"/>
  <c r="G613" i="11"/>
  <c r="H613" i="11" s="1"/>
  <c r="G503" i="11"/>
  <c r="H503" i="11" s="1"/>
  <c r="G449" i="11"/>
  <c r="H449" i="11" s="1"/>
  <c r="G545" i="11"/>
  <c r="H545" i="11" s="1"/>
  <c r="G601" i="11"/>
  <c r="H601" i="11" s="1"/>
  <c r="G491" i="11"/>
  <c r="H491" i="11" s="1"/>
  <c r="G437" i="11"/>
  <c r="H437" i="11" s="1"/>
  <c r="H157" i="11"/>
  <c r="G922" i="11"/>
  <c r="H922" i="11" s="1"/>
  <c r="G875" i="11"/>
  <c r="H875" i="11" s="1"/>
  <c r="D75" i="23"/>
  <c r="G297" i="11"/>
  <c r="H297" i="11" s="1"/>
  <c r="G252" i="11"/>
  <c r="H252" i="11" s="1"/>
  <c r="G554" i="11"/>
  <c r="H554" i="11" s="1"/>
  <c r="G610" i="11"/>
  <c r="H610" i="11" s="1"/>
  <c r="H616" i="11" s="1"/>
  <c r="G446" i="11"/>
  <c r="H446" i="11" s="1"/>
  <c r="G500" i="11"/>
  <c r="H500" i="11" s="1"/>
  <c r="C4" i="23"/>
  <c r="C23" i="23" s="1"/>
  <c r="F74" i="23" s="1"/>
  <c r="F267" i="23"/>
  <c r="C38" i="23"/>
  <c r="H271" i="23"/>
  <c r="D271" i="23" s="1"/>
  <c r="D269" i="23"/>
  <c r="D180" i="23"/>
  <c r="C19" i="23"/>
  <c r="F168" i="23"/>
  <c r="F268" i="23"/>
  <c r="F270" i="23"/>
  <c r="F179" i="23"/>
  <c r="D80" i="23"/>
  <c r="D79" i="23"/>
  <c r="D78" i="23"/>
  <c r="D77" i="23"/>
  <c r="D82" i="23"/>
  <c r="D76" i="23"/>
  <c r="D81" i="23"/>
  <c r="H506" i="11" l="1"/>
  <c r="H606" i="11"/>
  <c r="G738" i="11"/>
  <c r="H738" i="11" s="1"/>
  <c r="G80" i="11"/>
  <c r="G316" i="11"/>
  <c r="H316" i="11" s="1"/>
  <c r="H319" i="11" s="1"/>
  <c r="G271" i="11"/>
  <c r="H271" i="11" s="1"/>
  <c r="G833" i="11"/>
  <c r="H833" i="11" s="1"/>
  <c r="G225" i="11"/>
  <c r="H225" i="11" s="1"/>
  <c r="G683" i="11"/>
  <c r="H683" i="11" s="1"/>
  <c r="G363" i="11"/>
  <c r="H363" i="11" s="1"/>
  <c r="G127" i="11"/>
  <c r="G786" i="11"/>
  <c r="G928" i="11"/>
  <c r="H928" i="11" s="1"/>
  <c r="G174" i="11"/>
  <c r="H174" i="11" s="1"/>
  <c r="F78" i="23"/>
  <c r="G881" i="11" s="1"/>
  <c r="H881" i="11" s="1"/>
  <c r="H884" i="11" s="1"/>
  <c r="H550" i="11"/>
  <c r="F80" i="23"/>
  <c r="H560" i="11"/>
  <c r="G834" i="11"/>
  <c r="H834" i="11" s="1"/>
  <c r="H836" i="11" s="1"/>
  <c r="G739" i="11"/>
  <c r="G787" i="11"/>
  <c r="G684" i="11"/>
  <c r="H684" i="11" s="1"/>
  <c r="H687" i="11" s="1"/>
  <c r="F75" i="23"/>
  <c r="G272" i="11"/>
  <c r="H272" i="11" s="1"/>
  <c r="G226" i="11"/>
  <c r="H226" i="11" s="1"/>
  <c r="G364" i="11"/>
  <c r="H364" i="11" s="1"/>
  <c r="F81" i="23"/>
  <c r="H496" i="11"/>
  <c r="G628" i="11"/>
  <c r="H628" i="11" s="1"/>
  <c r="H632" i="11" s="1"/>
  <c r="H634" i="11" s="1"/>
  <c r="E30" i="39" s="1"/>
  <c r="F30" i="39" s="1"/>
  <c r="F77" i="23"/>
  <c r="G572" i="11" s="1"/>
  <c r="H572" i="11" s="1"/>
  <c r="H576" i="11" s="1"/>
  <c r="G464" i="11"/>
  <c r="H464" i="11" s="1"/>
  <c r="F76" i="23"/>
  <c r="G410" i="11"/>
  <c r="H442" i="11"/>
  <c r="H299" i="11"/>
  <c r="H321" i="11" s="1"/>
  <c r="E20" i="39" s="1"/>
  <c r="F20" i="39" s="1"/>
  <c r="F79" i="23"/>
  <c r="G34" i="11"/>
  <c r="F82" i="23"/>
  <c r="B895" i="11"/>
  <c r="H931" i="11"/>
  <c r="H924" i="11"/>
  <c r="H877" i="11"/>
  <c r="H829" i="11"/>
  <c r="H823" i="11"/>
  <c r="H816" i="11"/>
  <c r="B801" i="11"/>
  <c r="H782" i="11"/>
  <c r="H776" i="11"/>
  <c r="B754" i="11"/>
  <c r="B699" i="11"/>
  <c r="H734" i="11"/>
  <c r="H726" i="11"/>
  <c r="H716" i="11"/>
  <c r="B644" i="11"/>
  <c r="H679" i="11"/>
  <c r="H671" i="11"/>
  <c r="H661" i="11"/>
  <c r="B425" i="11"/>
  <c r="H456" i="11"/>
  <c r="H460" i="11" s="1"/>
  <c r="H452" i="11"/>
  <c r="B378" i="11"/>
  <c r="B95" i="11"/>
  <c r="B142" i="11"/>
  <c r="B49" i="11"/>
  <c r="G518" i="11" l="1"/>
  <c r="H518" i="11" s="1"/>
  <c r="H522" i="11" s="1"/>
  <c r="H524" i="11" s="1"/>
  <c r="E28" i="39" s="1"/>
  <c r="F28" i="39" s="1"/>
  <c r="H578" i="11"/>
  <c r="E29" i="39" s="1"/>
  <c r="F29" i="39" s="1"/>
  <c r="H689" i="11"/>
  <c r="E33" i="39" s="1"/>
  <c r="F33" i="39" s="1"/>
  <c r="A759" i="11"/>
  <c r="B759" i="11"/>
  <c r="A702" i="11"/>
  <c r="B848" i="11"/>
  <c r="B54" i="11"/>
  <c r="H910" i="11"/>
  <c r="A806" i="11"/>
  <c r="H871" i="11"/>
  <c r="H863" i="11"/>
  <c r="B806" i="11"/>
  <c r="H468" i="11"/>
  <c r="A804" i="11"/>
  <c r="H838" i="11"/>
  <c r="E36" i="39" s="1"/>
  <c r="F36" i="39" s="1"/>
  <c r="H769" i="11"/>
  <c r="A381" i="11"/>
  <c r="A757" i="11"/>
  <c r="A428" i="11"/>
  <c r="A647" i="11"/>
  <c r="A334" i="11"/>
  <c r="A145" i="11"/>
  <c r="A98" i="11"/>
  <c r="A195" i="11"/>
  <c r="A54" i="11"/>
  <c r="A243" i="11"/>
  <c r="H933" i="11" l="1"/>
  <c r="E42" i="39" s="1"/>
  <c r="F42" i="39" s="1"/>
  <c r="F43" i="39" s="1"/>
  <c r="H886" i="11"/>
  <c r="E39" i="39" s="1"/>
  <c r="F39" i="39" s="1"/>
  <c r="F40" i="39" s="1"/>
  <c r="AJ22" i="40" s="1"/>
  <c r="AN22" i="40" s="1"/>
  <c r="AN26" i="40" s="1"/>
  <c r="H470" i="11"/>
  <c r="E27" i="39" s="1"/>
  <c r="F27" i="39" s="1"/>
  <c r="F31" i="39" s="1"/>
  <c r="A851" i="11"/>
  <c r="A898" i="11"/>
  <c r="AF18" i="40" l="1"/>
  <c r="AJ18" i="40" s="1"/>
  <c r="H123" i="11"/>
  <c r="H116" i="11"/>
  <c r="H177" i="11"/>
  <c r="H170" i="11"/>
  <c r="H164" i="11"/>
  <c r="H406" i="11"/>
  <c r="H399" i="11"/>
  <c r="H366" i="11"/>
  <c r="H359" i="11"/>
  <c r="H352" i="11"/>
  <c r="H267" i="11"/>
  <c r="H261" i="11"/>
  <c r="H228" i="11"/>
  <c r="H221" i="11"/>
  <c r="H214" i="11"/>
  <c r="H76" i="11"/>
  <c r="H30" i="11"/>
  <c r="BP22" i="40" l="1"/>
  <c r="AN18" i="40"/>
  <c r="H109" i="11"/>
  <c r="H207" i="11"/>
  <c r="H392" i="11"/>
  <c r="H17" i="11"/>
  <c r="H345" i="11"/>
  <c r="H254" i="11"/>
  <c r="H63" i="11"/>
  <c r="H24" i="11"/>
  <c r="BP24" i="40" l="1"/>
  <c r="H368" i="11"/>
  <c r="E21" i="39" s="1"/>
  <c r="F21" i="39" s="1"/>
  <c r="H179" i="11"/>
  <c r="E15" i="39" s="1"/>
  <c r="F15" i="39" s="1"/>
  <c r="H230" i="11"/>
  <c r="E18" i="39" s="1"/>
  <c r="F18" i="39" s="1"/>
  <c r="BP18" i="40" l="1"/>
  <c r="H787" i="11"/>
  <c r="H786" i="11" l="1"/>
  <c r="H789" i="11" s="1"/>
  <c r="H128" i="11"/>
  <c r="H791" i="11" l="1"/>
  <c r="E35" i="39" s="1"/>
  <c r="F35" i="39" s="1"/>
  <c r="H127" i="11"/>
  <c r="H130" i="11" s="1"/>
  <c r="H739" i="11"/>
  <c r="H742" i="11" s="1"/>
  <c r="H80" i="11"/>
  <c r="H83" i="11" s="1"/>
  <c r="H744" i="11" l="1"/>
  <c r="E34" i="39" s="1"/>
  <c r="F34" i="39" s="1"/>
  <c r="F37" i="39" s="1"/>
  <c r="H85" i="11"/>
  <c r="E11" i="39" s="1"/>
  <c r="F11" i="39" s="1"/>
  <c r="H132" i="11"/>
  <c r="E14" i="39" s="1"/>
  <c r="F14" i="39" s="1"/>
  <c r="F16" i="39" s="1"/>
  <c r="L12" i="40" s="1"/>
  <c r="T12" i="40" l="1"/>
  <c r="P12" i="40"/>
  <c r="H410" i="11"/>
  <c r="H413" i="11" s="1"/>
  <c r="H274" i="11"/>
  <c r="P26" i="40" l="1"/>
  <c r="P29" i="40" s="1"/>
  <c r="BP12" i="40"/>
  <c r="H276" i="11"/>
  <c r="E19" i="39" s="1"/>
  <c r="F19" i="39" s="1"/>
  <c r="F22" i="39" s="1"/>
  <c r="H415" i="11"/>
  <c r="E24" i="39" s="1"/>
  <c r="F24" i="39" s="1"/>
  <c r="BL29" i="40" l="1"/>
  <c r="F25" i="39"/>
  <c r="L25" i="39" s="1"/>
  <c r="BP20" i="40" l="1"/>
  <c r="AN29" i="40"/>
  <c r="BP14" i="40"/>
  <c r="K8" i="32"/>
  <c r="L6" i="32" s="1"/>
  <c r="AR26" i="40" l="1"/>
  <c r="AR29" i="40" s="1"/>
  <c r="AF26" i="40"/>
  <c r="AF29" i="40" s="1"/>
  <c r="X26" i="40"/>
  <c r="X29" i="40" s="1"/>
  <c r="AJ26" i="40"/>
  <c r="AJ29" i="40" s="1"/>
  <c r="AB26" i="40"/>
  <c r="AB29" i="40" s="1"/>
  <c r="T26" i="40"/>
  <c r="T29" i="40" s="1"/>
  <c r="H34" i="11"/>
  <c r="H37" i="11" s="1"/>
  <c r="H39" i="11" l="1"/>
  <c r="E10" i="39" s="1"/>
  <c r="F10" i="39" s="1"/>
  <c r="F12" i="39" s="1"/>
  <c r="F44" i="39" s="1"/>
  <c r="AV26" i="40" l="1"/>
  <c r="AV29" i="40" s="1"/>
  <c r="H26" i="40"/>
  <c r="H29" i="40" s="1"/>
  <c r="L26" i="40"/>
  <c r="L29" i="40" s="1"/>
  <c r="K6" i="32"/>
  <c r="G10" i="39"/>
  <c r="I27" i="32" l="1"/>
  <c r="I26" i="32"/>
  <c r="I20" i="32"/>
  <c r="I21" i="32"/>
  <c r="AZ26" i="40"/>
  <c r="AZ29" i="40" s="1"/>
  <c r="D26" i="40"/>
  <c r="BP10" i="40"/>
  <c r="I13" i="32"/>
  <c r="I14" i="32"/>
  <c r="I18" i="32"/>
  <c r="F47" i="39"/>
  <c r="J33" i="32"/>
  <c r="F46" i="39"/>
  <c r="F45" i="39"/>
  <c r="I19" i="32"/>
  <c r="I22" i="32"/>
  <c r="I24" i="32"/>
  <c r="I11" i="32"/>
  <c r="I23" i="32"/>
  <c r="I12" i="32"/>
  <c r="I17" i="32"/>
  <c r="L8" i="32"/>
  <c r="M8" i="32" s="1"/>
  <c r="M12" i="32" s="1"/>
  <c r="J32" i="32"/>
  <c r="I10" i="32"/>
  <c r="I16" i="32"/>
  <c r="I25" i="32" l="1"/>
  <c r="BH26" i="40"/>
  <c r="BH29" i="40" s="1"/>
  <c r="BD26" i="40"/>
  <c r="BD29" i="40" s="1"/>
  <c r="D29" i="40"/>
  <c r="D30" i="40" s="1"/>
  <c r="I9" i="32"/>
  <c r="N8" i="32"/>
  <c r="I15" i="32"/>
  <c r="F48" i="39"/>
  <c r="L34" i="32" s="1"/>
  <c r="I8" i="32" l="1"/>
  <c r="BP16" i="40"/>
  <c r="BP26" i="40"/>
  <c r="H30" i="40"/>
  <c r="F52" i="39"/>
  <c r="BP29" i="40" l="1"/>
  <c r="BP33" i="40" s="1"/>
  <c r="L28" i="32"/>
  <c r="J29" i="32" s="1"/>
  <c r="I29" i="32" s="1"/>
  <c r="L30" i="40"/>
  <c r="H33" i="40" l="1"/>
  <c r="D33" i="40"/>
  <c r="J31" i="32"/>
  <c r="I31" i="32" s="1"/>
  <c r="J30" i="32"/>
  <c r="I30" i="32" s="1"/>
  <c r="P30" i="40"/>
  <c r="L33" i="40"/>
  <c r="I28" i="32" l="1"/>
  <c r="N22" i="32" s="1"/>
  <c r="J28" i="32"/>
  <c r="T30" i="40"/>
  <c r="P33" i="40"/>
  <c r="J7" i="32" l="1"/>
  <c r="M29" i="32" s="1"/>
  <c r="I7" i="32"/>
  <c r="I34" i="32" s="1"/>
  <c r="K7" i="32"/>
  <c r="X30" i="40"/>
  <c r="T33" i="40"/>
  <c r="L4" i="32" l="1"/>
  <c r="L17" i="32"/>
  <c r="J34" i="32"/>
  <c r="M34" i="32" s="1"/>
  <c r="M35" i="32" s="1"/>
  <c r="N23" i="32"/>
  <c r="AB30" i="40"/>
  <c r="X33" i="40"/>
  <c r="AB33" i="40" l="1"/>
  <c r="AF30" i="40"/>
  <c r="AF33" i="40" l="1"/>
  <c r="AJ30" i="40"/>
  <c r="AJ33" i="40" l="1"/>
  <c r="AN30" i="40"/>
  <c r="AN33" i="40" l="1"/>
  <c r="AR30" i="40"/>
  <c r="AR33" i="40" l="1"/>
  <c r="AV30" i="40"/>
  <c r="AV33" i="40" l="1"/>
  <c r="AZ30" i="40"/>
  <c r="AZ33" i="40" l="1"/>
  <c r="BD30" i="40"/>
  <c r="BD33" i="40" l="1"/>
  <c r="BH30" i="40"/>
  <c r="BH33" i="40" l="1"/>
  <c r="BL30" i="40"/>
  <c r="BL33" i="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EDER</author>
  </authors>
  <commentList>
    <comment ref="B5" authorId="0" shapeId="0" xr:uid="{7B62EE08-69FE-4D64-9097-E76986A2C260}">
      <text>
        <r>
          <rPr>
            <sz val="9"/>
            <color indexed="81"/>
            <rFont val="Tahoma"/>
            <family val="2"/>
          </rPr>
          <t>Un mes de salario por cada año de servicios y proporcionalmente por fracciones de año</t>
        </r>
      </text>
    </comment>
    <comment ref="B6" authorId="0" shapeId="0" xr:uid="{5C3C09D5-789B-4B63-B1DC-FA0CD21354A8}">
      <text>
        <r>
          <rPr>
            <sz val="9"/>
            <color indexed="81"/>
            <rFont val="Tahoma"/>
            <family val="2"/>
          </rPr>
          <t>Intereses legales del 12% anual sobre el valor de la cesantía acumulada al 31 de diciembre de cada año</t>
        </r>
      </text>
    </comment>
    <comment ref="B7" authorId="0" shapeId="0" xr:uid="{D63C5868-4EAA-4BA8-8C70-D9BAB7359ECD}">
      <text>
        <r>
          <rPr>
            <sz val="9"/>
            <color indexed="81"/>
            <rFont val="Tahoma"/>
            <family val="2"/>
          </rPr>
          <t>15 días hábiles consecutivos de vacaciones remuneradas por cada año de servicios</t>
        </r>
      </text>
    </comment>
    <comment ref="B8" authorId="0" shapeId="0" xr:uid="{9BA27E38-B9DB-42D9-BF7A-27D81422DC43}">
      <text>
        <r>
          <rPr>
            <sz val="9"/>
            <color indexed="81"/>
            <rFont val="Tahoma"/>
            <family val="2"/>
          </rPr>
          <t>Un mes de salario pagaderos por semestre calendario así:15 días el último día de junio y 15 días en los primeros 20 días de diciembre de cada año</t>
        </r>
      </text>
    </comment>
    <comment ref="B10" authorId="0" shapeId="0" xr:uid="{926A6877-DDBA-4645-84F2-3DF33D141333}">
      <text>
        <r>
          <rPr>
            <sz val="9"/>
            <color indexed="81"/>
            <rFont val="Tahoma"/>
            <family val="2"/>
          </rPr>
          <t>Un par de zapatos y un vestido de labor Entregas así: 30 de abril, 31 de agosto,20 de diciembre.
Se entrega a quienes devenguen hasta $1.378.910 (2 salarios mínimos mensuales).Con más de 3 meses de servicio.</t>
        </r>
      </text>
    </comment>
    <comment ref="B13" authorId="0" shapeId="0" xr:uid="{5D023D5C-83B8-49C1-9FDA-0B08B344AF84}">
      <text>
        <r>
          <rPr>
            <sz val="9"/>
            <color indexed="81"/>
            <rFont val="Tahoma"/>
            <family val="2"/>
          </rPr>
          <t>Cotización: 16%. Empleador:12%
Trabajador:4%
Decreto 4982 de 2007</t>
        </r>
      </text>
    </comment>
    <comment ref="B14" authorId="0" shapeId="0" xr:uid="{2613E745-1A60-42D6-96E8-05A670EF527A}">
      <text>
        <r>
          <rPr>
            <sz val="9"/>
            <color indexed="81"/>
            <rFont val="Tahoma"/>
            <family val="2"/>
          </rPr>
          <t>Riesgo I: 0.522%
Riesgo II: 1.044%
Riesgo III: 2.436%
Riesgo IV: 4.350%
Riesgo V: 6.960% (Clase 5, Cód. CIIU 4541 - 01: INSTALACIONES HIDRAULICAS Y TRABAJOS CONEXOS)
% Sobre los pagos que Constituyan salario, A cargo del Empleador
Decreto 1772 de 1994 Art 13</t>
        </r>
      </text>
    </comment>
    <comment ref="B15" authorId="0" shapeId="0" xr:uid="{9A567ACD-1BFE-4E95-B17C-13A222961C86}">
      <text>
        <r>
          <rPr>
            <sz val="9"/>
            <color indexed="81"/>
            <rFont val="Tahoma"/>
            <family val="2"/>
          </rPr>
          <t>Total 12,50% Sobre los pagos que Constituyan salario
Empleador:2/3 Trabajador:1/3
Ley 1122 del 2007 Art. 10</t>
        </r>
      </text>
    </comment>
    <comment ref="B16" authorId="0" shapeId="0" xr:uid="{369DDB5B-FFAE-45D9-B167-0CECBDDAC024}">
      <text>
        <r>
          <rPr>
            <sz val="9"/>
            <color indexed="81"/>
            <rFont val="Tahoma"/>
            <family val="2"/>
          </rPr>
          <t>3% ICBF (Ley 89 de 1988)
2% SENA (Ley 21 de 1982)
4% Cajas
A cargo de la empresa.
Base: Sobre los pagos que Constituyan salario</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FACTOR PRESTACIONAL" description="Conexión a la consulta 'FACTOR PRESTACIONAL' en el libro." type="5" refreshedVersion="8" background="1" saveData="1">
    <dbPr connection="Provider=Microsoft.Mashup.OleDb.1;Data Source=$Workbook$;Location=&quot;FACTOR PRESTACIONAL&quot;;Extended Properties=&quot;&quot;" command="SELECT * FROM [FACTOR PRESTACIONAL]"/>
  </connection>
  <connection id="2" xr16:uid="{00000000-0015-0000-FFFF-FFFF01000000}" keepAlive="1" name="Consulta - MO" description="Conexión a la consulta 'MO' en el libro." type="5" refreshedVersion="8" background="1" saveData="1">
    <dbPr connection="Provider=Microsoft.Mashup.OleDb.1;Data Source=$Workbook$;Location=MO;Extended Properties=&quot;&quot;" command="SELECT * FROM [MO]"/>
  </connection>
</connections>
</file>

<file path=xl/sharedStrings.xml><?xml version="1.0" encoding="utf-8"?>
<sst xmlns="http://schemas.openxmlformats.org/spreadsheetml/2006/main" count="2916" uniqueCount="1097">
  <si>
    <t>DEPARTAMENTO DEL HUILA</t>
  </si>
  <si>
    <t>MUNICIPIO DE NEIVA</t>
  </si>
  <si>
    <t>PRESUPUESTO GENERAL DE OBRA</t>
  </si>
  <si>
    <t>ITEM</t>
  </si>
  <si>
    <t>DESCRIPCION</t>
  </si>
  <si>
    <t>UNIDAD</t>
  </si>
  <si>
    <t>CANTIDAD</t>
  </si>
  <si>
    <t>VR/. UNITARIO</t>
  </si>
  <si>
    <t>VALOR TOTAL</t>
  </si>
  <si>
    <t>m2</t>
  </si>
  <si>
    <t>m3</t>
  </si>
  <si>
    <t>Und</t>
  </si>
  <si>
    <t>_____________________________________________</t>
  </si>
  <si>
    <t>M3</t>
  </si>
  <si>
    <t>ML</t>
  </si>
  <si>
    <t>TOTAL</t>
  </si>
  <si>
    <t>JORNAL DÍA</t>
  </si>
  <si>
    <t>und</t>
  </si>
  <si>
    <t>DESCRIPCIÓN</t>
  </si>
  <si>
    <t>RENDIMIENTO</t>
  </si>
  <si>
    <t>MATERIAL</t>
  </si>
  <si>
    <t>ANALISIS  DE  PRECIOS  UNITARIOS (APU)</t>
  </si>
  <si>
    <t>1.0</t>
  </si>
  <si>
    <t>UNIDAD:</t>
  </si>
  <si>
    <t>I.    EQUIPO</t>
  </si>
  <si>
    <t>REF.</t>
  </si>
  <si>
    <t>RENDIM.</t>
  </si>
  <si>
    <t>VR/. PARCIAL.</t>
  </si>
  <si>
    <t>%</t>
  </si>
  <si>
    <t>Día</t>
  </si>
  <si>
    <t/>
  </si>
  <si>
    <t>Sub-Total:</t>
  </si>
  <si>
    <t>II.   MATERIALES  EN  LA OBRA</t>
  </si>
  <si>
    <t>III.   TRANSPORTE</t>
  </si>
  <si>
    <t>UND. (M3, Ton., Viaje)</t>
  </si>
  <si>
    <t>Dist. (Km)</t>
  </si>
  <si>
    <t>Cantidad</t>
  </si>
  <si>
    <t>TARIFA ($ -m3/Km)</t>
  </si>
  <si>
    <t>III.   MANO  DE  OBRA</t>
  </si>
  <si>
    <t>VR/. HC + P.S.</t>
  </si>
  <si>
    <t>TOTAL  COSTO  DIRECTO:</t>
  </si>
  <si>
    <t>Fecha: Abril de 2025</t>
  </si>
  <si>
    <t>A</t>
  </si>
  <si>
    <t>Dotación</t>
  </si>
  <si>
    <t>Festivos</t>
  </si>
  <si>
    <t>FACTOR PRESTACIONAL</t>
  </si>
  <si>
    <t>UND</t>
  </si>
  <si>
    <t>KG</t>
  </si>
  <si>
    <t>LT</t>
  </si>
  <si>
    <t>Kg</t>
  </si>
  <si>
    <t>Agua</t>
  </si>
  <si>
    <t>Lt</t>
  </si>
  <si>
    <t>1.1</t>
  </si>
  <si>
    <t>1.2</t>
  </si>
  <si>
    <t>2.0</t>
  </si>
  <si>
    <t>2.1</t>
  </si>
  <si>
    <t>2.2</t>
  </si>
  <si>
    <t>3.0</t>
  </si>
  <si>
    <t>3.1</t>
  </si>
  <si>
    <t>3.2</t>
  </si>
  <si>
    <t>3.3</t>
  </si>
  <si>
    <t>3.4</t>
  </si>
  <si>
    <t>4.0</t>
  </si>
  <si>
    <t>4.1</t>
  </si>
  <si>
    <t>5.0</t>
  </si>
  <si>
    <t>5.1</t>
  </si>
  <si>
    <t>6.0</t>
  </si>
  <si>
    <t>6.1</t>
  </si>
  <si>
    <t>6.2</t>
  </si>
  <si>
    <t>6.3</t>
  </si>
  <si>
    <t>6.4</t>
  </si>
  <si>
    <t>A.I.U.</t>
  </si>
  <si>
    <t>Dia</t>
  </si>
  <si>
    <t>PRESUPUESTO</t>
  </si>
  <si>
    <t>FOR-GI-10</t>
  </si>
  <si>
    <t>Version: 01</t>
  </si>
  <si>
    <t>Vigente desde: 
Septiembre 02 de 2024</t>
  </si>
  <si>
    <t>IMPLEMENTACION PLAN DE MANEJO TRAFICO PMT</t>
  </si>
  <si>
    <t>ACTIVIDAD</t>
  </si>
  <si>
    <t>U.M.</t>
  </si>
  <si>
    <t>RED PRINCIPAL</t>
  </si>
  <si>
    <t>Localización, replanteo y control en campo de los niveles de precisión de la red de alcantarillado. Generación del plano récord de la obra en formato CAD, ARCMAP y ARCGIS. Referenciando cada uno de las redes y las estructuras construidas, al sistema de Coordenadas Planas Magna SIRGAS con la información de los GPS suministrados por las Ceibas Empresas Públicas de Neiva, ubicados en diversos sectores de la ciudad.</t>
  </si>
  <si>
    <t xml:space="preserve">Señalizacion área de trabajo cumpliendo con el manual de señalizacion vial vigente. </t>
  </si>
  <si>
    <t>Excavación manual en material conglomerado (h=0 a 2m)</t>
  </si>
  <si>
    <t>Excavación Mecánica en Roca consolidada</t>
  </si>
  <si>
    <t>Suministro e instalación de tubería pvc diámetro 3" rde 21 unión mecánica (uz). incluye: transporte al sitio de la obra, cama y relleno en arena hasta 10 cm por encima de cota clave y cinta de señalización sobre la tuberia a una altura de 10 cm.</t>
  </si>
  <si>
    <t>Relleno de brecha con material seleccionado de la misma excavación, compactación mecánica tipo canguro, en capas máximo de 20 cms. ip&lt; 13%, según norma invías 2012, dm = según pm.95%</t>
  </si>
  <si>
    <t>Demolición pavimento flexible. incluye corte de frontera con cortadora de disco y demolición con martillo neumático.</t>
  </si>
  <si>
    <t>Restitución de pavimento flexible.  contiene mezcla asfáltica tipo mdc ii, compactada con cilindro vibrocompactador. (e = 7cm).</t>
  </si>
  <si>
    <t>Retiro de tuberia existente de acueducto PVC Ø 3"</t>
  </si>
  <si>
    <t xml:space="preserve">Retiro del material sobrante de excavación y disposicion al sitio autorizado. (Incl. Distancia hasta 15 KM) </t>
  </si>
  <si>
    <t>ACOMETIDA DOMICILIARIA  ACUEDUCTO</t>
  </si>
  <si>
    <t>Suministro e instalación de domiciliarias (promedio de 0 a 5ml) en tubería pf +uad de 1/2" rde 9.  incluye:  tubería de 1/2", collar de derivación de 3" x 1/2", valvula anti fraude, valvulas de bola de 1/2", y accesorios necesarios para su correcta instalación y funcionamiento.</t>
  </si>
  <si>
    <t>Demolicion andenes, sardineles y cunetas (Incluye:Retiro)</t>
  </si>
  <si>
    <t>Reparación de anden placa en concreto e=0,8m 2500 psi, acabado en concreto afinado. Incluye todo lo necesario para que su terminado sea igual o similar al existente.</t>
  </si>
  <si>
    <t>VALVULA Y ACCESORIOS DE MONTAJE</t>
  </si>
  <si>
    <t xml:space="preserve">Suministro e instalación Tee presión PVC 3"X3". </t>
  </si>
  <si>
    <t xml:space="preserve"> Suministro e instalación de Codo presion PVC 90°  Ø 3.</t>
  </si>
  <si>
    <t xml:space="preserve">Suministro e instalación Codo presion PVC 45°  Ø 3. </t>
  </si>
  <si>
    <t>Concreto 3000 psi para anclajes</t>
  </si>
  <si>
    <t xml:space="preserve">Suministro e instalación de Valvula ventosa 1/2" camara doble accion multiple rosca. </t>
  </si>
  <si>
    <t xml:space="preserve">Caja de inspeccion 70 x 70 con excavación, base recebo, marco y tapa de concreto reforzado </t>
  </si>
  <si>
    <t>Registro globo en bronce tipo pesado Ø=1/2". Suministro e Instal.</t>
  </si>
  <si>
    <t>RED DE ALCANTARILLADO SANITARIO</t>
  </si>
  <si>
    <t>Excavación manual en material conglomerado (h=0 a 3m)</t>
  </si>
  <si>
    <t>Excavación mecánica en material conglomerado h&gt;2m y h&lt;4m</t>
  </si>
  <si>
    <t>Relleno de brecha con material recebo granular compactación mecánica tipo canguro, capa máxima de 20cm.  ip &lt; 10%, según norma invias 2012, dm=95% según pm.</t>
  </si>
  <si>
    <t>Suministro e Instalacion Tubería PVC diámetro 200mm, de pared estructural y sello hermético.  Incluye: Transporte al sitio de la obra, cama en material mixto de río de e=10 cm, hasta la Cota Clave del tubo</t>
  </si>
  <si>
    <t>Suministro e Instalacion Tubería PVC diámetro 250mm, de pared estructural y sello hermético.  Incluye: Transporte al sitio de la obra, cama en material mixto de río de e=10 cm, hasta la Cota Clave del tubo</t>
  </si>
  <si>
    <t>Suministro e Instalacion Tubería PVC diámetro 315mm, de pared estructural y sello hermético.  Incluye: Transporte al sitio de la obra, cama en material mixto de río de e=10 cm, hasta la Cota Clave del tubo</t>
  </si>
  <si>
    <t>Suministro e Instalacion Tubería PVC diámetro 355mm, de pared estructural y sello hermético.  Incluye: Transporte al sitio de la obra, cama en material mixto de ríode e=10 cm, hasta la Cota Clave del tubo</t>
  </si>
  <si>
    <t>Suministro e Instalacion Tubería PVC diámetro 400mm, de pared estructural y sello hermético.  Incluye: Transporte al sitio de la obra, cama en material mixto de río de e=10 cm, hasta la Cota Clave del tubo</t>
  </si>
  <si>
    <t>Demolición pavimento rígido. Incluye: corte de frontera con cortadora de disco y demolición con martillo neumático.</t>
  </si>
  <si>
    <t xml:space="preserve">Restitución pavimento en concreto hidráulico MR=38 Kg/Cm² .  (e = 15cm). Incluye: dilatación adecuada, marca-huella según especificacion de Las Ceibas EPN y curado del concreto con antisol. </t>
  </si>
  <si>
    <t>Retiro de tuberia existente con manejo de aguas residuales de 0" a 12"</t>
  </si>
  <si>
    <t>Retiro de tuberia existente con manejo de aguas residuales de 14" a 36"</t>
  </si>
  <si>
    <t xml:space="preserve">Retiro del material sobrante de excavación y disposicion al sitio autorizado. (Incl. Distancia hasta 15 KM). </t>
  </si>
  <si>
    <t>POZOS DE INSPECCIÓN</t>
  </si>
  <si>
    <t>Excavación manual en material conglomerado (H=0 a 3m)</t>
  </si>
  <si>
    <t>Construcción de pozos de inspección, en concreto de 3.000psi,  según modelo de Empresas Públicas de Neiva. Incluye: excavación, con anillo en concreto reforzado (e=20cm) y diámetro 1.60m, pasos en hierro de 5/8" (con anticorrosivo) y cañuela en tuberia de PVC.  h=0 - 2.0m.</t>
  </si>
  <si>
    <t>Construcción de pozos de inspección, en concreto de 3.000 psi,  según modelo de Empresas Públicas de Neiva. Incluye: excavación, con anillo en concreto reforzado (e=20cm) y diámetro 1.6m, pasos en hierro de 5/8" (con anticorrosivo) y cañuela en tuberia de PVC.  h=0 - 3.0m</t>
  </si>
  <si>
    <t>Construcción de pozos de inspección, en concreto de 3.000psi,  según modelo de Empresas Públicas de Neiva. Incluye: excavación, con anillo en concreto reforzado (e=20cm) y diámetro 1.6m, pasos en hierro de 5/8" (con anticorrosivo) y cañuela en tuberia de PVC.  h=0 - 4.0m.</t>
  </si>
  <si>
    <t>Placa de cubierta para pozos en concreto de 4000 Psi, resistencia 280 kg/cm².Incluye refuerzo en acero de 60.000psi.</t>
  </si>
  <si>
    <t>Retiro del material sobrante de excavación y disposición al sitio autorizado. (incl. distancia hasta 17 km).</t>
  </si>
  <si>
    <t>Entibación mediante tablones verticales, cabeceros horizontales y codales de madera  (planchon y rolliza) para zanja con H &lt; 2,0 m. (Reutilizacion 1/10)</t>
  </si>
  <si>
    <t>Demolicion pozo concreto 0-2.0 m. Incluye corte con martillo neumatico</t>
  </si>
  <si>
    <t>Demolicion pozo concreto 0-3.0 m. Incluye corte con martillo neumatico</t>
  </si>
  <si>
    <t>Demolicion pozo concreto 0-4.0 m. Incluye corte con martillo neumatico</t>
  </si>
  <si>
    <t>ACOMETIDA DOMICILIARIA</t>
  </si>
  <si>
    <t>Suministro e Instalación de Silla Yee 200x160mm.  Incluye: Accesorios adecuados para su correcta conexión y sello hermético.</t>
  </si>
  <si>
    <t>Unidad</t>
  </si>
  <si>
    <t>Suministro e Instalación de Silla Yee 250x160mm.  Incluye: Accesorios adecuados para su correcta conexión y sello hermético.</t>
  </si>
  <si>
    <t>Suministro e Instalación de Silla Yee 315x160mm.  Incluye: Accesorios adecuados para su correcta conexión y sello hermético.</t>
  </si>
  <si>
    <t>Suministro e Instalación de Silla Yee 355x160mm.  Incluye: Accesorios adecuados para su correcta conexión y sello hermético.</t>
  </si>
  <si>
    <t>Suministro e Instalación de Silla Yee 400x160mm.  Incluye: Accesorios adecuados para su correcta conexión y sello hermético.</t>
  </si>
  <si>
    <t>Suministro e Instalacion Tubería PVC diámetro 160mm, de pared estructural y sello hermético.  Incluye: Transporte al sitio de la obra, cama en material mixto de río de e=10 cm, hasta la Cota Clave del tubo</t>
  </si>
  <si>
    <t>Suministro en instalacion  de codo sanitario PVC 45°-1/8CxC 6"</t>
  </si>
  <si>
    <t>COSTO TOTAL PROYECTO</t>
  </si>
  <si>
    <t>Herramienta Menor</t>
  </si>
  <si>
    <t>Estacion Total y Nivel de Precision</t>
  </si>
  <si>
    <t>Cinta señalización (Rollo por 500ml)</t>
  </si>
  <si>
    <t>Obrero</t>
  </si>
  <si>
    <t>Grupo 5:(Ofi+Obr)</t>
  </si>
  <si>
    <t>Arena lavada de rio (Incluye transporte)</t>
  </si>
  <si>
    <t>Apisonador tipo canguro</t>
  </si>
  <si>
    <t>Oficial</t>
  </si>
  <si>
    <t>M2</t>
  </si>
  <si>
    <t>Cortadora de disco diamante (Icluye disco)</t>
  </si>
  <si>
    <t>Equipo compresor y martillo neumático</t>
  </si>
  <si>
    <t>Hora</t>
  </si>
  <si>
    <t>Vibrocompactador 10Ton</t>
  </si>
  <si>
    <t xml:space="preserve">Mezcla asfáltica tipo MDC-19 </t>
  </si>
  <si>
    <t>Emulsión asfáltica/ Liga</t>
  </si>
  <si>
    <t xml:space="preserve">Volqueta (Cap. 5M3) </t>
  </si>
  <si>
    <t>Viaje</t>
  </si>
  <si>
    <t>Grupo 4: Pavimentos (Ofi+6Obr)</t>
  </si>
  <si>
    <t>Autorización entrada relleno sanitario</t>
  </si>
  <si>
    <t>Derecho a botadero a relleno licenciado.</t>
  </si>
  <si>
    <t>Concreto 2.500 psi</t>
  </si>
  <si>
    <t>Limpiador PVC (1/4 de galon)</t>
  </si>
  <si>
    <t>Cemento gris tipo Portland (incluye transporte)</t>
  </si>
  <si>
    <t>MO-MEZ</t>
  </si>
  <si>
    <t>Grupo 3: Mezclas (Ofi+4Obr)</t>
  </si>
  <si>
    <t>Cinta teflón hasta 3/4</t>
  </si>
  <si>
    <t>MO-TOP</t>
  </si>
  <si>
    <t>Retroexcavadora de oruga</t>
  </si>
  <si>
    <t xml:space="preserve">Recebo granular IP&lt;10% (Incluye transporte) </t>
  </si>
  <si>
    <t>Tubería PVC pared estructural de  200mm (Tubo de 6m)8"</t>
  </si>
  <si>
    <t>Lubricante para tubería PVC (500 Gr)</t>
  </si>
  <si>
    <t>Mixto (50% arena + 50% gravilla) (Incluye iva mas transporte)</t>
  </si>
  <si>
    <t xml:space="preserve">ML </t>
  </si>
  <si>
    <t xml:space="preserve">UND </t>
  </si>
  <si>
    <t>MO-IHS</t>
  </si>
  <si>
    <t>Grupo 2: Instalaciones hidráulica y sanitaria (Ofi+3Obr)</t>
  </si>
  <si>
    <t>Tubería PVC pared estructural de  250mm (Tubo de 6m) 10"</t>
  </si>
  <si>
    <t>Tubería PVC pared estructural de  315mm (Tubo de 6m) 12"</t>
  </si>
  <si>
    <t>Equipo diferencial cap. 3 ton. Con cadena de 3 mtrs.</t>
  </si>
  <si>
    <t>Tubería PVC pared estructural de  355mm (Tubo de 6m) 14"</t>
  </si>
  <si>
    <t>Tubería PVC pared estructural de  400mm (Tubo de 6m) 16"</t>
  </si>
  <si>
    <t>MO-PAV</t>
  </si>
  <si>
    <t xml:space="preserve">Mezcladora mecánica (1.5 bultos) </t>
  </si>
  <si>
    <t>Concreto 4.000 psi</t>
  </si>
  <si>
    <t>Madera para formaleta</t>
  </si>
  <si>
    <t xml:space="preserve">Sello en platina  para pavimento rigido </t>
  </si>
  <si>
    <t>Antisol (Curador para concreto y mortero)</t>
  </si>
  <si>
    <t>Formaleta metálica para pozo</t>
  </si>
  <si>
    <t>Concreto 3.000 psi</t>
  </si>
  <si>
    <t>Paso para escalera en hierro de 5/8" (Incluye anticorrosivo)</t>
  </si>
  <si>
    <t>EH-CAM</t>
  </si>
  <si>
    <t>Camioneta tipo estaca (Cap. 1 Ton)</t>
  </si>
  <si>
    <t>MO-OO</t>
  </si>
  <si>
    <t>MO-OBR</t>
  </si>
  <si>
    <t>MO-OFI</t>
  </si>
  <si>
    <t>Acondicionador de superficie PVC 1/4 G</t>
  </si>
  <si>
    <t>Adhesivo para tubería estructural (1/4 g)</t>
  </si>
  <si>
    <t>Kit Silla Yee  200x160mm (8"x6")</t>
  </si>
  <si>
    <t>Tarro</t>
  </si>
  <si>
    <t>Silla Yee  250x160mm (10x6")</t>
  </si>
  <si>
    <t>Abrazadera silla kit 250 x 160 mm</t>
  </si>
  <si>
    <t>Caucho silla yee 250 x 160 mm</t>
  </si>
  <si>
    <t>Silla Yee  315x160mm (12x6")</t>
  </si>
  <si>
    <t>Abrazadera silla yee 315 x 160 mm</t>
  </si>
  <si>
    <t>Caucho silla yee 315 x 160 mm</t>
  </si>
  <si>
    <t>Silla Yee  355x160mm (14x6")</t>
  </si>
  <si>
    <t>Accesorios varios para instalacion de Silla Yee &gt;  355mm</t>
  </si>
  <si>
    <t>Silla Yee  400x160mm (16x6")</t>
  </si>
  <si>
    <t>GLB</t>
  </si>
  <si>
    <t>Tubería PVC pared estructural de  160mm (Tubo de 6m) 6"</t>
  </si>
  <si>
    <t>TARIFA/HORA</t>
  </si>
  <si>
    <t>Volqueta (6m3)</t>
  </si>
  <si>
    <t>EH-VOLC</t>
  </si>
  <si>
    <t>Kit incentivo al suscriptor por disciplina de pago</t>
  </si>
  <si>
    <t>DIA</t>
  </si>
  <si>
    <t>Equipo de perifoneo</t>
  </si>
  <si>
    <t>Puntas de acero de 20x100 mm</t>
  </si>
  <si>
    <t>Codal de madera de 70 a 90 mm de diametro y entre 2 y 2,5mm de longitud, para apuntalamiento y entibacion  de excavaciones</t>
  </si>
  <si>
    <t>Madera de Pino para apuntalamiento y entibacion de excavaciones</t>
  </si>
  <si>
    <t>Arena triturada</t>
  </si>
  <si>
    <t>Arena fina</t>
  </si>
  <si>
    <t>Abrazadera silla Kit 315 x 160 mm</t>
  </si>
  <si>
    <t>Abrazadera silla Kit 250 x 160 mm</t>
  </si>
  <si>
    <t>Union universal de 4" en hierro ductil (ASTM-A-536) Acople para diferentes tuberias</t>
  </si>
  <si>
    <t>Union universal de 3" en hierro ductil (ASTM-A-536) Acople para diferentes tuberias</t>
  </si>
  <si>
    <t>Union universal de 2" en hierro ductil (ASTM-A-536) Acople para diferentes tuberias</t>
  </si>
  <si>
    <t>Union rapida pvc de 4"</t>
  </si>
  <si>
    <t>Union rapida pvc de 3"</t>
  </si>
  <si>
    <t>Tuberia pvc pared estructural de 160mm (Tubo de 6mm) 6"</t>
  </si>
  <si>
    <t>Tuberia pvc de 3" union mecanica RDE 21</t>
  </si>
  <si>
    <t>Tuberia pvc de 2" union mecanica RDE 21</t>
  </si>
  <si>
    <t>Tuberia PVC DE 1/2" RDE 13.5</t>
  </si>
  <si>
    <t>Tuberia PVC de 1" union soldada RDE 21</t>
  </si>
  <si>
    <t>Tuberia PF+UAD 1/2", RDE 9, Presion 160 psi (Rollo x 90ml)</t>
  </si>
  <si>
    <t xml:space="preserve">Tee en hierro ductil STM A -536, extremo liso, de 3" </t>
  </si>
  <si>
    <t>Tapon soldado de 4" PVC E.L</t>
  </si>
  <si>
    <t>Tapon soldado de 3" PVC E.L</t>
  </si>
  <si>
    <t>Tablon 30x30 antideslizante</t>
  </si>
  <si>
    <t>Soldadura PVC (1/4 de galon)</t>
  </si>
  <si>
    <t>Silla yee 500x160mm (20x6")</t>
  </si>
  <si>
    <t>Silla yee 450x160mm (18x6")</t>
  </si>
  <si>
    <t>Silla yee 400x160mm (16x6")</t>
  </si>
  <si>
    <t>Silla yee 355x160mm (14x6")</t>
  </si>
  <si>
    <t>Silla yee 315x160mm (12x6")</t>
  </si>
  <si>
    <t>Silla yee 250x160mm(10x6")</t>
  </si>
  <si>
    <t>Silla yee 24x6</t>
  </si>
  <si>
    <t>Recebo Granular IP&lt;10% (Inlcuye transporte)</t>
  </si>
  <si>
    <t>Piso en ceramico</t>
  </si>
  <si>
    <t>Mortero 1:4</t>
  </si>
  <si>
    <t>Kit silla yee 200x160mm (8"x 6")</t>
  </si>
  <si>
    <t>Emulsion asfaltica/Liga</t>
  </si>
  <si>
    <t>Colombinas para señalizacion (Señalizador tubular-baliza)</t>
  </si>
  <si>
    <t>Collar PVC de derivacion de 2 x 1/2"</t>
  </si>
  <si>
    <t>Cinta señalizacion (Rollo por 500 ml)</t>
  </si>
  <si>
    <t>Cemento gris tipo portland (Incluye transporte)</t>
  </si>
  <si>
    <t>Bolsas en fibra de cap. Aprox 20kg</t>
  </si>
  <si>
    <t>Arena lavada</t>
  </si>
  <si>
    <t>Adhesivo para tuberia estructural (1/4g)</t>
  </si>
  <si>
    <t>Accesorios varios para instalacion de silla yee&gt;355mm</t>
  </si>
  <si>
    <t>Accesorios PVC 3/4"(Codo, uniones, adaptadores)</t>
  </si>
  <si>
    <t>Accesorios PVC 1/2"(Codo, uniones, adaptadores)</t>
  </si>
  <si>
    <t>FECHA MODI</t>
  </si>
  <si>
    <t>INCREMENTO IPC 2025</t>
  </si>
  <si>
    <t>Vr.Unidad 2022</t>
  </si>
  <si>
    <t>Vr. Unidad 2023</t>
  </si>
  <si>
    <t>Vr. Unidad 2024</t>
  </si>
  <si>
    <t>Vr. Unidad 2025</t>
  </si>
  <si>
    <t>MATERIALES, EQUIPOS Y HERRAMIENTAS VARIOS</t>
  </si>
  <si>
    <t>ALC-77</t>
  </si>
  <si>
    <t>ALC-76</t>
  </si>
  <si>
    <t>ALC-75</t>
  </si>
  <si>
    <t>ALC-74</t>
  </si>
  <si>
    <t>ALC-73</t>
  </si>
  <si>
    <t>ALC-72</t>
  </si>
  <si>
    <t>Tubo Petrolero 250mm</t>
  </si>
  <si>
    <t>ALC-71</t>
  </si>
  <si>
    <t>ALC-70</t>
  </si>
  <si>
    <t>ALC-69</t>
  </si>
  <si>
    <t>ALC-68</t>
  </si>
  <si>
    <t>ALC-67</t>
  </si>
  <si>
    <t>ALC-66</t>
  </si>
  <si>
    <t>Tubería PVC pared estructural de  355mm (Tubo de 6m)</t>
  </si>
  <si>
    <t>ALC-65</t>
  </si>
  <si>
    <t>Silla Yee  36x6</t>
  </si>
  <si>
    <t>ALC-64-4</t>
  </si>
  <si>
    <t>Silla Yee 33x6</t>
  </si>
  <si>
    <t>ALC-64-3</t>
  </si>
  <si>
    <t>Silla Yee  30x6</t>
  </si>
  <si>
    <t>ALC-64-2</t>
  </si>
  <si>
    <t>Silla Yee  27x6</t>
  </si>
  <si>
    <t>ALC-64-1</t>
  </si>
  <si>
    <t xml:space="preserve">Silla Yee  24x6 </t>
  </si>
  <si>
    <t>ALC-64</t>
  </si>
  <si>
    <t>ALC-63</t>
  </si>
  <si>
    <t>ALC-62</t>
  </si>
  <si>
    <t>Adaptador pvc Novafort de 160 mm</t>
  </si>
  <si>
    <t>ALC-61</t>
  </si>
  <si>
    <t>Unión para Tubería PVC pared estructural de  60"</t>
  </si>
  <si>
    <t>Unión para Tubería PVC pared estructural de  54"</t>
  </si>
  <si>
    <t>ALC-60</t>
  </si>
  <si>
    <t>Unión para Tubería PVC pared estructural de  51"</t>
  </si>
  <si>
    <t>ALC-59</t>
  </si>
  <si>
    <t>Unión para Tubería PVC pared estructural de  48"</t>
  </si>
  <si>
    <t>ALC-58</t>
  </si>
  <si>
    <t>Unión para Tubería PVC pared estructural de  45"</t>
  </si>
  <si>
    <t>ALC-57</t>
  </si>
  <si>
    <t>Unión para Tubería PVC pared estructural de  42"</t>
  </si>
  <si>
    <t>ALC-56</t>
  </si>
  <si>
    <t>Unión para Tubería PVC pared estructural de  39"</t>
  </si>
  <si>
    <t>ALC-55</t>
  </si>
  <si>
    <t>Unión para Tubería PVC pared estructural de  36"</t>
  </si>
  <si>
    <t>ALC-54</t>
  </si>
  <si>
    <t>Unión para Tubería PVC pared estructural de  33"</t>
  </si>
  <si>
    <t>ALC-53</t>
  </si>
  <si>
    <t>Unión para Tubería PVC pared estructural de  30"</t>
  </si>
  <si>
    <t>ALC-52</t>
  </si>
  <si>
    <t>Unión para Tubería PVC pared estructural de  27"</t>
  </si>
  <si>
    <t>ALC-51</t>
  </si>
  <si>
    <t>Unión para Tubería PVC pared estructural de  24"</t>
  </si>
  <si>
    <t>ALC-50</t>
  </si>
  <si>
    <t>Tubería PVC pared estructural de  60" (Tubo x metro)</t>
  </si>
  <si>
    <t>ALC-49-2</t>
  </si>
  <si>
    <t>Tubería PVC pared estructural de  57" (Tubo x metro)</t>
  </si>
  <si>
    <t>ALC-49-1</t>
  </si>
  <si>
    <t>Tubería PVC pared estructural de  54" (Tubo x metro)</t>
  </si>
  <si>
    <t>ALC-49</t>
  </si>
  <si>
    <t>Tuberia PVC perforada para drenaje de 8"</t>
  </si>
  <si>
    <t>ALC-48</t>
  </si>
  <si>
    <t>Tubería PVC pared estructural de  51" (Tubo x metro)</t>
  </si>
  <si>
    <t>ALC-47</t>
  </si>
  <si>
    <t>Tubería PVC pared estructural de  48" (Tubo x metro)</t>
  </si>
  <si>
    <t>ALC-46</t>
  </si>
  <si>
    <t>Tubería PVC pared estructural de  45" (Tubo x metro)</t>
  </si>
  <si>
    <t>ALC-45</t>
  </si>
  <si>
    <t>Tubería PVC pared estructural de  42" (Tubo de 6.5m)</t>
  </si>
  <si>
    <t>ALC-44</t>
  </si>
  <si>
    <t>Tubería PVC pared estructural de  39" (Tubo de 6.5m)</t>
  </si>
  <si>
    <t>ALC-43</t>
  </si>
  <si>
    <t>Tubería PVC pared estructural de  36" (Tubo de 6.5m)</t>
  </si>
  <si>
    <t>ALC-42</t>
  </si>
  <si>
    <t>Tubería PVC pared estructural de  33" (Tubo de 6.5m)</t>
  </si>
  <si>
    <t>ALC-41</t>
  </si>
  <si>
    <t>Tubería PVC pared estructural de  30" (Tubo de 6.5m)</t>
  </si>
  <si>
    <t>ALC-40</t>
  </si>
  <si>
    <t>Tubería PVC pared estructural de  27" (Tubo de 6.5m)</t>
  </si>
  <si>
    <t>ALC-39</t>
  </si>
  <si>
    <t>Tubería PVC pared estructural de  24" (Tubo de 6.5m)</t>
  </si>
  <si>
    <t>ALC-38</t>
  </si>
  <si>
    <t>Tubería PVC pared estructural de  500mm (Tubo de 6m) 20"</t>
  </si>
  <si>
    <t>ALC-37</t>
  </si>
  <si>
    <t>Tubería PVC pared estructural de  450mm (Tubo de 6m) 18"</t>
  </si>
  <si>
    <t>ALC-36</t>
  </si>
  <si>
    <t>ALC-35</t>
  </si>
  <si>
    <t>ALC-34A</t>
  </si>
  <si>
    <t>ALC-34</t>
  </si>
  <si>
    <t>ALC-33</t>
  </si>
  <si>
    <t>ALC-32</t>
  </si>
  <si>
    <t>ALC-31</t>
  </si>
  <si>
    <t>Tubería PVC pared estructural de 2" (Tubo de 6m)</t>
  </si>
  <si>
    <t>ALC-30</t>
  </si>
  <si>
    <t>Silla Yee  500x160mm( 20x6")</t>
  </si>
  <si>
    <t>ALC-29</t>
  </si>
  <si>
    <t>Silla Yee  450x160mm (18x6")</t>
  </si>
  <si>
    <t>ALC-28</t>
  </si>
  <si>
    <t>ALC-27</t>
  </si>
  <si>
    <t>ALC-26</t>
  </si>
  <si>
    <t>ALC-25</t>
  </si>
  <si>
    <t>Kit Silla Yee  315x160mm (12x6")</t>
  </si>
  <si>
    <t>ALC-24</t>
  </si>
  <si>
    <t>Kit Silla Yee  250x160mm (10x6")</t>
  </si>
  <si>
    <t>ALC-23</t>
  </si>
  <si>
    <t>ALC-22</t>
  </si>
  <si>
    <t>Hidrosello de 60"</t>
  </si>
  <si>
    <t>ALC-21-1</t>
  </si>
  <si>
    <t>Hidrosello de 54"</t>
  </si>
  <si>
    <t>ALC-21</t>
  </si>
  <si>
    <t>Hidrosello de 51"</t>
  </si>
  <si>
    <t>ALC-20</t>
  </si>
  <si>
    <t>Hidrosello de 48"</t>
  </si>
  <si>
    <t>ALC-19</t>
  </si>
  <si>
    <t>Hidrosello de 45"</t>
  </si>
  <si>
    <t>ALC-18</t>
  </si>
  <si>
    <t>Hidrosello de 42"</t>
  </si>
  <si>
    <t>ALC-17</t>
  </si>
  <si>
    <t>Hidrosello de 39"</t>
  </si>
  <si>
    <t>ALC-16</t>
  </si>
  <si>
    <t>Hidrosello de 36"</t>
  </si>
  <si>
    <t>ALC-15</t>
  </si>
  <si>
    <t>Hidrosello de 33"</t>
  </si>
  <si>
    <t>ALC-14</t>
  </si>
  <si>
    <t>Hidrosello de 30"</t>
  </si>
  <si>
    <t>ALC-13</t>
  </si>
  <si>
    <t>Hidrosello de 27"</t>
  </si>
  <si>
    <t>ALC-12</t>
  </si>
  <si>
    <t>Hidrosello de 24"</t>
  </si>
  <si>
    <t>ALC-11</t>
  </si>
  <si>
    <t>Hidrosello de  500mm</t>
  </si>
  <si>
    <t>ALC-10</t>
  </si>
  <si>
    <t>Hidrosello de  450mm</t>
  </si>
  <si>
    <t>ALC-09</t>
  </si>
  <si>
    <t>Hidrosello de  400mm</t>
  </si>
  <si>
    <t>ALC-08</t>
  </si>
  <si>
    <t>Hidrosello de  315mm</t>
  </si>
  <si>
    <t>ALC-07</t>
  </si>
  <si>
    <t>Hidrosello de  250mm</t>
  </si>
  <si>
    <t>ALC-06</t>
  </si>
  <si>
    <t>Hidrosello de  200mm</t>
  </si>
  <si>
    <t>ALC-05</t>
  </si>
  <si>
    <t>Hidrosello de  160mm</t>
  </si>
  <si>
    <t>ALC-04</t>
  </si>
  <si>
    <t>Codo PVC-S 315mm</t>
  </si>
  <si>
    <t>ALC-03</t>
  </si>
  <si>
    <t>ALC-02</t>
  </si>
  <si>
    <t>ALC-01</t>
  </si>
  <si>
    <t>FECHA MODIF</t>
  </si>
  <si>
    <t>INCREMENTO DEL IPC 2025</t>
  </si>
  <si>
    <t>TUBERÍAS Y ACCESORIOS PVC PARA ALCANTARILLADO</t>
  </si>
  <si>
    <t>Segueta sin marco</t>
  </si>
  <si>
    <t>MT-071</t>
  </si>
  <si>
    <t>M3KM</t>
  </si>
  <si>
    <t>Transporte de piedra para Gavion</t>
  </si>
  <si>
    <t>MT-070</t>
  </si>
  <si>
    <t>Malla ciclonica para gaviones galvanizada aleacion Zn-5A1-Mm y plastificada Pvc Cal 12 (2M3)</t>
  </si>
  <si>
    <t>MT-069</t>
  </si>
  <si>
    <t>Formaleta(Gaviones, juntas de bordillos, juntas de cunetas, muros, concretos  clase D,E,F y G)</t>
  </si>
  <si>
    <t>MT-068</t>
  </si>
  <si>
    <t>Alambre galvanizado  N°12</t>
  </si>
  <si>
    <t>MT-067</t>
  </si>
  <si>
    <t>Piedra para gavion</t>
  </si>
  <si>
    <t>MT-066</t>
  </si>
  <si>
    <t>M3/KM</t>
  </si>
  <si>
    <t>Transporte de concreto</t>
  </si>
  <si>
    <t>Bordillo prefabricado en concreto Ref A85 Ntc-4109 0,20x0,35x0,80 mts</t>
  </si>
  <si>
    <t>Mortero 1:3</t>
  </si>
  <si>
    <t>MT-065</t>
  </si>
  <si>
    <t>Chapaleta O Charnelas en fibra de vidrio 10"</t>
  </si>
  <si>
    <t>MT-064</t>
  </si>
  <si>
    <t>Chapaleta O Charnelas en fibra de vidrio 8"</t>
  </si>
  <si>
    <t>MT-063</t>
  </si>
  <si>
    <t>MT-062</t>
  </si>
  <si>
    <t>Tiras de Alistado 3x3x3</t>
  </si>
  <si>
    <t>MT-061</t>
  </si>
  <si>
    <t>Vara clavo</t>
  </si>
  <si>
    <t>MT-060</t>
  </si>
  <si>
    <t>Lona Verde h:2.00 m</t>
  </si>
  <si>
    <t>MT-059</t>
  </si>
  <si>
    <t>Piso ceramica trafico 5 Antideslizante</t>
  </si>
  <si>
    <t>MT-058</t>
  </si>
  <si>
    <t xml:space="preserve">Cemento blanco o Boquilla </t>
  </si>
  <si>
    <t>MT-057</t>
  </si>
  <si>
    <t xml:space="preserve">Arena lavada </t>
  </si>
  <si>
    <t>MT-056</t>
  </si>
  <si>
    <t>Tablon 30X30 antideslizante</t>
  </si>
  <si>
    <t>MT-055</t>
  </si>
  <si>
    <t>LB</t>
  </si>
  <si>
    <t xml:space="preserve">Mineral colores varios </t>
  </si>
  <si>
    <t>MT-054</t>
  </si>
  <si>
    <t xml:space="preserve">Piedra media zonga, Incluye transporte </t>
  </si>
  <si>
    <t>MT-053</t>
  </si>
  <si>
    <t xml:space="preserve">Soldadura </t>
  </si>
  <si>
    <t>MT-052</t>
  </si>
  <si>
    <t>Hierro figurado 1/2"</t>
  </si>
  <si>
    <t>MT-051</t>
  </si>
  <si>
    <t>MT-050</t>
  </si>
  <si>
    <t xml:space="preserve">Ladrillo prensado macizo </t>
  </si>
  <si>
    <t>MT-049</t>
  </si>
  <si>
    <t>MT-048</t>
  </si>
  <si>
    <t>Viga ordinario 0,20 x0,1 x 4m</t>
  </si>
  <si>
    <t>MT-047</t>
  </si>
  <si>
    <t>Puntilla con cabeza 2"</t>
  </si>
  <si>
    <t>MT-046</t>
  </si>
  <si>
    <t>Planchon ordinario A=0,30M</t>
  </si>
  <si>
    <t>MT-045</t>
  </si>
  <si>
    <t>Rejilla de 1,4m x 0,80m, con marco en ángulo de 2"x3/16" y perciana en plátina de 2"x1/8 con separación de 1", reforzada longitudinalmente con 1 platina 2" x 1/8", incluye (visagras tipo capsula, anticorrosivo y pintura de rejillas).</t>
  </si>
  <si>
    <t>MT-044</t>
  </si>
  <si>
    <t>Tapa válvula de 25cm x 25cm para tráfico pesado (En lámina de 3/8" y ángulo de 2x2x1/4, 2 Bisagras de Cápsula, anticorrosivo y pintura negra, resistente a la interperie)</t>
  </si>
  <si>
    <t>MT-043</t>
  </si>
  <si>
    <t>Llave flexible retractil de longitud 80cm para dispositivo pentagonal</t>
  </si>
  <si>
    <t>MT-042</t>
  </si>
  <si>
    <t>Dispositivo Metálico con resorte de caucho para tubería de 25mm (1"). Acople de captura pentagonal</t>
  </si>
  <si>
    <t>MT-041</t>
  </si>
  <si>
    <t>Dispositivo Metálico con resorte de caucho para tubería de 14mm (3/4"). Acople de captura pentagonal</t>
  </si>
  <si>
    <t>MT-040</t>
  </si>
  <si>
    <t>Dispositivo Metálico con resorte de caucho para tubería de 10.5mm (1/2"). Acople de captura pentagonal</t>
  </si>
  <si>
    <t>MT-039</t>
  </si>
  <si>
    <t>Adhesivo en papel de seguridad para suspension</t>
  </si>
  <si>
    <t>MT-038</t>
  </si>
  <si>
    <t>Colombinas para señalizacion (señalizador tubular- baliza vial).</t>
  </si>
  <si>
    <t>MT-037</t>
  </si>
  <si>
    <t>Transporte Cuadrilla de alcatarillado</t>
  </si>
  <si>
    <t>MT-MOVC</t>
  </si>
  <si>
    <t>Paso  en plastico polipropileno de alto impacto  para tanques o pozos con medidas de 40cm de ancho x 30cm de largo color amarrillo.</t>
  </si>
  <si>
    <t>MT-036-8</t>
  </si>
  <si>
    <t xml:space="preserve">Rejilla  para sumideros  laterales en plástico polipropileno de alto impacto, con medidas de 45,5cm de ancho x 83,5cm de largo x 10cm de alura, con 2cm de filtración, para tráfico vehicular pesado. </t>
  </si>
  <si>
    <t>MT-036-7</t>
  </si>
  <si>
    <t>Rejilla para sumidero  transversal a la via en plasticopolipropileno de alto impacto, con medidas de 50cm de ancho x 50cm de largo x 10cm de altura, con 3cm de filtración, para tráfico vehicular pesado, peso de la rejilla 15,4kg.</t>
  </si>
  <si>
    <t>MT-036-6</t>
  </si>
  <si>
    <t>Rejilla para sumidero transversal a la via fabricada en plastico polipropileno de alto impacto, con medidas de 50cm de ancho x 50cm de largo x 7cm de altura, con 3cm de filtración, para tráfico vehicular liviano, peso de la rejilla 12kg</t>
  </si>
  <si>
    <t>MT-036-5</t>
  </si>
  <si>
    <t>Aro Tapa para alcantarrillado trafico vehicular pesado en Polipropileno de alto impacto de 70 cm, incluye todo lo necesrio par su instalacion.</t>
  </si>
  <si>
    <t>MT-036-4</t>
  </si>
  <si>
    <t xml:space="preserve">Tapa y aro con bisagras para alcantarrillado trafico vehicular  pesado  en Polipropileno de alto impacto de 70 cm, incluye todo lo necesrio par su instalacion. </t>
  </si>
  <si>
    <t>MT-036-3</t>
  </si>
  <si>
    <t>Tapa para alcantarrillado trafico vehicular pesado en Polipropileno de alto impacto de 67 cm, incluye todo lo necesario para su instalacion.</t>
  </si>
  <si>
    <t>MT-036-2</t>
  </si>
  <si>
    <t>Tapa para alcantarrillado trafico vehicular pesado en Polipropileno de alto impacto de 70 cm, incluye todo lo necesario para su instalacion. No incluye aro</t>
  </si>
  <si>
    <t>MT-036-1</t>
  </si>
  <si>
    <t>Tapa en HF para pozo, incluye aro en HF</t>
  </si>
  <si>
    <t>MT-036</t>
  </si>
  <si>
    <t>Glo</t>
  </si>
  <si>
    <t>Soldadura PVC y Limpiador PVC</t>
  </si>
  <si>
    <t>MT-035</t>
  </si>
  <si>
    <t>Rejilla de 8.99mx0,70, con marco en ángulo de 2-1/2"x3/16", contramarco y celosia en platina de 2" x 1/8" y varilla lisa de 1/2" reforzando las platinas perforadas de la celosia, incluye (visagras tipo capsula, anticorrosivo y pintura de esmalte).</t>
  </si>
  <si>
    <t>MT-034-5</t>
  </si>
  <si>
    <t>Rejilla de 5.62mx0,70, con marco en ángulo de 2-1/2"x3/16", contramarco y celosia en platina de 2" x 1/8" y varilla lisa de 1/2" reforzando las platinas perforadas de la celosia, incluye (visagras tipo capsula, anticorrosivo y pintura de esmalte).</t>
  </si>
  <si>
    <t>Rejilla de 5.13mx0,60, con marco en ángulo de 2-1/2"x3/16", contramarco y celosia en platina de 2" x 1/8" y varilla lisa de 1/2" reforzando las platinas perforadas de la celosia, incluye (visagras tipo capsula, anticorrosivo y pintura de esmalte).</t>
  </si>
  <si>
    <t>MT-034-4</t>
  </si>
  <si>
    <t>Rejilla de 3.75mx0,90, con marco en ángulo de 2-1/2"x3/16", contramarco y celosia en platina de 2" x 1/8" y varilla lisa de 1/2" reforzando las platinas perforadas de la celosia, incluye (visagras tipo capsula, anticorrosivo y pintura de esmalte).</t>
  </si>
  <si>
    <t>MT-034-3</t>
  </si>
  <si>
    <t>Rejilla de 4.72mx0,70, con marco en ángulo de 2-1/2"x3/16", contramarco y celosia en platina de 2" x 1/8" y varilla lisa de 1/2" reforzando las platinas perforadas de la celosia, incluye (visagras tipo capsula, anticorrosivo y pintura de esmalte).</t>
  </si>
  <si>
    <t>MT-034-2</t>
  </si>
  <si>
    <t>Rejilla de 3.76mx0,90, con marco en ángulo de 2-1/2"x3/16", contramarco y celosia en platina de 2" x 1/8" y varilla lisa de 1/2" reforzando las platinas perforadas de la celosia, incluye (visagras tipo capsula, anticorrosivo y pintura de esmalte).</t>
  </si>
  <si>
    <t>MT-034-1</t>
  </si>
  <si>
    <t>Rejilla de 4,20mx0,50 con marco en ángulo de 1-1/2"x3/16", contramarco y celosia en platina de 1-1/2" x 3/16" y varilla lisa de 1/2" reforzando las platinas perforadas de la celosia, incluye (visagras tipo capsula, anticorrosivo y pintura de esmalte).</t>
  </si>
  <si>
    <t>MT-034</t>
  </si>
  <si>
    <t>Rejilla de 3,0mx0,40, con marco en ángulo de 1-1/2"x3/16", contramarco y celosia en platina de 1-1/2" x 3/16" y varilla lisa de 1/2" reforzando las platinas perforadas de la celosia, incluye (visagras tipo capsula, anticorrosivo y pintura de esmalte).</t>
  </si>
  <si>
    <t>MT-033</t>
  </si>
  <si>
    <t>Rejilla de 2,4mx0,70, con marco en ángulo de 1-1/2"x3/16", contramarco y celosia en platina de 1-1/2" x 3/16" y varilla lisa de 1/2" reforzando las platinas perforadas de la celosia, incluye (visagras tipo capsula, anticorrosivo y pintura de esmalte).</t>
  </si>
  <si>
    <t>MT-032-1</t>
  </si>
  <si>
    <t>Rejilla de 2,0mx0,40, con marco en ángulo de 1-1/2"x3/16", contramarco y celosia en platina de 1-1/2" x 3/16" y varilla lisa de 1/2" reforzando las platinas perforadas de la celosia, incluye (visagras tipo capsula, anticorrosivo y pintura de esmalte).</t>
  </si>
  <si>
    <t>MT-032</t>
  </si>
  <si>
    <t>Rejilla de 1,0mx0,40, con marco en ángulo de 1-1/2"x3/16", contramarco y celosia en platina de 1-1/2" x 3/16" y varilla lisa de 1/2" reforzando las platinas perforadas de la celosia, incluye (visagras tipo capsula, anticorrosivo y pintura de esmalte).</t>
  </si>
  <si>
    <t>MT-031</t>
  </si>
  <si>
    <t>MT-030</t>
  </si>
  <si>
    <t>Platina de 1 1/2"x3/16</t>
  </si>
  <si>
    <t>MT-029</t>
  </si>
  <si>
    <t>Platina de 1 1/2"x1/8</t>
  </si>
  <si>
    <t>MT-028</t>
  </si>
  <si>
    <t>MT-027</t>
  </si>
  <si>
    <t>Mortero 1:6</t>
  </si>
  <si>
    <t>MT-026</t>
  </si>
  <si>
    <t>MT-025</t>
  </si>
  <si>
    <t>MT-024</t>
  </si>
  <si>
    <t>Material para subbase granular IP&lt;6% (Incluye transporte)</t>
  </si>
  <si>
    <t>MT-023</t>
  </si>
  <si>
    <t>Madera rolliza D=0,15M</t>
  </si>
  <si>
    <t>MT-022</t>
  </si>
  <si>
    <t>MT-021</t>
  </si>
  <si>
    <t>Gravilla de 3/4" (Incluye IVA mas  transporte)</t>
  </si>
  <si>
    <t>MT-020</t>
  </si>
  <si>
    <t>Emulsion asfaltica CRL-1</t>
  </si>
  <si>
    <t>MT-019-1</t>
  </si>
  <si>
    <t>MT-019</t>
  </si>
  <si>
    <t>Elementos menores varios</t>
  </si>
  <si>
    <t>MT-018</t>
  </si>
  <si>
    <t>Construcción de caja para válvula (Diám. entre 3" y 8") en concreto de 3.000 psi; Ancho = 0.80m  X  Largo = 1.20m  X  Altura = 1.00m - Medidas Internas Libres, (e=0.20m de muro), con tapa en concreto reforzado (e=0.25m), Marco en Platina de 3" x 1/4 y sobremarco en platina de 4" x 1/4 formando 45° y Dos manijas, y Tapa válvula de 25cm x 25cm para tráfico pesado (En lámina de 3/8" y ángulo de 2x2x1/4, 2 Bisagras de Cápsula, anticorrosivo y pintura negra, resistente a la interperie), según diseño EPN.  Contiene excavación.</t>
  </si>
  <si>
    <t>MT-017</t>
  </si>
  <si>
    <t>MT-016</t>
  </si>
  <si>
    <t>MT-015</t>
  </si>
  <si>
    <t>MT-014</t>
  </si>
  <si>
    <t>MT-013</t>
  </si>
  <si>
    <t>MT-012</t>
  </si>
  <si>
    <t>Chapaleta O Charnelas en fibra de vidrio 12"</t>
  </si>
  <si>
    <t>MT-011-2</t>
  </si>
  <si>
    <t>Chapaleta O Charnelas en fibra de vidrio 27"</t>
  </si>
  <si>
    <t>MT-011-1</t>
  </si>
  <si>
    <t>Chapaleta O Charnelas metalica 16"</t>
  </si>
  <si>
    <t>MT-011</t>
  </si>
  <si>
    <t>MT-010</t>
  </si>
  <si>
    <t>Base granular IP&lt;3%</t>
  </si>
  <si>
    <t>MT-009</t>
  </si>
  <si>
    <t>MT-008</t>
  </si>
  <si>
    <t>MT-007</t>
  </si>
  <si>
    <t xml:space="preserve">Ángulo de 4"X4"X 1/4" </t>
  </si>
  <si>
    <t>MT-006</t>
  </si>
  <si>
    <t xml:space="preserve">Ángulo de 3"X3"X1/4" </t>
  </si>
  <si>
    <t>MT-005</t>
  </si>
  <si>
    <t>Angulo de 1 1/2"x1 1/2"x1/4"</t>
  </si>
  <si>
    <t>MT-004</t>
  </si>
  <si>
    <t>Alambre cal. 18</t>
  </si>
  <si>
    <t>MT-003</t>
  </si>
  <si>
    <t>MT-002</t>
  </si>
  <si>
    <t xml:space="preserve">Acero de refuerzo de 60.000psi- </t>
  </si>
  <si>
    <t>MT-001</t>
  </si>
  <si>
    <t>PRECIO JULIO 2024</t>
  </si>
  <si>
    <t>COD</t>
  </si>
  <si>
    <t>MATERIALES</t>
  </si>
  <si>
    <t>Grupo 2: Personal Calificado para trabajos de Oxicorte (Ofi+Ayud).</t>
  </si>
  <si>
    <t>MO-ESPC</t>
  </si>
  <si>
    <t>Grupo 1: Administración</t>
  </si>
  <si>
    <t>MO-ADM</t>
  </si>
  <si>
    <t>Comisión de topografía (Top+Ofi+Obr)-Incluye Planos</t>
  </si>
  <si>
    <t>Factor</t>
  </si>
  <si>
    <t>Vr. Unidad</t>
  </si>
  <si>
    <t>Descripción</t>
  </si>
  <si>
    <t>Código</t>
  </si>
  <si>
    <t>MANO DE OBRA</t>
  </si>
  <si>
    <t xml:space="preserve">Mezcladora mecanica (1.5 bultos) </t>
  </si>
  <si>
    <t>EH-MEZ INC TRANS</t>
  </si>
  <si>
    <t>Equipo de Oxicorte completo, incluye insumos y transporte</t>
  </si>
  <si>
    <t>EH-OXICORTE</t>
  </si>
  <si>
    <t>Vibrador con motor Gasolina/Acpm</t>
  </si>
  <si>
    <t>EH-VIBRA</t>
  </si>
  <si>
    <t>Marca Metálica para Huella</t>
  </si>
  <si>
    <t>EH-MPH</t>
  </si>
  <si>
    <t>M3-km</t>
  </si>
  <si>
    <t>EH-VOL-1</t>
  </si>
  <si>
    <t>EH-VOL</t>
  </si>
  <si>
    <t>EH-VCO</t>
  </si>
  <si>
    <t>EH-ROR</t>
  </si>
  <si>
    <t>Retroexcavadora de llanta</t>
  </si>
  <si>
    <t>EH-RLL</t>
  </si>
  <si>
    <t>Motoniveladora</t>
  </si>
  <si>
    <t>EH-MOT</t>
  </si>
  <si>
    <t>EH-MEZ</t>
  </si>
  <si>
    <t>EH-MEN</t>
  </si>
  <si>
    <t>EH-FMP</t>
  </si>
  <si>
    <t>EH-DIF</t>
  </si>
  <si>
    <t>Equipo de bombeo (Bomba, motor y mangueras)</t>
  </si>
  <si>
    <t>EH-BOM</t>
  </si>
  <si>
    <t>EH-TOP</t>
  </si>
  <si>
    <t>hora</t>
  </si>
  <si>
    <t>Equipo compresor (barrido y soplado)</t>
  </si>
  <si>
    <t>EH-CBS</t>
  </si>
  <si>
    <t>EH-CMN</t>
  </si>
  <si>
    <t>Equipo Compresor para Prueba Hidrostática</t>
  </si>
  <si>
    <t>EH-EPH</t>
  </si>
  <si>
    <t>EH-CDD</t>
  </si>
  <si>
    <t>Carrotanque de agua</t>
  </si>
  <si>
    <t>EH-CAG</t>
  </si>
  <si>
    <t>Carro tanque irrigador de emulsion asfaltica (1000 GAL CAPACIDAD)</t>
  </si>
  <si>
    <t>EH-CEA-1</t>
  </si>
  <si>
    <t>Carro tanque irrigador de emulsion asfaltica</t>
  </si>
  <si>
    <t>EH-CEA</t>
  </si>
  <si>
    <t>Camión grua</t>
  </si>
  <si>
    <t>Apisonador tipo rana</t>
  </si>
  <si>
    <t>EH-RAN</t>
  </si>
  <si>
    <t>EH-CAN</t>
  </si>
  <si>
    <t>VR. Unitario 2022</t>
  </si>
  <si>
    <t>EQUIPOS Y HERRAMIENTAS</t>
  </si>
  <si>
    <t>Ganancias esperadas</t>
  </si>
  <si>
    <t>UTILIDAD (U)</t>
  </si>
  <si>
    <t>Accesorios no previstos</t>
  </si>
  <si>
    <t>Actividades impredecibles</t>
  </si>
  <si>
    <t>IMPREVISTOS (I)</t>
  </si>
  <si>
    <t>Impuestos sobre utilidad (19% IVA)</t>
  </si>
  <si>
    <t>Impuesto Seguridad Democrática</t>
  </si>
  <si>
    <t>Costos de legalización (Polizas, impuestos municipales)</t>
  </si>
  <si>
    <t>Servicios públicos (Acueducto, energía, teléfono)</t>
  </si>
  <si>
    <t>Costos fijos  (Transporte, Arrendamiento, papelería, equipos de topografia, PMT)</t>
  </si>
  <si>
    <t>PERSONAL TECNICO Y ADM: (Incl. Prest. Soc.).</t>
  </si>
  <si>
    <t>ADMINISTRACIÓN (A)</t>
  </si>
  <si>
    <t>DETERMINACIÓN DEL A.I.U</t>
  </si>
  <si>
    <t>Calamidad Doméstica</t>
  </si>
  <si>
    <t>Dominicales</t>
  </si>
  <si>
    <t>DIAS NO TRABAJADOS Y REMUNERADOS</t>
  </si>
  <si>
    <t>SUBSIDIO FLIAR</t>
  </si>
  <si>
    <t>SENA</t>
  </si>
  <si>
    <t>ICBF</t>
  </si>
  <si>
    <t>Salud</t>
  </si>
  <si>
    <t>Riesgos profesionales</t>
  </si>
  <si>
    <t>Pensión</t>
  </si>
  <si>
    <t>APORTES PATRONALES</t>
  </si>
  <si>
    <t>Seguro colectivo</t>
  </si>
  <si>
    <t>OTROS COSTOS PRESTACIONALES</t>
  </si>
  <si>
    <t>Prima de servicios</t>
  </si>
  <si>
    <t>Vacaciones</t>
  </si>
  <si>
    <t>Intereses de cesantías</t>
  </si>
  <si>
    <t>SUB. TRANS</t>
  </si>
  <si>
    <t>VALOR</t>
  </si>
  <si>
    <t>AÑO</t>
  </si>
  <si>
    <t>Cesantías</t>
  </si>
  <si>
    <t>Salario Mínimo</t>
  </si>
  <si>
    <t>PRESTACIONES LEGALES</t>
  </si>
  <si>
    <t>LISTADO DE PRECIOS BASICOS-ALCANTARILLADO</t>
  </si>
  <si>
    <t>-</t>
  </si>
  <si>
    <t>B</t>
  </si>
  <si>
    <t>TOTAL PMA</t>
  </si>
  <si>
    <t>TOTAL BASICO PMA</t>
  </si>
  <si>
    <t>un</t>
  </si>
  <si>
    <t xml:space="preserve">Reuniones de inicio y cierre del proyecto </t>
  </si>
  <si>
    <t>Alquiler Baños portatiles</t>
  </si>
  <si>
    <t xml:space="preserve">4.1.INSTALACIÓN, FUNCIONAMIENTO Y DESMANTELAMIENTO DE CAMPAMENTOS Y SITIOS DE ACOPIO </t>
  </si>
  <si>
    <t xml:space="preserve">4.PROGRAMA DE MANEJO DE INSTALACIONES TEMPORALES DE MAQUINARIA Y EQUIPOS </t>
  </si>
  <si>
    <t>Demarcación zona de disposición</t>
  </si>
  <si>
    <t>mensual</t>
  </si>
  <si>
    <t xml:space="preserve">Recolecion de residos solidos </t>
  </si>
  <si>
    <t>3.1.MANEJO DE RESIDUOS SÓLIDOS CONVENCIONALES Y ESPECIALES PAC-2.5-08</t>
  </si>
  <si>
    <t xml:space="preserve">3.PROGRAMA ACTIVIDADES CONSTRUCTIVAS </t>
  </si>
  <si>
    <t>mes</t>
  </si>
  <si>
    <t>Capacitaciones (Papeleria y Talleres )</t>
  </si>
  <si>
    <t xml:space="preserve">2.1.CAPACITACION AMBIENTAL AL PERSONAL DE LA OBRA </t>
  </si>
  <si>
    <t>2.DESARROLLO Y AMPLIACION DE LA GESTION AMBIENTAL</t>
  </si>
  <si>
    <t>SUBTOTAL</t>
  </si>
  <si>
    <t>global dia</t>
  </si>
  <si>
    <t>Materiales y equipos
(formatos, cámara, machete
etc)</t>
  </si>
  <si>
    <t>dia</t>
  </si>
  <si>
    <t>Operarios</t>
  </si>
  <si>
    <t>MANTENIMIENTO</t>
  </si>
  <si>
    <t>global</t>
  </si>
  <si>
    <t>Elaboración de informe</t>
  </si>
  <si>
    <t>Tecnico Profesional en Recursos Naturales</t>
  </si>
  <si>
    <t>1.PROFESIONALES</t>
  </si>
  <si>
    <t>VALOR 
TOTAL</t>
  </si>
  <si>
    <t>DEDICACION</t>
  </si>
  <si>
    <t>VALOR 
UNITARIO</t>
  </si>
  <si>
    <t>Duración Estimada del Proyecto en meses.</t>
  </si>
  <si>
    <t xml:space="preserve">
</t>
  </si>
  <si>
    <t xml:space="preserve"> -  Se aclara que el presente presupuesto se desarrolla de acuerdo a los procesos constructivos, donde laboraran dos frentes de trabajo</t>
  </si>
  <si>
    <t>NOTAS</t>
  </si>
  <si>
    <t>VALOR TOTAL PMT INCLUIDO AIU</t>
  </si>
  <si>
    <t xml:space="preserve"> UTILIDAD  (         )  %</t>
  </si>
  <si>
    <t>IMPREVISTOS  (         )  %</t>
  </si>
  <si>
    <t>ADMINISTRACION  (         )  %</t>
  </si>
  <si>
    <t>VALOR COSTOS DIRECTOS  ( A ) + ( B )</t>
  </si>
  <si>
    <t xml:space="preserve">SUBTOTAL PLAN DE MANEJO DE TRAFICO ( PERSONAL )  </t>
  </si>
  <si>
    <t>MES</t>
  </si>
  <si>
    <t>PALETEROS</t>
  </si>
  <si>
    <t>PERSONAL PROFESIONAL, AUXILIARES DE TRANSITO Y BRIGADAS ( B )</t>
  </si>
  <si>
    <t>VR. TOTAL</t>
  </si>
  <si>
    <t>DEDICACIÓN</t>
  </si>
  <si>
    <t>MESES</t>
  </si>
  <si>
    <t>VR. UNITARIO</t>
  </si>
  <si>
    <t>CANT.</t>
  </si>
  <si>
    <t>ÍTEM</t>
  </si>
  <si>
    <t xml:space="preserve">SUBTOTAL  PLAN DE MANEJO DE TRAFICO ( DISPOSITIVOS, SEÑALIZACION Y EQUIPOS)  </t>
  </si>
  <si>
    <t>UNID.</t>
  </si>
  <si>
    <t xml:space="preserve">PITOS PARA AUXILIARES DE TRÁNSITO </t>
  </si>
  <si>
    <t>CHALECO REFLECTIVO</t>
  </si>
  <si>
    <t>EQUIPOS VARIOS</t>
  </si>
  <si>
    <t xml:space="preserve">Pasacalles en lona, color blanco </t>
  </si>
  <si>
    <t>SEÑALES MOVILES DE APROXIMACION, CON TRIPODE TIPO SIO, SP, SI, SR DE (100x50 - 75x75 - 80x50) LÁMINA GALVANIZADA CAL. 20 Y ÁNGULOS DE 1"x1/2"x1/8"</t>
  </si>
  <si>
    <t>SEÑALIZACION</t>
  </si>
  <si>
    <t xml:space="preserve">CINTA DE SEÑALIZACION </t>
  </si>
  <si>
    <t>BARRERA O MALETIN PLASTICO RELLENABLE (TIPO NEW JERSEY)     2.0 x 1.0 x 0.50</t>
  </si>
  <si>
    <t>COLOMBINA O BALIZA DE SEÑALIZACION H = 1.30 m</t>
  </si>
  <si>
    <t>PALETAS PARE SIGA 45 cm</t>
  </si>
  <si>
    <t>BARRICADA METALICA TIPO IDU CON CERRADO REFLECTIVO NARANJA Y BLANCO GRADO INGENIERIA, MEDIDAS: 2.40m x 1.50m - 3 BANDEJAS DE 20cm x 2.40m. TABLERO DE DESVIO DE 60cm</t>
  </si>
  <si>
    <t xml:space="preserve">DISPOSITIVOS DE CONTROL </t>
  </si>
  <si>
    <t>PLAN DE MANEJO DE TRAFICO ( DISPOSITIVOS, SEÑALIZACION Y EQUIPOS)  ( A )</t>
  </si>
  <si>
    <t>VR. UNIT</t>
  </si>
  <si>
    <t>TOTAL PORCENTAJE COSTOS INDIRECTOS AIU - OBRA</t>
  </si>
  <si>
    <t>IMPREVISTOS</t>
  </si>
  <si>
    <t>GASTOS DE LEGALIZACIÓN Y GARANTÍAS</t>
  </si>
  <si>
    <t>Ensayos de laboratorio para la verificación periódica de la calidad de capas de mezclas asfálticas en caliente de gradación continúa. (Por cada un 1 Km)</t>
  </si>
  <si>
    <t>Muestreo</t>
  </si>
  <si>
    <t>Vehiculo tipo campero pick up camioneta o similar, con cilindraje desde 2000 cc a 3000 cc incluyendo costos de mantenimiento, combustible y conductor  Redes</t>
  </si>
  <si>
    <t>Arrendamiento almacen</t>
  </si>
  <si>
    <t>Servicios publicos de la obra</t>
  </si>
  <si>
    <t xml:space="preserve">Arriendo de oficina </t>
  </si>
  <si>
    <t>1.1.3.2</t>
  </si>
  <si>
    <t xml:space="preserve">Gastos oficina principal </t>
  </si>
  <si>
    <t>1.1.3.1</t>
  </si>
  <si>
    <t>GASTOS DE OFICINA</t>
  </si>
  <si>
    <t>1.1.3</t>
  </si>
  <si>
    <t>Secretaria</t>
  </si>
  <si>
    <t>1.1.1.3</t>
  </si>
  <si>
    <t>Ingeniero Residente</t>
  </si>
  <si>
    <t>1.1.1.2</t>
  </si>
  <si>
    <t>Ingeniero Director</t>
  </si>
  <si>
    <t>1.1.1.1</t>
  </si>
  <si>
    <t>smmlv</t>
  </si>
  <si>
    <t xml:space="preserve">PERSONAL PROFESIONAL </t>
  </si>
  <si>
    <t>1.1.1</t>
  </si>
  <si>
    <t>FIJOS</t>
  </si>
  <si>
    <t>ADMINISTRACION</t>
  </si>
  <si>
    <t>FP</t>
  </si>
  <si>
    <t>VALOR UNITARIO</t>
  </si>
  <si>
    <t>DURACION OBRA</t>
  </si>
  <si>
    <t xml:space="preserve">ANALISIS DE LOS COSTOS INDIRECTOS </t>
  </si>
  <si>
    <t>'OPTIMIZACIÓN DE LAS REDES DE ACUEDUCTO Y  ALCANTARILLADO SANITARIO  DEL BARRIO MANZANARES IV EN LA CIUDAD DE NEIVA, DEPARTAMENTO DEL HUILA-FASE I"</t>
  </si>
  <si>
    <t>D</t>
  </si>
  <si>
    <t>m</t>
  </si>
  <si>
    <t>m³</t>
  </si>
  <si>
    <t>Unid</t>
  </si>
  <si>
    <t>IMPLEMENTACION PLAN DE MANEJO TRAFICO PMA</t>
  </si>
  <si>
    <t>ALCALDIA DE NEIVA</t>
  </si>
  <si>
    <t xml:space="preserve">% Programado acumulado </t>
  </si>
  <si>
    <t>TOTALES</t>
  </si>
  <si>
    <t>INVERSION SEMANAL PROGRAMADA ACUMULADA</t>
  </si>
  <si>
    <t>INVERSION SEMANAL PROGRAMADA</t>
  </si>
  <si>
    <t>PGIO</t>
  </si>
  <si>
    <t>SEMANAS</t>
  </si>
  <si>
    <t>DURACION MESES</t>
  </si>
  <si>
    <t>FOR-GDC-01</t>
  </si>
  <si>
    <t>Polizas (0.05% vr contrato obra)</t>
  </si>
  <si>
    <t>Contribucion especial Contratos de Obra Publica (5% Vr Contrato Obra)</t>
  </si>
  <si>
    <t>1.1.2.4</t>
  </si>
  <si>
    <t>1.1.2.2</t>
  </si>
  <si>
    <t>1.1.2.1</t>
  </si>
  <si>
    <t>1.1.2</t>
  </si>
  <si>
    <t>MATRIZ PARA CALCULO DE FACTOR DE AIU</t>
  </si>
  <si>
    <t xml:space="preserve">Vigente desde: 
</t>
  </si>
  <si>
    <t>Marzo 29 del 2021</t>
  </si>
  <si>
    <t>Profesional HsQ</t>
  </si>
  <si>
    <t>SUBTOTAL (A+B+C+D)</t>
  </si>
  <si>
    <t>SUBTOTAL (B+C)</t>
  </si>
  <si>
    <t>OTROS</t>
  </si>
  <si>
    <t>Seguros de Ley</t>
  </si>
  <si>
    <t>Caja de Compensación</t>
  </si>
  <si>
    <t>EPS</t>
  </si>
  <si>
    <t>AFP</t>
  </si>
  <si>
    <t>SISTEMA DE SEGURIDAD SOCIAL INTEGRAL</t>
  </si>
  <si>
    <t>C</t>
  </si>
  <si>
    <t>VACACIONES</t>
  </si>
  <si>
    <t>INTERÉS SOBRE CESANTÍA (12% ANUAL)</t>
  </si>
  <si>
    <t>CESANTÍAS ANUAL</t>
  </si>
  <si>
    <t xml:space="preserve">PRIMA ANUAL </t>
  </si>
  <si>
    <t>PRESTACIONES SOCIALES (expresado como porcentaje de A)</t>
  </si>
  <si>
    <t>SALARIO BÁSICO (Nómina Total Mensual)</t>
  </si>
  <si>
    <t>% TOTAL</t>
  </si>
  <si>
    <t>CÁLCULO DEL FACTOR MULTIPLICADOR</t>
  </si>
  <si>
    <t>Dotaciones</t>
  </si>
  <si>
    <t>Horas extras</t>
  </si>
  <si>
    <t>ARL</t>
  </si>
  <si>
    <t>Impuestos de Guerra</t>
  </si>
  <si>
    <t>Preliminares.</t>
  </si>
  <si>
    <t>Subtotal Preliminares</t>
  </si>
  <si>
    <t>Demoliciones</t>
  </si>
  <si>
    <t>Subtotal Demoliciones</t>
  </si>
  <si>
    <t>Excavaciones</t>
  </si>
  <si>
    <t>Subtotal Excavaciones</t>
  </si>
  <si>
    <t xml:space="preserve">Suministro e Instalación de tubería y accesorios en PVC, sello hermético, NTC 3722. </t>
  </si>
  <si>
    <t>Subtotal Tuberia y Accesorios</t>
  </si>
  <si>
    <t xml:space="preserve">Construcción de pozos de inspección </t>
  </si>
  <si>
    <t>Subtotal Pozos de Inspeccion</t>
  </si>
  <si>
    <t>Relleno de brechas</t>
  </si>
  <si>
    <t>Subtotal Rellenos</t>
  </si>
  <si>
    <t>7.1</t>
  </si>
  <si>
    <t>8.0</t>
  </si>
  <si>
    <t>Retiro de material sobrante:</t>
  </si>
  <si>
    <t>8.1</t>
  </si>
  <si>
    <t>Subtotal Retiro de Material</t>
  </si>
  <si>
    <t>Localizacion, replanteo y control en campo de los niveles de precision de la red de alcantarillado. Generacion del plano record de la obra en formato CAD, ARCMAP y ARCGIS. Referenciando cada uno de las redes  y las estructuras construidas, al sistema de Coordenadas Planas Magna SIRGAS con la información de los GPS suministrados por las Ceibas Empresas Públicas de Neiva, ubicados en diversos sectores de la ciudad.</t>
  </si>
  <si>
    <t>CANT</t>
  </si>
  <si>
    <t>V. UNITARIO</t>
  </si>
  <si>
    <t>Demolición pavimento flexible. Incluye corte de frontera con cortadora de disco y demolición con martillo neumático.</t>
  </si>
  <si>
    <t>Excavación mecánica en material conglomerado h=0-2 mts</t>
  </si>
  <si>
    <t>Construcción de pozos de inspección, en concreto de 3.000psi,  según modelo de Empresas Públicas de Neiva. Incluye: excavación, Tapa camara hierro ductil incluye aro  tipo trafico pesado de 70 cm,  con anillo en concreto reforzado (e=20cm) y diámetro 1.60m, pasos en hierro de 5/8" (con anticorrosivo) y cañuela en tuberia de PVC.  h=0 - 2.0m.</t>
  </si>
  <si>
    <t>Relleno de brecha con material seleccionado de la misma excavación, compactación mecánica tipo canguro, en capas máximo de 20 cms. IP&lt; 13%, según Norma Invías 2012, Dm = según PM.95%</t>
  </si>
  <si>
    <t>Relleno de brecha con material recebo granular compactación mecánica tipo canguro, capa máxima de 20cm.  IP &lt; 10%, según norma INVIAS 2012, Dm=95% según PM.</t>
  </si>
  <si>
    <t>Relleno de brecha con material de subbase granular IP&lt;6%, según norma de INVIAS 2012, compactación mecánica tipo canguro, capa máxima de 20cm, Dm= 95% según PM.</t>
  </si>
  <si>
    <t>Relleno de brecha con material de base granular IP&lt;3%, según norma de INVIAS 2012, compactación mecánica tipo canguro, capa máximo de 20cm, Dm=95% según PM.</t>
  </si>
  <si>
    <t xml:space="preserve">Restitución de pavimento flexible.  Contiene mezcla asfáltica tipo MDC II, compactada con cilindro vibrocompactador. (e = 7cm). </t>
  </si>
  <si>
    <t>SUBTOTAL COSTO OBRA</t>
  </si>
  <si>
    <t>Impresvisto  1%</t>
  </si>
  <si>
    <t>Utilidades 5%</t>
  </si>
  <si>
    <t xml:space="preserve">TOTAL A.I.U. </t>
  </si>
  <si>
    <t xml:space="preserve">Plan de Manejo Ambienta PMA </t>
  </si>
  <si>
    <t xml:space="preserve">Plan de Manejo de Transito PMT </t>
  </si>
  <si>
    <t xml:space="preserve">PLAN DE GESTION INTEGRAL EN OBRA </t>
  </si>
  <si>
    <t>UTILIDADES</t>
  </si>
  <si>
    <t>1.1.1.4</t>
  </si>
  <si>
    <t>1.1.2.3</t>
  </si>
  <si>
    <t>1.1.2.5</t>
  </si>
  <si>
    <t>1.1.2.6</t>
  </si>
  <si>
    <t>1.1.2.7</t>
  </si>
  <si>
    <t>Control de calidad (laboratorios)</t>
  </si>
  <si>
    <t xml:space="preserve">Unidad </t>
  </si>
  <si>
    <t>7.0</t>
  </si>
  <si>
    <t>elaboro</t>
  </si>
  <si>
    <t xml:space="preserve">RETIRO DEL MATERIAL SOBRANTE DE LA EXCAVACION </t>
  </si>
  <si>
    <t xml:space="preserve">RESTITUCION DE PAVIMENTO </t>
  </si>
  <si>
    <t>RELLENOS DE BRECHAS</t>
  </si>
  <si>
    <t>CONSTRUCCION DE POZOS DE INSPECCION</t>
  </si>
  <si>
    <t>SUMINISTRO E INSTALACIÓN DE TUBERÍAS</t>
  </si>
  <si>
    <t>EXCAVACIONES</t>
  </si>
  <si>
    <t>DEMOLICIONES</t>
  </si>
  <si>
    <t>PRELIMINARES</t>
  </si>
  <si>
    <t>ALCANTARILLADO</t>
  </si>
  <si>
    <t>CRONOGRAMA Y FLUJO DE INVERSIÓN DE OBRA</t>
  </si>
  <si>
    <t>5.0.Proyecto de Información y Divulgación. PGS-6.2-19</t>
  </si>
  <si>
    <t>TERRENO NATURAL</t>
  </si>
  <si>
    <t>CONCRETO</t>
  </si>
  <si>
    <t>ASFALTO</t>
  </si>
  <si>
    <t>TRAMO</t>
  </si>
  <si>
    <t>TOTAL AREA DEMOLICION</t>
  </si>
  <si>
    <t>AREA RESTITUCION</t>
  </si>
  <si>
    <t>AREA DEMOLICION</t>
  </si>
  <si>
    <t>ANCHO</t>
  </si>
  <si>
    <t>Abscisa Final</t>
  </si>
  <si>
    <t>Abscisa Inicial</t>
  </si>
  <si>
    <t>TIPO DE MATERIAL</t>
  </si>
  <si>
    <t>DEMOLICION EN MATERIALES DIFERENTES - COLECTOR</t>
  </si>
  <si>
    <t>AREA TOTAL</t>
  </si>
  <si>
    <t>VOL. TOTAL</t>
  </si>
  <si>
    <t>UNIDADES</t>
  </si>
  <si>
    <t>LONG. TOTAL</t>
  </si>
  <si>
    <t xml:space="preserve"> TOTAL</t>
  </si>
  <si>
    <t>Ancho Promedio</t>
  </si>
  <si>
    <t>Ancho Superior</t>
  </si>
  <si>
    <t>Prom. Alturas</t>
  </si>
  <si>
    <t>ANCHO EXCAVACION NORMA</t>
  </si>
  <si>
    <t>RESTITUCION DE ASFALTO M2</t>
  </si>
  <si>
    <t>Relleno Recebo</t>
  </si>
  <si>
    <t>Relleno Mat. Seleccionado de la Excav.</t>
  </si>
  <si>
    <t>RELLENO TOTAL</t>
  </si>
  <si>
    <t>Construccion de Pozos Unid.</t>
  </si>
  <si>
    <t>Base Granular</t>
  </si>
  <si>
    <t>Subbase Granular</t>
  </si>
  <si>
    <t>Demolicion m2</t>
  </si>
  <si>
    <t>Corte Concreto Asfaltico ml</t>
  </si>
  <si>
    <t>Area Arena</t>
  </si>
  <si>
    <t>Retiro de Material m3</t>
  </si>
  <si>
    <t>volumen Exc. &gt; 4</t>
  </si>
  <si>
    <t>h2c</t>
  </si>
  <si>
    <t>h1c</t>
  </si>
  <si>
    <t>volumen Exc. &gt;2   &lt; 4</t>
  </si>
  <si>
    <t>h2b</t>
  </si>
  <si>
    <t>h1b</t>
  </si>
  <si>
    <t>volumen Exc. 0 - 2</t>
  </si>
  <si>
    <t>h2a</t>
  </si>
  <si>
    <t>h1a</t>
  </si>
  <si>
    <t>Ancho Prom. Excav.</t>
  </si>
  <si>
    <t>Radio en mm.</t>
  </si>
  <si>
    <t>Radio en cm.</t>
  </si>
  <si>
    <t>Ø Tuberia</t>
  </si>
  <si>
    <t>h2</t>
  </si>
  <si>
    <t>h1</t>
  </si>
  <si>
    <t>Direccion</t>
  </si>
  <si>
    <t>No. TRAMO</t>
  </si>
  <si>
    <t>CORTES DE 4.00 - 8.00</t>
  </si>
  <si>
    <t>CORTES DE 2.00 - 4.00</t>
  </si>
  <si>
    <t>CORTES DE 0 - 2.00</t>
  </si>
  <si>
    <t>Vol. Excav. Tuberia m3</t>
  </si>
  <si>
    <t>30"</t>
  </si>
  <si>
    <t>27"</t>
  </si>
  <si>
    <t>24"</t>
  </si>
  <si>
    <t>20"</t>
  </si>
  <si>
    <t>18"</t>
  </si>
  <si>
    <t>16"</t>
  </si>
  <si>
    <t>0-4</t>
  </si>
  <si>
    <t>0-3</t>
  </si>
  <si>
    <t>0-2</t>
  </si>
  <si>
    <t>POZOS</t>
  </si>
  <si>
    <t>14"</t>
  </si>
  <si>
    <t>CONSTRUCCION DE POZOS</t>
  </si>
  <si>
    <t>12"</t>
  </si>
  <si>
    <t>10"</t>
  </si>
  <si>
    <t>No.</t>
  </si>
  <si>
    <t>Ø</t>
  </si>
  <si>
    <t>DOMICILIARIAS - SILLAS Y</t>
  </si>
  <si>
    <t>DEMOLICION DE POZOS</t>
  </si>
  <si>
    <t>ENTIBADO</t>
  </si>
  <si>
    <t>COLECTOR PRINCIPAL AGUAS RESIDUALES</t>
  </si>
  <si>
    <t>Diametro :</t>
  </si>
  <si>
    <t>Interventor :</t>
  </si>
  <si>
    <t>Contratista :</t>
  </si>
  <si>
    <t>Direccion :</t>
  </si>
  <si>
    <t>Localizacion :</t>
  </si>
  <si>
    <t>Fecha :</t>
  </si>
  <si>
    <t xml:space="preserve">VALOR PRESTACIONAL </t>
  </si>
  <si>
    <t>5.2</t>
  </si>
  <si>
    <t>3.5</t>
  </si>
  <si>
    <t>Fecha: enero de 2025</t>
  </si>
  <si>
    <t>PLAZO DE EJECUCION: DOS MESES  Y QUINCE DIAS</t>
  </si>
  <si>
    <t>Restitucion de Pavimentos</t>
  </si>
  <si>
    <t>Excavación mecánica en material conglomerado h&gt;4m y h&lt;6m</t>
  </si>
  <si>
    <t>Entibación cuajada para una protección del 100%, mediante módulos metálicos compuestos por paneles de lámina de acero y codales extensibles metálicos para zanja con H &gt; 2,0 m. (Reutilizacion 1/10)</t>
  </si>
  <si>
    <t>Suministro e InstalacionTubería PVC diámetro 54", de pared estructural y sello hermético.  Incluye: Transporte al sitio de la obra, cama en material mixto de río de e=10 cm, hasta la Cota Clave del tubo</t>
  </si>
  <si>
    <t>Construcción de pozos de inspección, en concreto de 3.000psi,  según modelo de Empresas Públicas de Neiva. Incluye: excavación, Tapa camara hierro Ductil incluye aro  tipo trafico pesado de 70 cm,  con anillo en concreto reforzado (e=20cm) y diámetro 1.6m, pasos en hierro de 5/8" (con anticorrosivo) y cañuela en tuberia de PVC.  h=0 - 4.0m.</t>
  </si>
  <si>
    <t>Construcción de pozos de inspección, en concreto de 3.000psi,  según modelo de Empresas Públicas de Neiva. Incluye: excavación, Tapa camara hierro ductil incluye aro tipo trafico pesado de 70 cm, con anillo en concreto reforzado (e=20cm) y diámetro 1.6m, pasos en hierro de 5/8" (con anticorrosivo) y cañuela en tuberia de PVC.  h=0 - 5.0m</t>
  </si>
  <si>
    <t>Subtotal Restitucion</t>
  </si>
  <si>
    <t>5.3</t>
  </si>
  <si>
    <t>5.4</t>
  </si>
  <si>
    <t>Módulo metálico, compuesto por paneles de lámina de acero y codales extensibles, para apuntalamiento y entibación de excavaciones de hasta 3 m de profundidad y entre 1 y 2 m de anchura.</t>
  </si>
  <si>
    <t xml:space="preserve"> Construcción de pozos de inspección, en concreto de 3.000 psi,  según modelo de Empresas Públicas de Neiva. Incluye: excavación,Tapa camara hierro ductil incluye aro tipo trafico pesado de 70 cm,  con anillo en concreto reforzado (e=20cm) y diámetro 1.6m, pasos en hierro de 5/8" (con anticorrosivo) y cañuela en tuberia de PVC.  h=0 - 3.0m</t>
  </si>
  <si>
    <t>='INTERVENCION '!B41</t>
  </si>
  <si>
    <t>1.1.1.5</t>
  </si>
  <si>
    <t>Inspector de Obra  Redes</t>
  </si>
  <si>
    <t>Longitud Domiciliaria</t>
  </si>
  <si>
    <t>0-5</t>
  </si>
  <si>
    <t>Entre Pozo 5 y Pozo 6</t>
  </si>
  <si>
    <t>Entre Pozo 4 y Pozo 5</t>
  </si>
  <si>
    <t>Entre Pozo 3 y Pozo 4</t>
  </si>
  <si>
    <t>Entre Pozo 2 y Pozo 3</t>
  </si>
  <si>
    <t>Entre Pozo 1 y Pozo 2</t>
  </si>
  <si>
    <t>AVEIDA 26</t>
  </si>
  <si>
    <t>42"</t>
  </si>
  <si>
    <t>AVENIDA 26 ENTRE CARRERAS 6 Y 7</t>
  </si>
  <si>
    <t>JUNIO DE 2025</t>
  </si>
  <si>
    <t>CANTIDADES DE OBRA DE LA RED DE ALCANTARILLADO DE AGUAS RESIDUALES SOBRE LA AVENIDA 26 ENTRE LA CARRERA 6 Y LA CARRERA 7 ENTRE LOS BARRIOS LAS GRANJAS Y AEROPUERTO, EN LA COMUNA 2 DE LA CIUDAD DE NEIVA.</t>
  </si>
  <si>
    <t xml:space="preserve">*Se requiere la firma por parte de la Subgerencia Técnica solo en los proyectos adelantados por parte de la misma.  </t>
  </si>
  <si>
    <t>Oficina Asesora de Planeación y Análisis Financiero</t>
  </si>
  <si>
    <t>Profesional Responsable que Recibe:</t>
  </si>
  <si>
    <t>Vbo. Subgerente Técnico y Operativo</t>
  </si>
  <si>
    <t>Subgerente Tecnico y Operativo</t>
  </si>
  <si>
    <t>Ing. MAURICIO ANDRES RODRIGUEZ ROMERO</t>
  </si>
  <si>
    <t>N/A</t>
  </si>
  <si>
    <t>Interventoría</t>
  </si>
  <si>
    <t>AIU %</t>
  </si>
  <si>
    <t>X</t>
  </si>
  <si>
    <t>APUs</t>
  </si>
  <si>
    <t>Factor Multiplicador</t>
  </si>
  <si>
    <t>Flujograma de Inversión</t>
  </si>
  <si>
    <t>Presupuesto</t>
  </si>
  <si>
    <t>Adjunte minimo la siguiente información</t>
  </si>
  <si>
    <t>10. PRESUPUESTO ESTIMADO</t>
  </si>
  <si>
    <t>Debido al tipo de obras que sean ejecutadas, y a la ubicación de las misma, las cuales serán realizadas sobre vias públicas, para este proyecto, no se presenta ni se estima ningún tipo de restricción para su ejecucion.</t>
  </si>
  <si>
    <t>Identificar resttricciones de tiempo, costo, organizacionales, ambientale o externas, legislación o normativa</t>
  </si>
  <si>
    <t>9. RESTRICCIONES</t>
  </si>
  <si>
    <t>La comunidad como beneficiaria de las obras, Las Ceibas Empresas Públicas de Neiva quién será la encargada de adelantar el Proceso contractual y de la obtención de los recursos que serán destinados para tal fin, y asi mismo la comunidad circundante de la zona de intervención por que sus servicios públicos serán prestados con una mejor eficiencia y de mejor manera. Las afectaciones, como en todo tipo de obra civil, se sentirán en la movilidad del sector, pero se ha contemplado la aplicacion de un plan de movilidad que debe garantizar que esta afectacion sea lo menor posible.</t>
  </si>
  <si>
    <t>Describa los participantes interesados, quienes serán afectados o influenciaran positiva o negativamente el proyecto - aportantes o cofinanciadores, beneficiarios, afectados)</t>
  </si>
  <si>
    <t>8. PARTES INTERESADAS</t>
  </si>
  <si>
    <t xml:space="preserve">Preliminares, Señalización, Demoliciones, Excavaciones, Entibados, Suministro e Instalacione tubería y accesorios en PVC, sello hermético de pared estructural, Construcción de Pozos de Inspección, Relleno de Brechas, Restitución de Pavimento, Retiro de Material Sobrante de la Excavación. </t>
  </si>
  <si>
    <t>Describa las actividades por capitulo que incluya cronograma de actividades</t>
  </si>
  <si>
    <t>7. ACTIVIDADES MARCO DEL PROYECTO</t>
  </si>
  <si>
    <t>Realizar las compras tempranas y oportunas</t>
  </si>
  <si>
    <t>Demora en la entrega de los materiales</t>
  </si>
  <si>
    <t>Alza en los precios de cotización de los materiales</t>
  </si>
  <si>
    <t>Implementar un plan de logística y transporte</t>
  </si>
  <si>
    <t>Alta imposibilidad de atender a los usuarios</t>
  </si>
  <si>
    <t>Dificultad en transportar los suministros.</t>
  </si>
  <si>
    <t>Cumplimiento y entrega eficiente de las obras de optimización de alcantarillado</t>
  </si>
  <si>
    <t>Alta propagación de enfermedades</t>
  </si>
  <si>
    <t>Exposición a agentes contaminantes</t>
  </si>
  <si>
    <t>Empresas publicas de Neiva como Ejecutor, seleccionaran la mejor oferta cumpliendo con el manual interno de contratación y exigirán las respectivas pólizas de calidad y cumplimiento de las obras.</t>
  </si>
  <si>
    <t>Problema en entrega, programación y el normal desarrollo de las obras.</t>
  </si>
  <si>
    <t>Las condiciones climáticas de lluvia generen retraso en las obras.</t>
  </si>
  <si>
    <t>Controles de Mitigación</t>
  </si>
  <si>
    <t>Efecto</t>
  </si>
  <si>
    <t>Riesgo</t>
  </si>
  <si>
    <t>Identificar riesgos fundamentales, los efectos de que estos riesgos se materialicen y los controles que deben establecerse</t>
  </si>
  <si>
    <t>6. RIESGOS, EFECTOS Y CONTROLES DE MITIGACIÓN</t>
  </si>
  <si>
    <t>Es necesaria la optimización y mejoramiento del colector principal de alcantarillado sanitario, sobre la AVENIDA 26 ENTRE CARRERA 6 Y CARRERA 7, ENTRE LOS BARRIOS LAS GRANJAS Y AEROPUERTO, COMUNA 2 DE LA CIUDAD DE NEIVA, debido a que se ha pudido evidenciar que, en tiempo de invierno, el estado actual de este tramo de colector, es la causa por la cual se viene  presentado reflujos de caudales de aguas residuales sobre la calle 27 del barrio los cambulos y sobre el intercambiador de Luna Verde. Con la ejecución de este proyecto, se pretende dar solución definitiva a esta situación que viene afectado a la comunidad y que viene siendo solicitada por diferentes sectores de la ciudad, desde hace ya bastante tiempo. Por otra parte, es pertinente indicar que, debido a que el proceso corresponde a una optimización de redes de alcantarillado sanitario, la elaboración de los trabajos de campo, como los levantamientos topograficos, catastro de las redes existentes y de las estructuras de conexion evidenciadas en terreno, determinación de cantidades de obra y elaboración de presupuestos, será realizada por personal adscrito a la Subgerencia Técnica y Operativa de Las Ceibas Empresas Públicas de Neiva E.S.P.
Las obras que contemplen la utilizacion de concretos, serán controladas mediante la realización de los ensayos de laboratorio correspondientes como son las pruebas de resistencia a la compresion, con el fin de que cumplan con la normatividad vigente. La localización y replanteo de las diferentes estructuras y redes a construir, serán materializadas mediante la aplicación de procesos tecnicos profesionales, y mediante la utilización de equipos topográficos, los cuales garantizan las longitudes de los tramos, las profundidades, a que debe quedar instalada las tuberías y las pendientes necesarias, que permitan una correcta evancuación de los caudales y una perfecta remoción de los sedimentos depositados en la batea de las tuberías.</t>
  </si>
  <si>
    <t>Describa las necesidades, expectativas, alcance del proyecto, tipo (obra, estudio, diseño o consultoría), sector de inversión (acueducto, alcantarillado, alumbrado público y/u otro)</t>
  </si>
  <si>
    <t>5. REQUISITOS DE ALTO NIVEL</t>
  </si>
  <si>
    <t>Describa los aspectos técnicos que conlleva las alternativas de solución planteadas</t>
  </si>
  <si>
    <t>4. ANÁLISIS TÉCNICO DE LA ALTERNATIVA</t>
  </si>
  <si>
    <t xml:space="preserve">Existen varias razones técnicas y de salubridad, por las cuales se hace necesaria la optimización del colector principal de aguas residuales localizado sobre la AVENIDA 26 ENTRE CARRERA 6 Y CARRERA 7, ENTRE LOS BARRIOS LAS GRANJAS Y AEROPUERTO, COMUNA 2 DE LA CIUDAD DE NEIVA. Una de ellas, y tal vez la mas importante, tiene que ver con evitar el rebosamiento de las aguas residuales a cielo abierto en diferentes puntos de la calle 27, sector Cambulos, y sobre el deprimido de Luna Verde. Este proyecto, aporta al plan institucional POIR de Las Ceibas Empresas Públicas de Neiva E.S.P </t>
  </si>
  <si>
    <t>Describa el motivo por el cual el proyecto es necesario, y cite del Plan Institucional a que aporta (PUEAA - Acueducto, PSMV - Alcantarilla, PGIRS - Aseo, Plan de Desarrollo Institucional, POIR</t>
  </si>
  <si>
    <t>3. JUSTIFICACIÓN</t>
  </si>
  <si>
    <t>% Transporte   8.47</t>
  </si>
  <si>
    <t>% Mano de Obra No Calificada   11.91</t>
  </si>
  <si>
    <t>% Materiales y Equipos   70.45</t>
  </si>
  <si>
    <t>% Mano de obra Calificada   9.17</t>
  </si>
  <si>
    <t>Cadena de Valor</t>
  </si>
  <si>
    <t>* Mejorar la calidad del servicio de alcantarillado a los usuarios
* Disminuir los costos de inversión en las reparaciones evitando daños en la Tubería
* Continuar con la modernización de las redes de alcantarillado, através de la transición   de materiales de cemento y gres a PVC
* Evitar la afectación a la comunidad con respecto a rebosamientos de aguas residuales
* Garantizar a la comunidad, un servicio que permita mejorar las condiciones de vida de los habitantes del sector.</t>
  </si>
  <si>
    <t>Objetivos Específicos:</t>
  </si>
  <si>
    <t>OPTIMIZAR EL COLECTOR PRINCIPAL LOCALIZADO SOBRE LA AVENIDA 26 ENTRE CARRERAS 6 Y 7, ENTRE LOS BARRIOS LAS GRANJAS Y AEROPUERTO, EN LA COMUNA 2 DE LA CIUDAD DE NEIVA.</t>
  </si>
  <si>
    <t>Objetivo General:</t>
  </si>
  <si>
    <t>2. OBJETIVOS DEL PROYECTO</t>
  </si>
  <si>
    <t>Registro Fotográfico:</t>
  </si>
  <si>
    <t>El problema que se ha podido identificar en este sector de la ciudad, consiste en el hecho de que la tuberia del colector ubicado sobre la Avenida 26 entre Carrera 6 y Carrera 7, presenta alto grado de obstrucción, debido a una invasion de raices provenientes de los arboles ubicados sobre el separador de la avenida 26.</t>
  </si>
  <si>
    <r>
      <t xml:space="preserve">Identificación del Problema: </t>
    </r>
    <r>
      <rPr>
        <i/>
        <sz val="11"/>
        <color theme="0" tint="-0.34998626667073579"/>
        <rFont val="Arial Narrow"/>
        <family val="2"/>
      </rPr>
      <t>(Detalle en este item causas que generan el problema)</t>
    </r>
  </si>
  <si>
    <t>En este sector, sobre la Avenida 26 entre carreras 6 y 7, entre los barrios Las Granjas y Aeropuerto, en la comunas 2 de la ciudad de Neiva, se ha podido evidenciar, luego de innumerables revisiones técnicas de las redes y de las posibles causas generadoras de estos rebosamientos, que la red que se desea optimizar, se encuentra obstruida en un 60%, lo que genera, en tiempo de invierno, que ésta seccion hidráulica obstruida, no permita el paso de los caudales, ocasionando represamiento, aguas arriba y por ende su rebosamiento en varios puntos ubicados sobre la calle 27 y especialemente en el intercambiador de Luna Verde; perjudicando a una gran cantidad de usuarios de las vias, al punto de poner en riesgo sus vidas. Es importante resaltar que en un evento de lluvia de gran intensidad, los cuadales generados por escorrentia superficial, pueden llegar a incrementar un 300%, lo que hace imposible que la tuberia existente, pueda soportar dichos caudales, mas aun cuando las redes son combinadas.</t>
  </si>
  <si>
    <r>
      <t xml:space="preserve">Situación Actual: </t>
    </r>
    <r>
      <rPr>
        <i/>
        <sz val="11"/>
        <color theme="0" tint="-0.34998626667073579"/>
        <rFont val="Arial Narrow"/>
        <family val="2"/>
      </rPr>
      <t>(Detalle el estado actual de la red en relación a la red de distribución y los problemas que técnicamente estan afectando a la población del sector)</t>
    </r>
  </si>
  <si>
    <t>208 mts.</t>
  </si>
  <si>
    <t>No. De Metros Lineales a intervenir:</t>
  </si>
  <si>
    <t>Personas en reincorporación "Acuerdo de paz"
Personas en reintegración Ex integrante de grupos armados
Desplazados
Personas en discapacidad
Victimas de otros hechos al desplazamiento</t>
  </si>
  <si>
    <t>Masculino
Femenino</t>
  </si>
  <si>
    <t xml:space="preserve">  POBLACION VULNERABLE</t>
  </si>
  <si>
    <t>GENERO</t>
  </si>
  <si>
    <t>Grupos indigenas
Comunidades Afrocolombianas
Comunidades Raizales
Pueblos Rrom
Población Mestiza
Comunidades Negras
Palenqueras
Genero Femenino
Genero Masculino</t>
  </si>
  <si>
    <t>0-14
15-19
20-59</t>
  </si>
  <si>
    <t>GRUPOS ETNICOS</t>
  </si>
  <si>
    <t xml:space="preserve">ETARIA (Edad) </t>
  </si>
  <si>
    <t>f. Víctimas de otros hechos diferente a desplazamiento _______</t>
  </si>
  <si>
    <t>c. 12-18 ___X____
d. 14-26 ___X_____</t>
  </si>
  <si>
    <t>e. Discapacitados ____X_____</t>
  </si>
  <si>
    <t>b. 06-11 ___X____</t>
  </si>
  <si>
    <t>e. 27-59 años __X___
d. Mayores de 60 años   ___X____</t>
  </si>
  <si>
    <t>a. 0-5 ____X____</t>
  </si>
  <si>
    <t>Caracterización Poblacional</t>
  </si>
  <si>
    <t>Usuarios beneficiados:</t>
  </si>
  <si>
    <t>La Población beneficiada con la optimizacion del colector localizado sobre la Avenida 26 entre Carreras 6 y 7 en la comuna 2 de la ciudad, son principalmente los habitantes de los barrios Cambulos, Granjas, Aeropuerto, Gualanday, quienes vienen siendo afectados, desde hace muchos años, por los constantes rebosamientos, en tiempo de invierno, de las aguas residuales sobre la calle 27 entre el intercambiador de Luna Verde y la Carrera 7. En total serán aproximadamente 350 viviendas las que serán beneficiadas directamente, pero este número puede ser mucho mayor, si se tiene en cuenta que estas redes aportan caudales a otros sectores, que se veian afectados por vertimientos a cielo abierto debido a no contar con estas redes.</t>
  </si>
  <si>
    <r>
      <t xml:space="preserve">Población Beneficiada: </t>
    </r>
    <r>
      <rPr>
        <i/>
        <sz val="11"/>
        <color theme="0" tint="-0.34998626667073579"/>
        <rFont val="Arial Narrow"/>
        <family val="2"/>
      </rPr>
      <t>(Población objetivo y población afectada)</t>
    </r>
  </si>
  <si>
    <t>AVENIDA 26 ENTRE CARRERA 6 Y CARRERA 7, ENTRE LOS BARRIOS LAS GRANJAS Y AEROPUERTO, COMUNA 2 DE LA CIUDAD DE NEIVA</t>
  </si>
  <si>
    <r>
      <t xml:space="preserve">Localización: </t>
    </r>
    <r>
      <rPr>
        <i/>
        <sz val="11"/>
        <color theme="0" tint="-0.34998626667073579"/>
        <rFont val="Arial Narrow"/>
        <family val="2"/>
      </rPr>
      <t>(Describa dirección geográfica, barrio(s), comuna)</t>
    </r>
  </si>
  <si>
    <t>1. DESCRIPCIÓN GENERAL DEL PROYECTO</t>
  </si>
  <si>
    <t>Interventoria</t>
  </si>
  <si>
    <t>Estudio y/o Diseño</t>
  </si>
  <si>
    <t>Obra</t>
  </si>
  <si>
    <t>Alcantarillado</t>
  </si>
  <si>
    <t>Acueducto</t>
  </si>
  <si>
    <t>Sector de Inversión:</t>
  </si>
  <si>
    <t>Fecha</t>
  </si>
  <si>
    <r>
      <rPr>
        <b/>
        <i/>
        <sz val="8"/>
        <color theme="1"/>
        <rFont val="Arial"/>
        <family val="2"/>
      </rPr>
      <t>Versión:</t>
    </r>
    <r>
      <rPr>
        <sz val="8"/>
        <color theme="1"/>
        <rFont val="Arial"/>
        <family val="2"/>
      </rPr>
      <t xml:space="preserve"> 06</t>
    </r>
  </si>
  <si>
    <r>
      <rPr>
        <b/>
        <i/>
        <sz val="8"/>
        <color theme="1"/>
        <rFont val="Arial"/>
        <family val="2"/>
      </rPr>
      <t>Código</t>
    </r>
    <r>
      <rPr>
        <sz val="8"/>
        <color theme="1"/>
        <rFont val="Arial"/>
        <family val="2"/>
      </rPr>
      <t>: GPE-FR-07</t>
    </r>
  </si>
  <si>
    <r>
      <rPr>
        <b/>
        <i/>
        <sz val="8"/>
        <color theme="1"/>
        <rFont val="Arial"/>
        <family val="2"/>
      </rPr>
      <t>Vigente desde</t>
    </r>
    <r>
      <rPr>
        <sz val="8"/>
        <color theme="1"/>
        <rFont val="Arial"/>
        <family val="2"/>
      </rPr>
      <t>: 04/09/2024</t>
    </r>
  </si>
  <si>
    <r>
      <rPr>
        <b/>
        <i/>
        <sz val="8"/>
        <color theme="1"/>
        <rFont val="Arial"/>
        <family val="2"/>
      </rPr>
      <t>Proceso</t>
    </r>
    <r>
      <rPr>
        <b/>
        <sz val="8"/>
        <color theme="1"/>
        <rFont val="Arial"/>
        <family val="2"/>
      </rPr>
      <t>:</t>
    </r>
    <r>
      <rPr>
        <sz val="8"/>
        <color theme="1"/>
        <rFont val="Arial"/>
        <family val="2"/>
      </rPr>
      <t xml:space="preserve"> Gestión de Planeación Estratégica</t>
    </r>
  </si>
  <si>
    <t>IDENTIFICACIÓN DE NECESIDADES PARA LA ESTRUCTURACIÓN DE PROYECTOS</t>
  </si>
  <si>
    <t>OPTIMIZACION DEL COLECTOR DE ALCANTARILLADO SANITARIO SOBRE LA AVENIDA 26 ENTRE LA CARRERA 6  Y LA CARRERA 7, ENTRE LOS BARRIOS LAS GRANJAS Y AEROPUERTO, EN LA COMUNA 2 DE LA CIUDAD DE NEIVA</t>
  </si>
  <si>
    <t>PROYECTO: 'OPTIMIZACION DEL COLECTOR DE ALCANTARILLADO SANITARIO SOBRE LA AVENIDA 26 ENTRE LA CARRERA 6  Y LA CARRERA 7, ENTRE LOS BARRIOS LAS GRANJAS Y AEROPUERTO, EN LA COMUNA 2 DE LA CIUDAD DE NEIVA</t>
  </si>
  <si>
    <t>Administracion 24%</t>
  </si>
  <si>
    <t>Para dar solución a la problemática presentada sobre el sector relacionado de los barrios Las Granjas y Aeropuerto, se ha proyectado la instalación de tubería PVC de 54", la cual será ubicada de manera paralela al colector existente, sobre el carril sur norte de la avenida 26, con el fin de aumentar la capacidad hidraulica. Es importante resaltar que, el colector antiguo no se sacará de servicio, puesto que a esta tuberia seguiran vertiendo las aguas residuales que actualmente se encuentran funcionales, sobre la calle 26A y 26A bis . Se construirán pozos de rangos entre 2 metros y 5 metros de profundidad, en concreto, con tapa metálica dotada de bisagra para evitar el hurto de la misma.
Los rellenos serán realizados en diferentes materiales, la capa más profunda, tendrá un porcentaje de material proveniente de la misma excavación, posteriormente se utlizará recebo, subbase granular y base granular, como componentes de la estructura del pavimento. De la misma manera, se hará la correspondiente restitución del pavimento de acuerdo al material, es decir que en este caso se debera dejar la franja de via afectada, con pavimentacion en concreto asfaltico.</t>
  </si>
  <si>
    <t>Nestor Ivan Otalvaro Peña</t>
  </si>
  <si>
    <t>Profesional Universitario</t>
  </si>
  <si>
    <t>Valla informativa general del proyecto</t>
  </si>
  <si>
    <t>Campamento Redes</t>
  </si>
  <si>
    <t>1.1.4</t>
  </si>
  <si>
    <t>SEGURIDAD INDUSTRIAL</t>
  </si>
  <si>
    <t>1.1.4.1</t>
  </si>
  <si>
    <t>Implementacion Plan SG - SST</t>
  </si>
  <si>
    <t>1.1.4.2</t>
  </si>
  <si>
    <t>Profesional HSEQ  Redes</t>
  </si>
  <si>
    <t>1.1.2.8</t>
  </si>
  <si>
    <t>1.1.2.9</t>
  </si>
  <si>
    <t>1.1.4.3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</si>
</sst>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_-[$$-240A]\ * #,##0.00_-;\-[$$-240A]\ * #,##0.00_-;_-[$$-240A]\ * &quot;-&quot;??_-;_-@_-"/>
    <numFmt numFmtId="169" formatCode="_ * #,##0.00_ ;_ * \-#,##0.00_ ;_ * &quot;-&quot;??_ ;_ @_ "/>
    <numFmt numFmtId="170" formatCode="_(&quot;C$&quot;* #,##0.00_);_(&quot;C$&quot;* \(#,##0.00\);_(&quot;C$&quot;* &quot;-&quot;??_);_(@_)"/>
    <numFmt numFmtId="171" formatCode="0.0"/>
    <numFmt numFmtId="172" formatCode="#,##0.0"/>
    <numFmt numFmtId="173" formatCode="_(* #,##0_);_(* \(#,##0\);_(* &quot;-&quot;??_);_(@_)"/>
    <numFmt numFmtId="174" formatCode="0.000"/>
    <numFmt numFmtId="175" formatCode="_-&quot;$&quot;* #,##0_-;\-&quot;$&quot;* #,##0_-;_-&quot;$&quot;* &quot;-&quot;_-;_-@_-"/>
    <numFmt numFmtId="176" formatCode="_-&quot;$&quot;\ * #,##0_-;\-&quot;$&quot;\ * #,##0_-;_-&quot;$&quot;\ * &quot;-&quot;??_-;_-@_-"/>
    <numFmt numFmtId="177" formatCode="_-[$$-240A]\ * #,##0_-;\-[$$-240A]\ * #,##0_-;_-[$$-240A]\ * &quot;-&quot;??_-;_-@_-"/>
    <numFmt numFmtId="178" formatCode="0.0000"/>
    <numFmt numFmtId="179" formatCode="_-* #,##0.00\ _€_-;\-* #,##0.00\ _€_-;_-* &quot;-&quot;??\ _€_-;_-@_-"/>
    <numFmt numFmtId="180" formatCode="&quot;$&quot;\ #,##0"/>
    <numFmt numFmtId="181" formatCode="_(* #,##0.0_);_(* \(#,##0.0\);_(* &quot;-&quot;??_);_(@_)"/>
    <numFmt numFmtId="182" formatCode="_-* #,##0.0_-;\-* #,##0.0_-;_-* &quot;-&quot;?_-;_-@_-"/>
    <numFmt numFmtId="183" formatCode="_ * #,##0_ ;_ * \-#,##0_ ;_ * &quot;-&quot;_ ;_ @_ "/>
    <numFmt numFmtId="184" formatCode="&quot;$&quot;\ #,##0.00"/>
    <numFmt numFmtId="185" formatCode="_(&quot;$&quot;\ * #,##0_);_(&quot;$&quot;\ * \(#,##0\);_(&quot;$&quot;\ * &quot;-&quot;??_);_(@_)"/>
    <numFmt numFmtId="186" formatCode="&quot;$&quot;#,##0.00"/>
    <numFmt numFmtId="187" formatCode="&quot;$&quot;#,##0"/>
    <numFmt numFmtId="188" formatCode="_(&quot;$ &quot;* #,##0.00_);_(&quot;$ &quot;* \(#,##0.00\);_(&quot;$ &quot;* \-??_);_(@_)"/>
    <numFmt numFmtId="189" formatCode="_ * #,##0_ ;_ * \-#,##0_ ;_ * &quot;-&quot;??_ ;_ @_ "/>
    <numFmt numFmtId="190" formatCode="_-&quot;$&quot;* #,##0_-;\-&quot;$&quot;* #,##0_-;_-&quot;$&quot;* &quot;-&quot;??_-;_-@_-"/>
    <numFmt numFmtId="191" formatCode="_(&quot;$&quot;\ * #,##0_);_(&quot;$&quot;\ * \(#,##0\);_(&quot;$&quot;\ * &quot;-&quot;_);_(@_)"/>
    <numFmt numFmtId="192" formatCode="_-&quot;$ &quot;* #,##0_-;&quot;-$ &quot;* #,##0_-;_-&quot;$ &quot;* \-_-;_-@_-"/>
    <numFmt numFmtId="193" formatCode="_(* #.##000_);_(* \(#.##000\);_(* \-??_);_(@_)"/>
    <numFmt numFmtId="194" formatCode="_-&quot;$ &quot;* #,##0.00_-;&quot;-$ &quot;* #,##0.00_-;_-&quot;$ &quot;* \-??_-;_-@_-"/>
    <numFmt numFmtId="195" formatCode="[$$-240A]\ #,##0.00"/>
    <numFmt numFmtId="196" formatCode="_-* #,##0_-;\-* #,##0_-;_-* &quot;-&quot;??_-;_-@_-"/>
    <numFmt numFmtId="197" formatCode="_-* #,##0_-;\-* #,##0_-;_-* &quot;-&quot;?_-;_-@_-"/>
    <numFmt numFmtId="198" formatCode="_-* #,##0.00_-;\-* #,##0.00_-;_-* &quot;-&quot;_-;_-@_-"/>
    <numFmt numFmtId="199" formatCode="0.0&quot; (meses)&quot;"/>
    <numFmt numFmtId="200" formatCode="\K0\+000"/>
    <numFmt numFmtId="201" formatCode="_ &quot;$&quot;\ * #,##0.00_ ;_ &quot;$&quot;\ * \-#,##0.00_ ;_ &quot;$&quot;\ * &quot;-&quot;??_ ;_ @_ "/>
  </numFmts>
  <fonts count="107">
    <font>
      <sz val="11"/>
      <color theme="1"/>
      <name val="Aptos Narrow"/>
      <family val="2"/>
      <scheme val="minor"/>
    </font>
    <font>
      <sz val="10"/>
      <name val="Arial"/>
      <family val="2"/>
    </font>
    <font>
      <b/>
      <sz val="16"/>
      <color theme="1"/>
      <name val="Arial Narrow"/>
      <family val="2"/>
    </font>
    <font>
      <b/>
      <sz val="16"/>
      <name val="Arial Narrow"/>
      <family val="2"/>
    </font>
    <font>
      <sz val="10"/>
      <name val="Arial Narrow"/>
      <family val="2"/>
    </font>
    <font>
      <b/>
      <sz val="10"/>
      <name val="Arial Narrow"/>
      <family val="2"/>
    </font>
    <font>
      <b/>
      <sz val="9"/>
      <name val="Arial Narrow"/>
      <family val="2"/>
    </font>
    <font>
      <b/>
      <i/>
      <sz val="12"/>
      <name val="Arial Narrow"/>
      <family val="2"/>
    </font>
    <font>
      <b/>
      <sz val="10"/>
      <color theme="1"/>
      <name val="Arial Narrow"/>
      <family val="2"/>
    </font>
    <font>
      <u/>
      <sz val="8.5"/>
      <color indexed="12"/>
      <name val="Arial"/>
      <family val="2"/>
    </font>
    <font>
      <sz val="10"/>
      <color theme="1"/>
      <name val="Arial Narrow"/>
      <family val="2"/>
    </font>
    <font>
      <sz val="10"/>
      <name val="Times New Roman"/>
      <family val="1"/>
    </font>
    <font>
      <sz val="8"/>
      <color theme="1"/>
      <name val="Times New Roman"/>
      <family val="1"/>
    </font>
    <font>
      <sz val="12"/>
      <color theme="1"/>
      <name val="Arial"/>
      <family val="2"/>
    </font>
    <font>
      <b/>
      <sz val="12"/>
      <color theme="1"/>
      <name val="Arial"/>
      <family val="2"/>
    </font>
    <font>
      <sz val="11"/>
      <color theme="1"/>
      <name val="Tahoma"/>
      <family val="2"/>
    </font>
    <font>
      <sz val="11"/>
      <color theme="1"/>
      <name val="Aptos Narrow"/>
      <family val="2"/>
      <scheme val="minor"/>
    </font>
    <font>
      <b/>
      <sz val="13"/>
      <name val="Arial Narrow"/>
      <family val="2"/>
    </font>
    <font>
      <b/>
      <sz val="10"/>
      <color theme="1"/>
      <name val="Arial"/>
      <family val="2"/>
    </font>
    <font>
      <sz val="11"/>
      <color rgb="FF1F1F1F"/>
      <name val="Arial"/>
      <family val="2"/>
    </font>
    <font>
      <b/>
      <sz val="11"/>
      <color theme="1"/>
      <name val="Aptos Narrow"/>
      <family val="2"/>
      <scheme val="minor"/>
    </font>
    <font>
      <b/>
      <sz val="11"/>
      <name val="Arial Narrow"/>
      <family val="2"/>
    </font>
    <font>
      <b/>
      <sz val="14"/>
      <name val="Arial Narrow"/>
      <family val="2"/>
    </font>
    <font>
      <sz val="11"/>
      <color theme="1"/>
      <name val="ArialNarrow"/>
      <charset val="134"/>
    </font>
    <font>
      <b/>
      <sz val="10"/>
      <color theme="1"/>
      <name val="Aptos Narrow"/>
      <family val="2"/>
      <scheme val="minor"/>
    </font>
    <font>
      <sz val="10"/>
      <color theme="1"/>
      <name val="ArialNarrow"/>
      <charset val="134"/>
    </font>
    <font>
      <sz val="10"/>
      <color theme="1"/>
      <name val="Arial"/>
      <family val="2"/>
    </font>
    <font>
      <b/>
      <sz val="11"/>
      <color theme="1"/>
      <name val="Arial Narrow"/>
      <family val="2"/>
    </font>
    <font>
      <sz val="11"/>
      <color theme="1"/>
      <name val="Arial Narrow"/>
      <family val="2"/>
    </font>
    <font>
      <sz val="11"/>
      <name val="Arial Narrow"/>
      <family val="2"/>
    </font>
    <font>
      <sz val="11"/>
      <name val="Arial"/>
      <family val="2"/>
    </font>
    <font>
      <sz val="11"/>
      <color theme="1"/>
      <name val="Arial"/>
      <family val="2"/>
    </font>
    <font>
      <sz val="11"/>
      <color rgb="FFFF0000"/>
      <name val="Aptos Narrow"/>
      <family val="2"/>
      <scheme val="minor"/>
    </font>
    <font>
      <b/>
      <sz val="10"/>
      <name val="Arial"/>
      <family val="2"/>
    </font>
    <font>
      <sz val="12"/>
      <color theme="1"/>
      <name val="Aptos Narrow"/>
      <family val="2"/>
      <scheme val="minor"/>
    </font>
    <font>
      <sz val="11"/>
      <color rgb="FF000000"/>
      <name val="Calibri"/>
      <family val="2"/>
      <charset val="204"/>
    </font>
    <font>
      <b/>
      <sz val="11"/>
      <name val="Arial"/>
      <family val="2"/>
    </font>
    <font>
      <sz val="12"/>
      <name val="Arial"/>
      <family val="2"/>
    </font>
    <font>
      <b/>
      <sz val="12"/>
      <name val="Arial"/>
      <family val="2"/>
    </font>
    <font>
      <sz val="12"/>
      <color rgb="FF000000"/>
      <name val="Arial"/>
      <family val="2"/>
    </font>
    <font>
      <sz val="10"/>
      <color rgb="FFFF0000"/>
      <name val="Arial"/>
      <family val="2"/>
    </font>
    <font>
      <b/>
      <sz val="14"/>
      <name val="Arial"/>
      <family val="2"/>
    </font>
    <font>
      <sz val="10"/>
      <color theme="1" tint="4.9989318521683403E-2"/>
      <name val="Arial"/>
      <family val="2"/>
    </font>
    <font>
      <sz val="10"/>
      <color theme="5" tint="-0.249977111117893"/>
      <name val="Arial"/>
      <family val="2"/>
    </font>
    <font>
      <sz val="10"/>
      <color indexed="8"/>
      <name val="Arial"/>
      <family val="2"/>
    </font>
    <font>
      <b/>
      <sz val="10"/>
      <color theme="1" tint="4.9989318521683403E-2"/>
      <name val="Arial"/>
      <family val="2"/>
    </font>
    <font>
      <sz val="9"/>
      <color indexed="81"/>
      <name val="Tahoma"/>
      <family val="2"/>
    </font>
    <font>
      <sz val="10"/>
      <color theme="5"/>
      <name val="Arial"/>
      <family val="2"/>
    </font>
    <font>
      <b/>
      <sz val="12"/>
      <color rgb="FF000000"/>
      <name val="Arial"/>
      <family val="2"/>
    </font>
    <font>
      <sz val="11"/>
      <color rgb="FF000000"/>
      <name val="Calibri"/>
      <family val="2"/>
      <charset val="1"/>
    </font>
    <font>
      <sz val="11"/>
      <color rgb="FF000000"/>
      <name val="Arial Narrow"/>
      <family val="2"/>
    </font>
    <font>
      <b/>
      <sz val="11"/>
      <color rgb="FF000000"/>
      <name val="Arial Narrow"/>
      <family val="2"/>
    </font>
    <font>
      <i/>
      <sz val="11"/>
      <color indexed="23"/>
      <name val="Arial Narrow"/>
      <family val="2"/>
    </font>
    <font>
      <sz val="10"/>
      <color indexed="8"/>
      <name val="MS Sans Serif"/>
      <family val="2"/>
    </font>
    <font>
      <sz val="11"/>
      <color rgb="FF000000"/>
      <name val="Calibri"/>
      <family val="2"/>
    </font>
    <font>
      <b/>
      <sz val="11"/>
      <color rgb="FFC00000"/>
      <name val="Aptos Narrow"/>
      <family val="2"/>
      <scheme val="minor"/>
    </font>
    <font>
      <sz val="8"/>
      <name val="Arial"/>
      <family val="2"/>
    </font>
    <font>
      <b/>
      <sz val="8"/>
      <name val="Arial"/>
      <family val="2"/>
    </font>
    <font>
      <sz val="14"/>
      <name val="Arial"/>
      <family val="2"/>
    </font>
    <font>
      <sz val="12"/>
      <color theme="1"/>
      <name val="Arial Narrow"/>
      <family val="2"/>
    </font>
    <font>
      <sz val="16"/>
      <color theme="1"/>
      <name val="Arial"/>
      <family val="2"/>
    </font>
    <font>
      <sz val="10"/>
      <name val="Arial"/>
      <family val="2"/>
    </font>
    <font>
      <b/>
      <sz val="11"/>
      <color theme="1"/>
      <name val="Arial"/>
      <family val="2"/>
    </font>
    <font>
      <b/>
      <sz val="9"/>
      <color theme="1"/>
      <name val="Arial"/>
      <family val="2"/>
    </font>
    <font>
      <b/>
      <sz val="11"/>
      <name val="Aptos Narrow"/>
      <family val="2"/>
      <scheme val="minor"/>
    </font>
    <font>
      <sz val="11"/>
      <name val="Aptos Narrow"/>
      <family val="2"/>
      <scheme val="minor"/>
    </font>
    <font>
      <sz val="8"/>
      <name val="Aptos Narrow"/>
      <family val="2"/>
      <scheme val="minor"/>
    </font>
    <font>
      <b/>
      <i/>
      <sz val="11"/>
      <color theme="1"/>
      <name val="Aptos Narrow"/>
      <family val="2"/>
      <scheme val="minor"/>
    </font>
    <font>
      <b/>
      <sz val="18"/>
      <color theme="1"/>
      <name val="Aptos Narrow"/>
      <family val="2"/>
      <scheme val="minor"/>
    </font>
    <font>
      <b/>
      <sz val="11"/>
      <color theme="4"/>
      <name val="Arial Narrow"/>
      <family val="2"/>
    </font>
    <font>
      <b/>
      <i/>
      <sz val="9"/>
      <color theme="1"/>
      <name val="Arial Narrow"/>
      <family val="2"/>
    </font>
    <font>
      <b/>
      <i/>
      <sz val="10"/>
      <name val="Arial Narrow"/>
      <family val="2"/>
    </font>
    <font>
      <b/>
      <i/>
      <sz val="10"/>
      <color theme="1"/>
      <name val="Arial Narrow"/>
      <family val="2"/>
    </font>
    <font>
      <b/>
      <i/>
      <sz val="11"/>
      <color theme="1"/>
      <name val="Arial Narrow"/>
      <family val="2"/>
    </font>
    <font>
      <b/>
      <sz val="14"/>
      <color theme="1"/>
      <name val="Arial Narrow"/>
      <family val="2"/>
    </font>
    <font>
      <b/>
      <sz val="9"/>
      <color theme="1"/>
      <name val="Arial Narrow"/>
      <family val="2"/>
    </font>
    <font>
      <sz val="9"/>
      <color theme="1"/>
      <name val="Arial Narrow"/>
      <family val="2"/>
    </font>
    <font>
      <b/>
      <sz val="12"/>
      <color theme="1"/>
      <name val="Arial Narrow"/>
      <family val="2"/>
    </font>
    <font>
      <i/>
      <sz val="10"/>
      <color theme="1"/>
      <name val="Arial Narrow"/>
      <family val="2"/>
    </font>
    <font>
      <b/>
      <i/>
      <sz val="14"/>
      <color theme="1"/>
      <name val="Arial Narrow"/>
      <family val="2"/>
    </font>
    <font>
      <b/>
      <sz val="12"/>
      <name val="Arial Narrow"/>
      <family val="2"/>
    </font>
    <font>
      <i/>
      <sz val="11"/>
      <color theme="1"/>
      <name val="Aptos Narrow"/>
      <family val="2"/>
      <scheme val="minor"/>
    </font>
    <font>
      <b/>
      <i/>
      <sz val="12"/>
      <color theme="1"/>
      <name val="Arial Narrow"/>
      <family val="2"/>
    </font>
    <font>
      <b/>
      <i/>
      <sz val="26"/>
      <color theme="1"/>
      <name val="Arial Narrow"/>
      <family val="2"/>
    </font>
    <font>
      <b/>
      <i/>
      <sz val="11"/>
      <name val="Arial"/>
      <family val="2"/>
    </font>
    <font>
      <sz val="10"/>
      <name val="Arial"/>
      <family val="2"/>
    </font>
    <font>
      <sz val="10"/>
      <color rgb="FFFF0000"/>
      <name val="Arial Narrow"/>
      <family val="2"/>
    </font>
    <font>
      <sz val="9"/>
      <color theme="2" tint="-0.249977111117893"/>
      <name val="Arial Narrow"/>
      <family val="2"/>
    </font>
    <font>
      <i/>
      <sz val="11"/>
      <color theme="1"/>
      <name val="Arial Narrow"/>
      <family val="2"/>
    </font>
    <font>
      <i/>
      <sz val="11"/>
      <color theme="0" tint="-0.34998626667073579"/>
      <name val="Aptos Narrow"/>
      <family val="2"/>
      <scheme val="minor"/>
    </font>
    <font>
      <i/>
      <sz val="11"/>
      <color theme="0" tint="-0.34998626667073579"/>
      <name val="Arial Narrow"/>
      <family val="2"/>
    </font>
    <font>
      <i/>
      <sz val="9"/>
      <color theme="1"/>
      <name val="Aptos Narrow"/>
      <family val="2"/>
      <scheme val="minor"/>
    </font>
    <font>
      <i/>
      <sz val="11"/>
      <name val="Arial Narrow"/>
      <family val="2"/>
    </font>
    <font>
      <i/>
      <sz val="11"/>
      <name val="Aptos Narrow"/>
      <family val="2"/>
      <scheme val="minor"/>
    </font>
    <font>
      <b/>
      <i/>
      <sz val="11"/>
      <color theme="1" tint="0.34998626667073579"/>
      <name val="Aptos Narrow"/>
      <family val="2"/>
      <scheme val="minor"/>
    </font>
    <font>
      <i/>
      <sz val="11"/>
      <color theme="1" tint="0.34998626667073579"/>
      <name val="Arial Narrow"/>
      <family val="2"/>
    </font>
    <font>
      <sz val="8"/>
      <color theme="1"/>
      <name val="Arial Narrow"/>
      <family val="2"/>
    </font>
    <font>
      <b/>
      <sz val="8"/>
      <color theme="1"/>
      <name val="Aptos Narrow"/>
      <family val="2"/>
      <scheme val="minor"/>
    </font>
    <font>
      <sz val="8"/>
      <color theme="1"/>
      <name val="Aptos Narrow"/>
      <family val="2"/>
      <scheme val="minor"/>
    </font>
    <font>
      <sz val="9"/>
      <color theme="1"/>
      <name val="Aptos Narrow"/>
      <family val="2"/>
      <scheme val="minor"/>
    </font>
    <font>
      <sz val="11"/>
      <color rgb="FFFF0000"/>
      <name val="Arial Narrow"/>
      <family val="2"/>
    </font>
    <font>
      <sz val="9"/>
      <color theme="1"/>
      <name val="Arial"/>
      <family val="2"/>
    </font>
    <font>
      <sz val="8"/>
      <color theme="1"/>
      <name val="Arial"/>
      <family val="2"/>
    </font>
    <font>
      <b/>
      <i/>
      <sz val="8"/>
      <color theme="1"/>
      <name val="Arial"/>
      <family val="2"/>
    </font>
    <font>
      <b/>
      <sz val="8"/>
      <color theme="1"/>
      <name val="Arial"/>
      <family val="2"/>
    </font>
    <font>
      <b/>
      <sz val="14"/>
      <color theme="1"/>
      <name val="Arial"/>
      <family val="2"/>
    </font>
    <font>
      <b/>
      <sz val="20"/>
      <color theme="1"/>
      <name val="Aptos Narrow"/>
      <family val="2"/>
      <scheme val="minor"/>
    </font>
  </fonts>
  <fills count="26">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rgb="FFFF0000"/>
        <bgColor indexed="64"/>
      </patternFill>
    </fill>
    <fill>
      <patternFill patternType="solid">
        <fgColor theme="2" tint="-9.9978637043366805E-2"/>
        <bgColor rgb="FFB2B2B2"/>
      </patternFill>
    </fill>
    <fill>
      <patternFill patternType="solid">
        <fgColor theme="0"/>
        <bgColor rgb="FFB2B2B2"/>
      </patternFill>
    </fill>
    <fill>
      <patternFill patternType="solid">
        <fgColor theme="6" tint="0.39997558519241921"/>
        <bgColor rgb="FFB2B2B2"/>
      </patternFill>
    </fill>
    <fill>
      <patternFill patternType="solid">
        <fgColor theme="0" tint="-0.34998626667073579"/>
        <bgColor rgb="FFB2B2B2"/>
      </patternFill>
    </fill>
    <fill>
      <patternFill patternType="solid">
        <fgColor rgb="FFA6A6A6"/>
        <bgColor rgb="FFB2B2B2"/>
      </patternFill>
    </fill>
    <fill>
      <patternFill patternType="solid">
        <fgColor theme="9"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theme="5" tint="0.79998168889431442"/>
        <bgColor indexed="64"/>
      </patternFill>
    </fill>
  </fills>
  <borders count="16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medium">
        <color auto="1"/>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auto="1"/>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auto="1"/>
      </left>
      <right style="thin">
        <color auto="1"/>
      </right>
      <top style="thin">
        <color auto="1"/>
      </top>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double">
        <color indexed="64"/>
      </left>
      <right/>
      <top/>
      <bottom/>
      <diagonal/>
    </border>
    <border>
      <left/>
      <right style="double">
        <color indexed="64"/>
      </right>
      <top style="thin">
        <color indexed="64"/>
      </top>
      <bottom style="thin">
        <color indexed="64"/>
      </bottom>
      <diagonal/>
    </border>
    <border>
      <left style="dashed">
        <color indexed="64"/>
      </left>
      <right/>
      <top/>
      <bottom style="thin">
        <color indexed="64"/>
      </bottom>
      <diagonal/>
    </border>
    <border>
      <left/>
      <right style="dashed">
        <color indexed="64"/>
      </right>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right/>
      <top style="hair">
        <color indexed="64"/>
      </top>
      <bottom/>
      <diagonal/>
    </border>
    <border>
      <left style="medium">
        <color indexed="64"/>
      </left>
      <right style="thick">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top/>
      <bottom style="thick">
        <color indexed="64"/>
      </bottom>
      <diagonal/>
    </border>
    <border>
      <left style="thin">
        <color indexed="64"/>
      </left>
      <right style="thin">
        <color indexed="64"/>
      </right>
      <top style="hair">
        <color indexed="64"/>
      </top>
      <bottom style="thick">
        <color indexed="64"/>
      </bottom>
      <diagonal/>
    </border>
    <border>
      <left style="thick">
        <color indexed="64"/>
      </left>
      <right style="thin">
        <color indexed="64"/>
      </right>
      <top style="hair">
        <color indexed="64"/>
      </top>
      <bottom/>
      <diagonal/>
    </border>
    <border>
      <left style="thick">
        <color indexed="64"/>
      </left>
      <right style="thick">
        <color indexed="64"/>
      </right>
      <top style="hair">
        <color indexed="64"/>
      </top>
      <bottom/>
      <diagonal/>
    </border>
    <border>
      <left style="medium">
        <color indexed="64"/>
      </left>
      <right style="thick">
        <color indexed="64"/>
      </right>
      <top style="hair">
        <color indexed="64"/>
      </top>
      <bottom/>
      <diagonal/>
    </border>
    <border>
      <left style="medium">
        <color indexed="64"/>
      </left>
      <right/>
      <top style="hair">
        <color indexed="64"/>
      </top>
      <bottom/>
      <diagonal/>
    </border>
    <border>
      <left style="medium">
        <color indexed="64"/>
      </left>
      <right style="medium">
        <color indexed="64"/>
      </right>
      <top style="hair">
        <color indexed="64"/>
      </top>
      <bottom/>
      <diagonal/>
    </border>
    <border>
      <left/>
      <right style="medium">
        <color indexed="64"/>
      </right>
      <top style="hair">
        <color indexed="64"/>
      </top>
      <bottom/>
      <diagonal/>
    </border>
    <border>
      <left style="thick">
        <color indexed="64"/>
      </left>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ck">
        <color indexed="64"/>
      </left>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thick">
        <color indexed="64"/>
      </top>
      <bottom/>
      <diagonal/>
    </border>
    <border>
      <left style="thick">
        <color indexed="64"/>
      </left>
      <right style="thick">
        <color indexed="64"/>
      </right>
      <top style="hair">
        <color indexed="64"/>
      </top>
      <bottom style="thick">
        <color indexed="64"/>
      </bottom>
      <diagonal/>
    </border>
    <border>
      <left style="medium">
        <color indexed="64"/>
      </left>
      <right style="thick">
        <color indexed="64"/>
      </right>
      <top style="hair">
        <color indexed="64"/>
      </top>
      <bottom style="thick">
        <color indexed="64"/>
      </bottom>
      <diagonal/>
    </border>
    <border>
      <left style="medium">
        <color indexed="64"/>
      </left>
      <right/>
      <top style="hair">
        <color indexed="64"/>
      </top>
      <bottom style="thick">
        <color indexed="64"/>
      </bottom>
      <diagonal/>
    </border>
    <border>
      <left style="medium">
        <color indexed="64"/>
      </left>
      <right style="medium">
        <color indexed="64"/>
      </right>
      <top style="hair">
        <color indexed="64"/>
      </top>
      <bottom style="thick">
        <color indexed="64"/>
      </bottom>
      <diagonal/>
    </border>
    <border>
      <left/>
      <right style="medium">
        <color indexed="64"/>
      </right>
      <top style="hair">
        <color indexed="64"/>
      </top>
      <bottom style="thick">
        <color indexed="64"/>
      </bottom>
      <diagonal/>
    </border>
    <border>
      <left style="thick">
        <color indexed="64"/>
      </left>
      <right/>
      <top style="hair">
        <color indexed="64"/>
      </top>
      <bottom style="thick">
        <color indexed="64"/>
      </bottom>
      <diagonal/>
    </border>
    <border>
      <left style="thin">
        <color indexed="64"/>
      </left>
      <right/>
      <top style="hair">
        <color indexed="64"/>
      </top>
      <bottom style="thick">
        <color indexed="64"/>
      </bottom>
      <diagonal/>
    </border>
    <border>
      <left style="thick">
        <color indexed="64"/>
      </left>
      <right style="thick">
        <color indexed="64"/>
      </right>
      <top style="medium">
        <color indexed="64"/>
      </top>
      <bottom/>
      <diagonal/>
    </border>
    <border>
      <left style="medium">
        <color indexed="64"/>
      </left>
      <right style="thick">
        <color indexed="64"/>
      </right>
      <top style="medium">
        <color indexed="64"/>
      </top>
      <bottom/>
      <diagonal/>
    </border>
    <border>
      <left style="thick">
        <color indexed="64"/>
      </left>
      <right/>
      <top style="medium">
        <color indexed="64"/>
      </top>
      <bottom/>
      <diagonal/>
    </border>
    <border>
      <left style="medium">
        <color indexed="64"/>
      </left>
      <right style="thick">
        <color indexed="64"/>
      </right>
      <top style="thick">
        <color indexed="64"/>
      </top>
      <bottom/>
      <diagonal/>
    </border>
    <border>
      <left style="medium">
        <color indexed="64"/>
      </left>
      <right style="medium">
        <color indexed="64"/>
      </right>
      <top style="thick">
        <color indexed="64"/>
      </top>
      <bottom/>
      <diagonal/>
    </border>
    <border>
      <left style="thick">
        <color indexed="64"/>
      </left>
      <right style="medium">
        <color indexed="64"/>
      </right>
      <top style="thick">
        <color indexed="64"/>
      </top>
      <bottom/>
      <diagonal/>
    </border>
    <border>
      <left style="thick">
        <color indexed="64"/>
      </left>
      <right style="thick">
        <color indexed="64"/>
      </right>
      <top/>
      <bottom/>
      <diagonal/>
    </border>
    <border>
      <left style="thick">
        <color indexed="64"/>
      </left>
      <right style="thick">
        <color indexed="64"/>
      </right>
      <top style="thick">
        <color indexed="64"/>
      </top>
      <bottom/>
      <diagonal/>
    </border>
    <border>
      <left style="medium">
        <color indexed="64"/>
      </left>
      <right/>
      <top style="thick">
        <color indexed="64"/>
      </top>
      <bottom/>
      <diagonal/>
    </border>
    <border>
      <left/>
      <right style="medium">
        <color indexed="64"/>
      </right>
      <top style="thick">
        <color indexed="64"/>
      </top>
      <bottom/>
      <diagonal/>
    </border>
    <border>
      <left/>
      <right/>
      <top style="thick">
        <color indexed="64"/>
      </top>
      <bottom/>
      <diagonal/>
    </border>
    <border>
      <left style="thick">
        <color indexed="64"/>
      </left>
      <right/>
      <top style="thick">
        <color indexed="64"/>
      </top>
      <bottom/>
      <diagonal/>
    </border>
    <border>
      <left style="thin">
        <color indexed="64"/>
      </left>
      <right/>
      <top style="thick">
        <color indexed="64"/>
      </top>
      <bottom/>
      <diagonal/>
    </border>
    <border>
      <left style="thin">
        <color indexed="64"/>
      </left>
      <right style="thin">
        <color indexed="64"/>
      </right>
      <top style="thick">
        <color indexed="64"/>
      </top>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style="medium">
        <color indexed="64"/>
      </right>
      <top style="medium">
        <color indexed="64"/>
      </top>
      <bottom/>
      <diagonal/>
    </border>
    <border>
      <left style="thick">
        <color indexed="64"/>
      </left>
      <right style="thick">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ck">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style="thin">
        <color indexed="64"/>
      </top>
      <bottom/>
      <diagonal/>
    </border>
    <border>
      <left style="thick">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medium">
        <color indexed="64"/>
      </right>
      <top style="hair">
        <color indexed="64"/>
      </top>
      <bottom style="thick">
        <color indexed="64"/>
      </bottom>
      <diagonal/>
    </border>
    <border>
      <left style="thick">
        <color indexed="64"/>
      </left>
      <right style="thin">
        <color indexed="64"/>
      </right>
      <top style="hair">
        <color indexed="64"/>
      </top>
      <bottom style="thick">
        <color indexed="64"/>
      </bottom>
      <diagonal/>
    </border>
    <border>
      <left style="medium">
        <color indexed="64"/>
      </left>
      <right style="thick">
        <color indexed="64"/>
      </right>
      <top/>
      <bottom/>
      <diagonal/>
    </border>
    <border>
      <left style="thick">
        <color indexed="64"/>
      </left>
      <right style="medium">
        <color indexed="64"/>
      </right>
      <top/>
      <bottom/>
      <diagonal/>
    </border>
    <border>
      <left style="thick">
        <color indexed="64"/>
      </left>
      <right style="thin">
        <color indexed="64"/>
      </right>
      <top style="hair">
        <color indexed="64"/>
      </top>
      <bottom style="hair">
        <color indexed="64"/>
      </bottom>
      <diagonal/>
    </border>
    <border>
      <left style="thick">
        <color indexed="64"/>
      </left>
      <right style="thin">
        <color indexed="64"/>
      </right>
      <top style="thick">
        <color indexed="64"/>
      </top>
      <bottom style="hair">
        <color indexed="64"/>
      </bottom>
      <diagonal/>
    </border>
    <border>
      <left style="thick">
        <color indexed="64"/>
      </left>
      <right style="medium">
        <color indexed="64"/>
      </right>
      <top style="medium">
        <color indexed="64"/>
      </top>
      <bottom style="medium">
        <color indexed="64"/>
      </bottom>
      <diagonal/>
    </border>
    <border>
      <left style="thick">
        <color indexed="64"/>
      </left>
      <right/>
      <top/>
      <bottom/>
      <diagonal/>
    </border>
  </borders>
  <cellStyleXfs count="187">
    <xf numFmtId="0" fontId="0" fillId="0" borderId="0"/>
    <xf numFmtId="0" fontId="1" fillId="0" borderId="0"/>
    <xf numFmtId="0" fontId="9" fillId="0" borderId="0" applyNumberFormat="0" applyFill="0" applyBorder="0" applyAlignment="0" applyProtection="0">
      <alignment vertical="top"/>
      <protection locked="0"/>
    </xf>
    <xf numFmtId="169" fontId="1" fillId="0" borderId="0" applyFont="0" applyFill="0" applyBorder="0" applyAlignment="0" applyProtection="0"/>
    <xf numFmtId="170"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5" fillId="0" borderId="0"/>
    <xf numFmtId="44" fontId="16" fillId="0" borderId="0" applyFont="0" applyFill="0" applyBorder="0" applyAlignment="0" applyProtection="0"/>
    <xf numFmtId="166" fontId="16" fillId="0" borderId="0" applyFont="0" applyFill="0" applyBorder="0" applyAlignment="0" applyProtection="0"/>
    <xf numFmtId="9" fontId="16" fillId="0" borderId="0" applyFont="0" applyFill="0" applyBorder="0" applyAlignment="0" applyProtection="0"/>
    <xf numFmtId="165" fontId="16" fillId="0" borderId="0" applyFont="0" applyFill="0" applyBorder="0" applyAlignment="0" applyProtection="0"/>
    <xf numFmtId="0" fontId="1" fillId="0" borderId="0"/>
    <xf numFmtId="0" fontId="23" fillId="0" borderId="0"/>
    <xf numFmtId="0" fontId="16" fillId="0" borderId="0"/>
    <xf numFmtId="175" fontId="23" fillId="0" borderId="0" applyFont="0" applyFill="0" applyBorder="0" applyAlignment="0" applyProtection="0"/>
    <xf numFmtId="0" fontId="16" fillId="0" borderId="0"/>
    <xf numFmtId="41" fontId="16" fillId="0" borderId="0" applyFont="0" applyFill="0" applyBorder="0" applyAlignment="0" applyProtection="0"/>
    <xf numFmtId="43" fontId="23" fillId="0" borderId="0" applyFont="0" applyFill="0" applyBorder="0" applyAlignment="0" applyProtection="0"/>
    <xf numFmtId="164" fontId="16" fillId="0" borderId="0" applyFont="0" applyFill="0" applyBorder="0" applyAlignment="0" applyProtection="0"/>
    <xf numFmtId="0" fontId="1"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0" fontId="16" fillId="0" borderId="0"/>
    <xf numFmtId="0" fontId="16" fillId="0" borderId="0"/>
    <xf numFmtId="165" fontId="16" fillId="0" borderId="0" applyFont="0" applyFill="0" applyBorder="0" applyAlignment="0" applyProtection="0"/>
    <xf numFmtId="0" fontId="16" fillId="0" borderId="0"/>
    <xf numFmtId="43" fontId="16" fillId="0" borderId="0" applyFont="0" applyFill="0" applyBorder="0" applyAlignment="0" applyProtection="0"/>
    <xf numFmtId="41"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179" fontId="16" fillId="0" borderId="0" applyFont="0" applyFill="0" applyBorder="0" applyAlignment="0" applyProtection="0"/>
    <xf numFmtId="0" fontId="34" fillId="0" borderId="0"/>
    <xf numFmtId="0" fontId="35" fillId="0" borderId="0"/>
    <xf numFmtId="44" fontId="16" fillId="0" borderId="0" applyFont="0" applyFill="0" applyBorder="0" applyAlignment="0" applyProtection="0"/>
    <xf numFmtId="0" fontId="1" fillId="0" borderId="0"/>
    <xf numFmtId="43"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3" fontId="1" fillId="0" borderId="0" applyFont="0" applyFill="0" applyBorder="0" applyAlignment="0" applyProtection="0"/>
    <xf numFmtId="165" fontId="1" fillId="0" borderId="0" applyFont="0" applyFill="0" applyBorder="0" applyAlignment="0" applyProtection="0"/>
    <xf numFmtId="175" fontId="1" fillId="0" borderId="0" applyFont="0" applyFill="0" applyBorder="0" applyAlignment="0" applyProtection="0"/>
    <xf numFmtId="43" fontId="1" fillId="0" borderId="0" applyFont="0" applyFill="0" applyBorder="0" applyAlignment="0" applyProtection="0"/>
    <xf numFmtId="0" fontId="16" fillId="0" borderId="0"/>
    <xf numFmtId="165" fontId="1" fillId="0" borderId="0" applyFont="0" applyFill="0" applyBorder="0" applyAlignment="0" applyProtection="0"/>
    <xf numFmtId="165" fontId="1"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88" fontId="49" fillId="0" borderId="0"/>
    <xf numFmtId="0" fontId="16" fillId="0" borderId="0"/>
    <xf numFmtId="43" fontId="16" fillId="0" borderId="0" applyFont="0" applyFill="0" applyBorder="0" applyAlignment="0" applyProtection="0"/>
    <xf numFmtId="175"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0" fontId="16" fillId="0" borderId="0"/>
    <xf numFmtId="9" fontId="1" fillId="0" borderId="0" applyFont="0" applyFill="0" applyBorder="0" applyAlignment="0" applyProtection="0"/>
    <xf numFmtId="9" fontId="16" fillId="0" borderId="0" applyFont="0" applyFill="0" applyBorder="0" applyAlignment="0" applyProtection="0"/>
    <xf numFmtId="43" fontId="16" fillId="0" borderId="0" applyFont="0" applyFill="0" applyBorder="0" applyAlignment="0" applyProtection="0"/>
    <xf numFmtId="191" fontId="1" fillId="0" borderId="0" applyFont="0" applyFill="0" applyBorder="0" applyAlignment="0" applyProtection="0"/>
    <xf numFmtId="0" fontId="16" fillId="0" borderId="0" applyFont="0" applyFill="0" applyBorder="0" applyAlignment="0" applyProtection="0"/>
    <xf numFmtId="0" fontId="1" fillId="0" borderId="0"/>
    <xf numFmtId="0" fontId="53" fillId="0" borderId="0"/>
    <xf numFmtId="0" fontId="16" fillId="0" borderId="0"/>
    <xf numFmtId="0" fontId="54" fillId="0" borderId="0"/>
    <xf numFmtId="192" fontId="1" fillId="0" borderId="0"/>
    <xf numFmtId="193" fontId="1" fillId="0" borderId="0"/>
    <xf numFmtId="188" fontId="54" fillId="0" borderId="0"/>
    <xf numFmtId="194" fontId="54" fillId="0" borderId="0"/>
    <xf numFmtId="9" fontId="54"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43" fontId="16" fillId="0" borderId="0" applyFont="0" applyFill="0" applyBorder="0" applyAlignment="0" applyProtection="0"/>
    <xf numFmtId="0" fontId="16" fillId="0" borderId="0"/>
    <xf numFmtId="9" fontId="16" fillId="0" borderId="0" applyFont="0" applyFill="0" applyBorder="0" applyAlignment="0" applyProtection="0"/>
    <xf numFmtId="0" fontId="1" fillId="0" borderId="0"/>
    <xf numFmtId="0" fontId="16" fillId="0" borderId="0"/>
    <xf numFmtId="165" fontId="1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6" fillId="0" borderId="0"/>
    <xf numFmtId="44" fontId="1" fillId="0" borderId="0" applyFont="0" applyFill="0" applyBorder="0" applyAlignment="0" applyProtection="0"/>
    <xf numFmtId="0" fontId="16" fillId="0" borderId="0"/>
    <xf numFmtId="0" fontId="61" fillId="0" borderId="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166"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0" fontId="16" fillId="0" borderId="0"/>
    <xf numFmtId="0" fontId="16" fillId="0" borderId="0"/>
    <xf numFmtId="0" fontId="85" fillId="0" borderId="0"/>
    <xf numFmtId="169" fontId="1" fillId="0" borderId="0" applyFont="0" applyFill="0" applyBorder="0" applyAlignment="0" applyProtection="0"/>
    <xf numFmtId="201" fontId="1"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44" fontId="1" fillId="0" borderId="0" applyFont="0" applyFill="0" applyBorder="0" applyAlignment="0" applyProtection="0"/>
    <xf numFmtId="43"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xf numFmtId="165" fontId="16" fillId="0" borderId="0" applyFont="0" applyFill="0" applyBorder="0" applyAlignment="0" applyProtection="0"/>
    <xf numFmtId="0" fontId="16" fillId="0" borderId="0"/>
  </cellStyleXfs>
  <cellXfs count="1525">
    <xf numFmtId="0" fontId="0" fillId="0" borderId="0" xfId="0"/>
    <xf numFmtId="0" fontId="4" fillId="0" borderId="0" xfId="1" applyFont="1" applyAlignment="1">
      <alignment vertical="center"/>
    </xf>
    <xf numFmtId="4" fontId="2" fillId="0" borderId="7" xfId="1" applyNumberFormat="1" applyFont="1" applyBorder="1" applyAlignment="1">
      <alignment horizontal="center" vertical="center" wrapText="1"/>
    </xf>
    <xf numFmtId="4" fontId="5" fillId="0" borderId="8" xfId="1" applyNumberFormat="1" applyFont="1" applyBorder="1" applyAlignment="1">
      <alignment vertical="center" wrapText="1"/>
    </xf>
    <xf numFmtId="4" fontId="5" fillId="0" borderId="8" xfId="1" applyNumberFormat="1" applyFont="1" applyBorder="1" applyAlignment="1">
      <alignment horizontal="center" vertical="center" wrapText="1"/>
    </xf>
    <xf numFmtId="2" fontId="5" fillId="0" borderId="8" xfId="1" applyNumberFormat="1" applyFont="1" applyBorder="1" applyAlignment="1">
      <alignment vertical="center" wrapText="1"/>
    </xf>
    <xf numFmtId="0" fontId="4" fillId="3" borderId="0" xfId="1" applyFont="1" applyFill="1" applyAlignment="1">
      <alignment vertical="center"/>
    </xf>
    <xf numFmtId="0" fontId="4" fillId="4" borderId="0" xfId="1" applyFont="1" applyFill="1" applyAlignment="1">
      <alignment vertical="center"/>
    </xf>
    <xf numFmtId="2" fontId="4" fillId="0" borderId="0" xfId="1" applyNumberFormat="1" applyFont="1" applyAlignment="1">
      <alignment horizontal="center" vertical="center"/>
    </xf>
    <xf numFmtId="168" fontId="4" fillId="0" borderId="0" xfId="1" applyNumberFormat="1" applyFont="1" applyAlignment="1">
      <alignment vertical="center"/>
    </xf>
    <xf numFmtId="0" fontId="5" fillId="0" borderId="0" xfId="1" applyFont="1" applyAlignment="1">
      <alignment horizontal="left" vertical="center" wrapText="1"/>
    </xf>
    <xf numFmtId="0" fontId="4" fillId="0" borderId="0" xfId="1" applyFont="1" applyAlignment="1">
      <alignment horizontal="center" vertical="center" wrapText="1"/>
    </xf>
    <xf numFmtId="2" fontId="4" fillId="0" borderId="0" xfId="3" applyNumberFormat="1" applyFont="1" applyFill="1" applyBorder="1" applyAlignment="1">
      <alignment horizontal="center" vertical="center"/>
    </xf>
    <xf numFmtId="0" fontId="10" fillId="0" borderId="0" xfId="1" applyFont="1" applyAlignment="1">
      <alignment horizontal="center" vertical="center"/>
    </xf>
    <xf numFmtId="172" fontId="10" fillId="0" borderId="0" xfId="1" applyNumberFormat="1" applyFont="1" applyAlignment="1">
      <alignment horizontal="center" vertical="center"/>
    </xf>
    <xf numFmtId="2" fontId="4" fillId="0" borderId="0" xfId="9" applyNumberFormat="1" applyFont="1" applyAlignment="1">
      <alignment horizontal="center" vertical="center" wrapText="1"/>
    </xf>
    <xf numFmtId="0" fontId="4" fillId="0" borderId="0" xfId="1" applyFont="1" applyAlignment="1">
      <alignment horizontal="center" vertical="center"/>
    </xf>
    <xf numFmtId="0" fontId="11" fillId="0" borderId="0" xfId="1" applyFont="1" applyAlignment="1">
      <alignment horizontal="center" vertical="center"/>
    </xf>
    <xf numFmtId="0" fontId="12" fillId="0" borderId="0" xfId="1" applyFont="1" applyAlignment="1">
      <alignment horizontal="left" vertical="center"/>
    </xf>
    <xf numFmtId="0" fontId="5" fillId="0" borderId="0" xfId="1" applyFont="1" applyAlignment="1">
      <alignment horizontal="right" vertical="center" wrapText="1"/>
    </xf>
    <xf numFmtId="0" fontId="5" fillId="0" borderId="0" xfId="1" applyFont="1" applyAlignment="1">
      <alignment vertical="center"/>
    </xf>
    <xf numFmtId="3" fontId="13" fillId="0" borderId="0" xfId="0" applyNumberFormat="1" applyFont="1"/>
    <xf numFmtId="44" fontId="4" fillId="0" borderId="0" xfId="11" applyFont="1" applyFill="1" applyAlignment="1">
      <alignment vertical="center"/>
    </xf>
    <xf numFmtId="0" fontId="0" fillId="0" borderId="10" xfId="0" applyBorder="1"/>
    <xf numFmtId="0" fontId="4" fillId="3" borderId="10" xfId="1" applyFont="1" applyFill="1" applyBorder="1" applyAlignment="1">
      <alignment vertical="center"/>
    </xf>
    <xf numFmtId="6" fontId="19" fillId="6" borderId="10" xfId="0" applyNumberFormat="1" applyFont="1" applyFill="1" applyBorder="1" applyAlignment="1">
      <alignment vertical="center" wrapText="1"/>
    </xf>
    <xf numFmtId="0" fontId="4" fillId="4" borderId="10" xfId="1" applyFont="1" applyFill="1" applyBorder="1" applyAlignment="1">
      <alignment vertical="center"/>
    </xf>
    <xf numFmtId="6" fontId="4" fillId="3" borderId="10" xfId="1" applyNumberFormat="1" applyFont="1" applyFill="1" applyBorder="1" applyAlignment="1">
      <alignment vertical="center"/>
    </xf>
    <xf numFmtId="0" fontId="4" fillId="0" borderId="10" xfId="1" applyFont="1" applyBorder="1" applyAlignment="1">
      <alignment vertical="center"/>
    </xf>
    <xf numFmtId="0" fontId="20" fillId="0" borderId="10" xfId="0" applyFont="1" applyBorder="1"/>
    <xf numFmtId="0" fontId="0" fillId="0" borderId="26" xfId="0" applyBorder="1"/>
    <xf numFmtId="0" fontId="0" fillId="0" borderId="16" xfId="0" applyBorder="1"/>
    <xf numFmtId="0" fontId="0" fillId="0" borderId="20" xfId="0" applyBorder="1"/>
    <xf numFmtId="0" fontId="20" fillId="0" borderId="16" xfId="0" applyFont="1" applyBorder="1"/>
    <xf numFmtId="0" fontId="0" fillId="0" borderId="29" xfId="0" applyBorder="1"/>
    <xf numFmtId="0" fontId="0" fillId="0" borderId="17" xfId="0" applyBorder="1"/>
    <xf numFmtId="0" fontId="0" fillId="0" borderId="18" xfId="0" applyBorder="1"/>
    <xf numFmtId="0" fontId="0" fillId="0" borderId="19" xfId="0" applyBorder="1"/>
    <xf numFmtId="168" fontId="0" fillId="0" borderId="26" xfId="0" applyNumberFormat="1" applyBorder="1"/>
    <xf numFmtId="168" fontId="0" fillId="0" borderId="30" xfId="0" applyNumberFormat="1" applyBorder="1"/>
    <xf numFmtId="0" fontId="20" fillId="0" borderId="22" xfId="0" applyFont="1" applyBorder="1"/>
    <xf numFmtId="168" fontId="0" fillId="0" borderId="10" xfId="0" applyNumberFormat="1" applyBorder="1"/>
    <xf numFmtId="44" fontId="0" fillId="0" borderId="26" xfId="11" applyFont="1" applyBorder="1"/>
    <xf numFmtId="0" fontId="0" fillId="0" borderId="0" xfId="0"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0" fontId="20" fillId="0" borderId="0" xfId="0" applyFont="1"/>
    <xf numFmtId="168" fontId="0" fillId="0" borderId="10" xfId="0" applyNumberFormat="1" applyBorder="1" applyAlignment="1">
      <alignment horizontal="center" vertical="center"/>
    </xf>
    <xf numFmtId="168" fontId="0" fillId="0" borderId="26" xfId="0" applyNumberFormat="1" applyBorder="1" applyAlignment="1">
      <alignment horizontal="center" vertical="center"/>
    </xf>
    <xf numFmtId="9" fontId="0" fillId="0" borderId="10" xfId="13" applyFont="1" applyBorder="1" applyAlignment="1">
      <alignment horizontal="center" vertical="center"/>
    </xf>
    <xf numFmtId="0" fontId="5" fillId="0" borderId="10" xfId="1" applyFont="1" applyBorder="1" applyAlignment="1">
      <alignment vertical="center"/>
    </xf>
    <xf numFmtId="20" fontId="0" fillId="0" borderId="0" xfId="0" applyNumberFormat="1"/>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xf numFmtId="0" fontId="0" fillId="4" borderId="29" xfId="0" applyFill="1" applyBorder="1"/>
    <xf numFmtId="0" fontId="0" fillId="4" borderId="10" xfId="0" applyFill="1" applyBorder="1"/>
    <xf numFmtId="0" fontId="0" fillId="4" borderId="10" xfId="0" applyFill="1" applyBorder="1" applyAlignment="1">
      <alignment horizontal="center" vertical="center"/>
    </xf>
    <xf numFmtId="0" fontId="0" fillId="4" borderId="26" xfId="0" applyFill="1" applyBorder="1"/>
    <xf numFmtId="0" fontId="20" fillId="4" borderId="29" xfId="0" applyFont="1" applyFill="1" applyBorder="1"/>
    <xf numFmtId="0" fontId="20" fillId="4" borderId="10" xfId="0" applyFont="1" applyFill="1" applyBorder="1"/>
    <xf numFmtId="0" fontId="20" fillId="4" borderId="10" xfId="0" applyFont="1" applyFill="1" applyBorder="1" applyAlignment="1">
      <alignment horizontal="center" vertical="center"/>
    </xf>
    <xf numFmtId="0" fontId="20" fillId="4" borderId="26" xfId="0" applyFont="1" applyFill="1" applyBorder="1"/>
    <xf numFmtId="0" fontId="0" fillId="0" borderId="7" xfId="0" applyBorder="1"/>
    <xf numFmtId="0" fontId="0" fillId="0" borderId="8" xfId="0" applyBorder="1"/>
    <xf numFmtId="0" fontId="0" fillId="0" borderId="9" xfId="0" applyBorder="1"/>
    <xf numFmtId="44" fontId="0" fillId="4" borderId="26" xfId="11" applyFont="1" applyFill="1" applyBorder="1"/>
    <xf numFmtId="168" fontId="0" fillId="4" borderId="26" xfId="0" applyNumberFormat="1" applyFill="1" applyBorder="1"/>
    <xf numFmtId="0" fontId="20" fillId="4" borderId="22" xfId="0" applyFont="1" applyFill="1" applyBorder="1"/>
    <xf numFmtId="168" fontId="0" fillId="4" borderId="30" xfId="0" applyNumberFormat="1" applyFill="1" applyBorder="1"/>
    <xf numFmtId="168" fontId="20" fillId="4" borderId="26" xfId="0" applyNumberFormat="1" applyFont="1" applyFill="1" applyBorder="1"/>
    <xf numFmtId="44" fontId="5" fillId="0" borderId="0" xfId="11" applyFont="1" applyAlignment="1">
      <alignment vertical="center"/>
    </xf>
    <xf numFmtId="4" fontId="30" fillId="0" borderId="24" xfId="25" applyNumberFormat="1" applyFont="1" applyBorder="1" applyAlignment="1">
      <alignment horizontal="center" vertical="center"/>
    </xf>
    <xf numFmtId="2" fontId="0" fillId="0" borderId="10" xfId="13" applyNumberFormat="1" applyFont="1" applyBorder="1" applyAlignment="1">
      <alignment horizontal="center" vertical="center"/>
    </xf>
    <xf numFmtId="177" fontId="0" fillId="4" borderId="30" xfId="0" applyNumberFormat="1" applyFill="1" applyBorder="1"/>
    <xf numFmtId="176" fontId="0" fillId="4" borderId="26" xfId="11" applyNumberFormat="1" applyFont="1" applyFill="1" applyBorder="1"/>
    <xf numFmtId="177" fontId="20" fillId="4" borderId="26" xfId="0" applyNumberFormat="1" applyFont="1" applyFill="1" applyBorder="1"/>
    <xf numFmtId="176" fontId="0" fillId="0" borderId="26" xfId="11" applyNumberFormat="1" applyFont="1" applyBorder="1"/>
    <xf numFmtId="177" fontId="21" fillId="0" borderId="8" xfId="1" applyNumberFormat="1" applyFont="1" applyBorder="1" applyAlignment="1">
      <alignment vertical="center" wrapText="1"/>
    </xf>
    <xf numFmtId="177" fontId="4" fillId="0" borderId="8" xfId="1" applyNumberFormat="1" applyFont="1" applyBorder="1" applyAlignment="1">
      <alignment vertical="center"/>
    </xf>
    <xf numFmtId="177" fontId="4" fillId="0" borderId="0" xfId="3" applyNumberFormat="1" applyFont="1" applyFill="1" applyBorder="1" applyAlignment="1">
      <alignment horizontal="right" vertical="center"/>
    </xf>
    <xf numFmtId="177" fontId="4" fillId="0" borderId="0" xfId="1" applyNumberFormat="1" applyFont="1" applyAlignment="1">
      <alignment horizontal="right" vertical="center"/>
    </xf>
    <xf numFmtId="177" fontId="4" fillId="0" borderId="0" xfId="1" applyNumberFormat="1" applyFont="1" applyAlignment="1">
      <alignment vertical="center"/>
    </xf>
    <xf numFmtId="0" fontId="0" fillId="0" borderId="0" xfId="0" applyAlignment="1">
      <alignment horizontal="left" vertical="center"/>
    </xf>
    <xf numFmtId="0" fontId="20" fillId="4" borderId="29" xfId="0" applyFont="1" applyFill="1" applyBorder="1" applyAlignment="1">
      <alignment horizontal="left" vertical="center"/>
    </xf>
    <xf numFmtId="44" fontId="0" fillId="0" borderId="10" xfId="11" applyFont="1" applyBorder="1"/>
    <xf numFmtId="176" fontId="0" fillId="0" borderId="10" xfId="11" applyNumberFormat="1" applyFont="1" applyBorder="1"/>
    <xf numFmtId="2" fontId="0" fillId="0" borderId="10" xfId="0" applyNumberFormat="1" applyBorder="1" applyAlignment="1">
      <alignment horizontal="center" vertical="center"/>
    </xf>
    <xf numFmtId="177" fontId="0" fillId="0" borderId="10" xfId="0" applyNumberFormat="1" applyBorder="1"/>
    <xf numFmtId="177" fontId="0" fillId="0" borderId="26" xfId="0" applyNumberFormat="1" applyBorder="1"/>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4" fontId="30" fillId="0" borderId="24" xfId="25" applyNumberFormat="1" applyFont="1" applyBorder="1" applyAlignment="1" applyProtection="1">
      <alignment horizontal="center" vertical="center"/>
      <protection locked="0"/>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9" xfId="0" applyBorder="1" applyAlignment="1">
      <alignment horizontal="center" vertical="center"/>
    </xf>
    <xf numFmtId="0" fontId="0" fillId="0" borderId="28" xfId="0" applyBorder="1"/>
    <xf numFmtId="0" fontId="0" fillId="0" borderId="5" xfId="0" applyBorder="1" applyAlignment="1">
      <alignment wrapText="1"/>
    </xf>
    <xf numFmtId="0" fontId="0" fillId="0" borderId="6" xfId="0" applyBorder="1" applyAlignment="1">
      <alignment wrapText="1"/>
    </xf>
    <xf numFmtId="0" fontId="0" fillId="0" borderId="4" xfId="0" applyBorder="1"/>
    <xf numFmtId="0" fontId="0" fillId="0" borderId="5" xfId="0" applyBorder="1"/>
    <xf numFmtId="176" fontId="0" fillId="0" borderId="10" xfId="0" applyNumberFormat="1" applyBorder="1"/>
    <xf numFmtId="176" fontId="0" fillId="0" borderId="26" xfId="0" applyNumberFormat="1" applyBorder="1"/>
    <xf numFmtId="176" fontId="0" fillId="0" borderId="10" xfId="0" applyNumberFormat="1" applyBorder="1" applyAlignment="1">
      <alignment horizontal="center" vertical="center"/>
    </xf>
    <xf numFmtId="0" fontId="31" fillId="0" borderId="41" xfId="25" applyFont="1" applyBorder="1" applyProtection="1">
      <protection locked="0"/>
    </xf>
    <xf numFmtId="0" fontId="30" fillId="0" borderId="33" xfId="25" applyFont="1" applyBorder="1" applyAlignment="1">
      <alignment horizontal="left" vertical="top"/>
    </xf>
    <xf numFmtId="42" fontId="1" fillId="3" borderId="42" xfId="23" applyNumberFormat="1" applyFill="1" applyBorder="1" applyProtection="1">
      <protection locked="0"/>
    </xf>
    <xf numFmtId="166" fontId="1" fillId="3" borderId="61" xfId="6" applyFill="1" applyBorder="1" applyAlignment="1">
      <alignment vertical="center"/>
    </xf>
    <xf numFmtId="41" fontId="1" fillId="3" borderId="22" xfId="1" applyNumberFormat="1" applyFill="1" applyBorder="1" applyAlignment="1" applyProtection="1">
      <alignment vertical="center"/>
      <protection locked="0"/>
    </xf>
    <xf numFmtId="42" fontId="1" fillId="3" borderId="26" xfId="23" applyNumberFormat="1" applyFill="1" applyBorder="1" applyProtection="1">
      <protection locked="0"/>
    </xf>
    <xf numFmtId="166" fontId="1" fillId="3" borderId="22" xfId="6" applyFill="1" applyBorder="1" applyAlignment="1">
      <alignment vertical="center"/>
    </xf>
    <xf numFmtId="43" fontId="42" fillId="3" borderId="48" xfId="6" applyNumberFormat="1" applyFont="1" applyFill="1" applyBorder="1" applyAlignment="1" applyProtection="1">
      <alignment vertical="center"/>
      <protection locked="0"/>
    </xf>
    <xf numFmtId="41" fontId="1" fillId="3" borderId="48" xfId="23" applyNumberFormat="1" applyFill="1" applyBorder="1" applyProtection="1">
      <protection locked="0"/>
    </xf>
    <xf numFmtId="41" fontId="1" fillId="3" borderId="10" xfId="23" applyNumberFormat="1" applyFill="1" applyBorder="1" applyProtection="1">
      <protection locked="0"/>
    </xf>
    <xf numFmtId="166" fontId="1" fillId="3" borderId="22" xfId="6" applyFill="1" applyBorder="1" applyAlignment="1">
      <alignment horizontal="right" vertical="center"/>
    </xf>
    <xf numFmtId="41" fontId="1" fillId="3" borderId="49" xfId="23" applyNumberFormat="1" applyFill="1" applyBorder="1" applyProtection="1">
      <protection locked="0"/>
    </xf>
    <xf numFmtId="41" fontId="1" fillId="3" borderId="26" xfId="23" applyNumberFormat="1" applyFill="1" applyBorder="1" applyProtection="1">
      <protection locked="0"/>
    </xf>
    <xf numFmtId="41" fontId="1" fillId="3" borderId="10" xfId="1" applyNumberFormat="1" applyFill="1" applyBorder="1" applyAlignment="1" applyProtection="1">
      <alignment vertical="center"/>
      <protection locked="0"/>
    </xf>
    <xf numFmtId="41" fontId="0" fillId="3" borderId="26" xfId="84" applyNumberFormat="1" applyFont="1" applyFill="1" applyBorder="1" applyAlignment="1" applyProtection="1">
      <alignment vertical="center"/>
      <protection locked="0"/>
    </xf>
    <xf numFmtId="41" fontId="1" fillId="3" borderId="26" xfId="1" applyNumberFormat="1" applyFill="1" applyBorder="1" applyAlignment="1" applyProtection="1">
      <alignment vertical="center"/>
      <protection locked="0"/>
    </xf>
    <xf numFmtId="41" fontId="0" fillId="3" borderId="10" xfId="84" applyNumberFormat="1" applyFont="1" applyFill="1" applyBorder="1" applyAlignment="1" applyProtection="1">
      <alignment vertical="center"/>
      <protection locked="0"/>
    </xf>
    <xf numFmtId="41" fontId="1" fillId="3" borderId="30" xfId="1" applyNumberFormat="1" applyFill="1" applyBorder="1" applyAlignment="1" applyProtection="1">
      <alignment vertical="center"/>
      <protection locked="0"/>
    </xf>
    <xf numFmtId="43" fontId="42" fillId="3" borderId="10" xfId="6" applyNumberFormat="1" applyFont="1" applyFill="1" applyBorder="1" applyAlignment="1" applyProtection="1">
      <alignment vertical="center"/>
      <protection locked="0"/>
    </xf>
    <xf numFmtId="43" fontId="42" fillId="3" borderId="22" xfId="6" applyNumberFormat="1" applyFont="1" applyFill="1" applyBorder="1" applyAlignment="1" applyProtection="1">
      <alignment vertical="center"/>
      <protection locked="0"/>
    </xf>
    <xf numFmtId="173" fontId="1" fillId="3" borderId="22" xfId="6" applyNumberFormat="1" applyFill="1" applyBorder="1" applyAlignment="1">
      <alignment vertical="center"/>
    </xf>
    <xf numFmtId="0" fontId="41" fillId="3" borderId="13" xfId="23" applyFont="1" applyFill="1" applyBorder="1" applyAlignment="1">
      <alignment horizontal="centerContinuous" vertical="center" wrapText="1"/>
    </xf>
    <xf numFmtId="0" fontId="41" fillId="3" borderId="14" xfId="23" applyFont="1" applyFill="1" applyBorder="1" applyAlignment="1" applyProtection="1">
      <alignment horizontal="centerContinuous" vertical="center" wrapText="1"/>
      <protection locked="0"/>
    </xf>
    <xf numFmtId="0" fontId="41" fillId="3" borderId="14" xfId="23" applyFont="1" applyFill="1" applyBorder="1" applyAlignment="1">
      <alignment horizontal="centerContinuous" vertical="center" wrapText="1"/>
    </xf>
    <xf numFmtId="0" fontId="41" fillId="3" borderId="15" xfId="23" applyFont="1" applyFill="1" applyBorder="1" applyAlignment="1" applyProtection="1">
      <alignment horizontal="centerContinuous" vertical="center" wrapText="1"/>
      <protection locked="0"/>
    </xf>
    <xf numFmtId="0" fontId="1" fillId="3" borderId="0" xfId="23" applyFill="1" applyProtection="1">
      <protection locked="0"/>
    </xf>
    <xf numFmtId="49" fontId="1" fillId="3" borderId="16" xfId="23" applyNumberFormat="1" applyFill="1" applyBorder="1" applyAlignment="1">
      <alignment vertical="center"/>
    </xf>
    <xf numFmtId="0" fontId="1" fillId="3" borderId="0" xfId="23" applyFill="1" applyAlignment="1" applyProtection="1">
      <alignment horizontal="justify" vertical="center" wrapText="1"/>
      <protection locked="0"/>
    </xf>
    <xf numFmtId="0" fontId="1" fillId="3" borderId="0" xfId="23" applyFill="1" applyAlignment="1" applyProtection="1">
      <alignment vertical="center"/>
      <protection locked="0"/>
    </xf>
    <xf numFmtId="3" fontId="1" fillId="3" borderId="0" xfId="23" applyNumberFormat="1" applyFill="1" applyAlignment="1" applyProtection="1">
      <alignment horizontal="right" vertical="center"/>
      <protection locked="0"/>
    </xf>
    <xf numFmtId="3" fontId="1" fillId="3" borderId="0" xfId="23" applyNumberFormat="1" applyFill="1" applyAlignment="1" applyProtection="1">
      <alignment horizontal="center" vertical="center"/>
      <protection locked="0"/>
    </xf>
    <xf numFmtId="49" fontId="1" fillId="3" borderId="0" xfId="23" applyNumberFormat="1" applyFill="1" applyAlignment="1">
      <alignment vertical="center"/>
    </xf>
    <xf numFmtId="0" fontId="1" fillId="3" borderId="20" xfId="23" applyFill="1" applyBorder="1" applyAlignment="1" applyProtection="1">
      <alignment vertical="center"/>
      <protection locked="0"/>
    </xf>
    <xf numFmtId="10" fontId="33" fillId="3" borderId="0" xfId="7" applyNumberFormat="1" applyFont="1" applyFill="1" applyBorder="1" applyAlignment="1">
      <alignment vertical="center"/>
    </xf>
    <xf numFmtId="10" fontId="1" fillId="3" borderId="0" xfId="7" applyNumberFormat="1" applyFill="1" applyBorder="1" applyAlignment="1">
      <alignment vertical="center"/>
    </xf>
    <xf numFmtId="10" fontId="33" fillId="3" borderId="20" xfId="7" applyNumberFormat="1" applyFont="1" applyFill="1" applyBorder="1" applyAlignment="1">
      <alignment vertical="center"/>
    </xf>
    <xf numFmtId="10" fontId="1" fillId="3" borderId="20" xfId="7" applyNumberFormat="1" applyFill="1" applyBorder="1" applyAlignment="1">
      <alignment vertical="center"/>
    </xf>
    <xf numFmtId="3" fontId="1" fillId="3" borderId="0" xfId="23" applyNumberFormat="1" applyFill="1" applyAlignment="1">
      <alignment horizontal="right" vertical="center"/>
    </xf>
    <xf numFmtId="0" fontId="33" fillId="3" borderId="0" xfId="23" applyFont="1" applyFill="1" applyAlignment="1">
      <alignment horizontal="justify" vertical="center" wrapText="1"/>
    </xf>
    <xf numFmtId="10" fontId="33" fillId="3" borderId="0" xfId="23" applyNumberFormat="1" applyFont="1" applyFill="1" applyAlignment="1">
      <alignment vertical="center"/>
    </xf>
    <xf numFmtId="3" fontId="33" fillId="3" borderId="0" xfId="23" applyNumberFormat="1" applyFont="1" applyFill="1" applyAlignment="1">
      <alignment horizontal="right" vertical="center"/>
    </xf>
    <xf numFmtId="180" fontId="33" fillId="3" borderId="0" xfId="23" applyNumberFormat="1" applyFont="1" applyFill="1" applyAlignment="1">
      <alignment horizontal="right" vertical="center"/>
    </xf>
    <xf numFmtId="10" fontId="33" fillId="3" borderId="20" xfId="23" applyNumberFormat="1" applyFont="1" applyFill="1" applyBorder="1" applyAlignment="1">
      <alignment vertical="center"/>
    </xf>
    <xf numFmtId="3" fontId="1" fillId="3" borderId="0" xfId="23" applyNumberFormat="1" applyFill="1" applyAlignment="1">
      <alignment horizontal="center" vertical="center"/>
    </xf>
    <xf numFmtId="180" fontId="1" fillId="3" borderId="0" xfId="23" applyNumberFormat="1" applyFill="1" applyAlignment="1">
      <alignment horizontal="center" vertical="center"/>
    </xf>
    <xf numFmtId="10" fontId="33" fillId="3" borderId="0" xfId="23" applyNumberFormat="1" applyFont="1" applyFill="1" applyAlignment="1">
      <alignment horizontal="right" vertical="center"/>
    </xf>
    <xf numFmtId="10" fontId="33" fillId="3" borderId="20" xfId="23" applyNumberFormat="1" applyFont="1" applyFill="1" applyBorder="1" applyAlignment="1">
      <alignment horizontal="right" vertical="center"/>
    </xf>
    <xf numFmtId="0" fontId="1" fillId="3" borderId="0" xfId="23" applyFill="1" applyAlignment="1">
      <alignment horizontal="justify" vertical="center" wrapText="1"/>
    </xf>
    <xf numFmtId="10" fontId="1" fillId="3" borderId="0" xfId="23" applyNumberFormat="1" applyFill="1" applyAlignment="1">
      <alignment horizontal="right" vertical="center"/>
    </xf>
    <xf numFmtId="10" fontId="1" fillId="3" borderId="20" xfId="23" applyNumberFormat="1" applyFill="1" applyBorder="1" applyAlignment="1">
      <alignment horizontal="right" vertical="center"/>
    </xf>
    <xf numFmtId="49" fontId="33" fillId="3" borderId="17" xfId="23" applyNumberFormat="1" applyFont="1" applyFill="1" applyBorder="1" applyAlignment="1">
      <alignment horizontal="center" vertical="center"/>
    </xf>
    <xf numFmtId="0" fontId="33" fillId="3" borderId="18" xfId="23" applyFont="1" applyFill="1" applyBorder="1" applyAlignment="1" applyProtection="1">
      <alignment horizontal="justify" vertical="center" wrapText="1"/>
      <protection locked="0"/>
    </xf>
    <xf numFmtId="0" fontId="33" fillId="3" borderId="18" xfId="23" applyFont="1" applyFill="1" applyBorder="1" applyAlignment="1" applyProtection="1">
      <alignment horizontal="center" vertical="center"/>
      <protection locked="0"/>
    </xf>
    <xf numFmtId="3" fontId="33" fillId="3" borderId="18" xfId="23" applyNumberFormat="1" applyFont="1" applyFill="1" applyBorder="1" applyAlignment="1" applyProtection="1">
      <alignment horizontal="right" vertical="center"/>
      <protection locked="0"/>
    </xf>
    <xf numFmtId="3" fontId="33" fillId="3" borderId="18" xfId="23" applyNumberFormat="1" applyFont="1" applyFill="1" applyBorder="1" applyAlignment="1" applyProtection="1">
      <alignment horizontal="center" vertical="center"/>
      <protection locked="0"/>
    </xf>
    <xf numFmtId="0" fontId="1" fillId="3" borderId="18" xfId="23" applyFill="1" applyBorder="1" applyAlignment="1" applyProtection="1">
      <alignment wrapText="1"/>
      <protection locked="0"/>
    </xf>
    <xf numFmtId="0" fontId="1" fillId="3" borderId="19" xfId="23" applyFill="1" applyBorder="1" applyAlignment="1" applyProtection="1">
      <alignment wrapText="1"/>
      <protection locked="0"/>
    </xf>
    <xf numFmtId="0" fontId="33" fillId="3" borderId="17" xfId="23" applyFont="1" applyFill="1" applyBorder="1" applyAlignment="1">
      <alignment horizontal="centerContinuous" vertical="center" wrapText="1"/>
    </xf>
    <xf numFmtId="0" fontId="33" fillId="3" borderId="18" xfId="23" applyFont="1" applyFill="1" applyBorder="1" applyAlignment="1">
      <alignment horizontal="centerContinuous" vertical="center" wrapText="1"/>
    </xf>
    <xf numFmtId="0" fontId="1" fillId="3" borderId="0" xfId="23" applyFill="1" applyAlignment="1" applyProtection="1">
      <alignment wrapText="1"/>
      <protection locked="0"/>
    </xf>
    <xf numFmtId="0" fontId="33" fillId="9" borderId="50" xfId="23" applyFont="1" applyFill="1" applyBorder="1" applyAlignment="1">
      <alignment horizontal="center" vertical="center"/>
    </xf>
    <xf numFmtId="0" fontId="33" fillId="9" borderId="51" xfId="23" applyFont="1" applyFill="1" applyBorder="1" applyAlignment="1">
      <alignment horizontal="justify" vertical="center"/>
    </xf>
    <xf numFmtId="0" fontId="33" fillId="9" borderId="51" xfId="23" applyFont="1" applyFill="1" applyBorder="1" applyAlignment="1">
      <alignment horizontal="center" vertical="center"/>
    </xf>
    <xf numFmtId="0" fontId="33" fillId="9" borderId="51" xfId="23" applyFont="1" applyFill="1" applyBorder="1" applyAlignment="1">
      <alignment horizontal="center" vertical="center" wrapText="1"/>
    </xf>
    <xf numFmtId="0" fontId="42" fillId="9" borderId="51" xfId="23" applyFont="1" applyFill="1" applyBorder="1" applyAlignment="1">
      <alignment horizontal="center" vertical="center" wrapText="1"/>
    </xf>
    <xf numFmtId="0" fontId="42" fillId="9" borderId="52" xfId="23" applyFont="1" applyFill="1" applyBorder="1" applyAlignment="1">
      <alignment horizontal="center" vertical="center"/>
    </xf>
    <xf numFmtId="49" fontId="1" fillId="3" borderId="41" xfId="23" applyNumberFormat="1" applyFill="1" applyBorder="1" applyAlignment="1">
      <alignment vertical="center"/>
    </xf>
    <xf numFmtId="0" fontId="1" fillId="3" borderId="24" xfId="23" applyFill="1" applyBorder="1" applyAlignment="1">
      <alignment horizontal="justify" vertical="center" wrapText="1"/>
    </xf>
    <xf numFmtId="0" fontId="1" fillId="3" borderId="24" xfId="23" applyFill="1" applyBorder="1" applyAlignment="1">
      <alignment horizontal="center" vertical="center"/>
    </xf>
    <xf numFmtId="182" fontId="1" fillId="3" borderId="24" xfId="23" applyNumberFormat="1" applyFill="1" applyBorder="1" applyAlignment="1" applyProtection="1">
      <alignment horizontal="right"/>
      <protection locked="0"/>
    </xf>
    <xf numFmtId="49" fontId="1" fillId="3" borderId="29" xfId="23" applyNumberFormat="1" applyFill="1" applyBorder="1" applyAlignment="1">
      <alignment vertical="center"/>
    </xf>
    <xf numFmtId="0" fontId="1" fillId="3" borderId="10" xfId="23" applyFill="1" applyBorder="1" applyAlignment="1">
      <alignment horizontal="justify" vertical="center" wrapText="1"/>
    </xf>
    <xf numFmtId="0" fontId="1" fillId="3" borderId="10" xfId="23" applyFill="1" applyBorder="1" applyAlignment="1">
      <alignment horizontal="center" vertical="center"/>
    </xf>
    <xf numFmtId="182" fontId="1" fillId="3" borderId="22" xfId="23" applyNumberFormat="1" applyFill="1" applyBorder="1" applyAlignment="1" applyProtection="1">
      <alignment horizontal="right"/>
      <protection locked="0"/>
    </xf>
    <xf numFmtId="181" fontId="1" fillId="3" borderId="10" xfId="23" applyNumberFormat="1" applyFill="1" applyBorder="1" applyAlignment="1">
      <alignment horizontal="right" vertical="center"/>
    </xf>
    <xf numFmtId="0" fontId="43" fillId="3" borderId="10" xfId="23" applyFont="1" applyFill="1" applyBorder="1" applyAlignment="1">
      <alignment horizontal="justify" vertical="center" wrapText="1"/>
    </xf>
    <xf numFmtId="49" fontId="1" fillId="3" borderId="29" xfId="23" applyNumberFormat="1" applyFill="1" applyBorder="1" applyAlignment="1" applyProtection="1">
      <alignment vertical="center"/>
      <protection locked="0"/>
    </xf>
    <xf numFmtId="0" fontId="1" fillId="3" borderId="10" xfId="23" applyFill="1" applyBorder="1" applyAlignment="1" applyProtection="1">
      <alignment horizontal="justify" vertical="center" wrapText="1"/>
      <protection locked="0"/>
    </xf>
    <xf numFmtId="0" fontId="1" fillId="3" borderId="10" xfId="23" applyFill="1" applyBorder="1" applyAlignment="1" applyProtection="1">
      <alignment horizontal="center" vertical="center"/>
      <protection locked="0"/>
    </xf>
    <xf numFmtId="3" fontId="1" fillId="3" borderId="10" xfId="45" applyNumberFormat="1" applyFont="1" applyFill="1" applyBorder="1" applyAlignment="1" applyProtection="1">
      <alignment horizontal="right" vertical="center"/>
      <protection locked="0"/>
    </xf>
    <xf numFmtId="49" fontId="1" fillId="3" borderId="43" xfId="23" applyNumberFormat="1" applyFill="1" applyBorder="1" applyAlignment="1" applyProtection="1">
      <alignment vertical="center"/>
      <protection locked="0"/>
    </xf>
    <xf numFmtId="0" fontId="1" fillId="3" borderId="48" xfId="23" applyFill="1" applyBorder="1" applyAlignment="1" applyProtection="1">
      <alignment horizontal="justify" vertical="center" wrapText="1"/>
      <protection locked="0"/>
    </xf>
    <xf numFmtId="0" fontId="1" fillId="3" borderId="48" xfId="23" applyFill="1" applyBorder="1" applyAlignment="1" applyProtection="1">
      <alignment horizontal="center" vertical="center"/>
      <protection locked="0"/>
    </xf>
    <xf numFmtId="3" fontId="1" fillId="3" borderId="48" xfId="45" applyNumberFormat="1" applyFill="1" applyBorder="1" applyAlignment="1" applyProtection="1">
      <alignment horizontal="right" vertical="center"/>
      <protection locked="0"/>
    </xf>
    <xf numFmtId="3" fontId="1" fillId="3" borderId="48" xfId="23" applyNumberFormat="1" applyFill="1" applyBorder="1" applyAlignment="1" applyProtection="1">
      <alignment horizontal="center" vertical="center"/>
      <protection locked="0"/>
    </xf>
    <xf numFmtId="0" fontId="33" fillId="3" borderId="61" xfId="23" applyFont="1" applyFill="1" applyBorder="1" applyAlignment="1">
      <alignment horizontal="center" vertical="center" wrapText="1"/>
    </xf>
    <xf numFmtId="182" fontId="1" fillId="3" borderId="48" xfId="23" applyNumberFormat="1" applyFill="1" applyBorder="1" applyAlignment="1" applyProtection="1">
      <alignment horizontal="right"/>
      <protection locked="0"/>
    </xf>
    <xf numFmtId="182" fontId="1" fillId="3" borderId="56" xfId="23" applyNumberFormat="1" applyFill="1" applyBorder="1" applyProtection="1">
      <protection locked="0"/>
    </xf>
    <xf numFmtId="49" fontId="1" fillId="3" borderId="27" xfId="23" applyNumberFormat="1" applyFill="1" applyBorder="1" applyAlignment="1" applyProtection="1">
      <alignment vertical="center"/>
      <protection locked="0"/>
    </xf>
    <xf numFmtId="0" fontId="1" fillId="3" borderId="22" xfId="23" applyFill="1" applyBorder="1" applyAlignment="1" applyProtection="1">
      <alignment horizontal="justify" vertical="center" wrapText="1"/>
      <protection locked="0"/>
    </xf>
    <xf numFmtId="0" fontId="1" fillId="3" borderId="22" xfId="23" applyFill="1" applyBorder="1" applyAlignment="1" applyProtection="1">
      <alignment horizontal="center" vertical="center"/>
      <protection locked="0"/>
    </xf>
    <xf numFmtId="3" fontId="1" fillId="3" borderId="22" xfId="45" applyNumberFormat="1" applyFill="1" applyBorder="1" applyAlignment="1" applyProtection="1">
      <alignment horizontal="right" vertical="center"/>
      <protection locked="0"/>
    </xf>
    <xf numFmtId="3" fontId="1" fillId="3" borderId="22" xfId="23" applyNumberFormat="1" applyFill="1" applyBorder="1" applyAlignment="1" applyProtection="1">
      <alignment horizontal="center" vertical="center"/>
      <protection locked="0"/>
    </xf>
    <xf numFmtId="17" fontId="1" fillId="3" borderId="4" xfId="23" applyNumberFormat="1" applyFill="1" applyBorder="1" applyAlignment="1" applyProtection="1">
      <alignment vertical="center"/>
      <protection locked="0"/>
    </xf>
    <xf numFmtId="182" fontId="1" fillId="3" borderId="4" xfId="23" applyNumberFormat="1" applyFill="1" applyBorder="1" applyProtection="1">
      <protection locked="0"/>
    </xf>
    <xf numFmtId="0" fontId="1" fillId="3" borderId="0" xfId="23" applyFill="1" applyAlignment="1" applyProtection="1">
      <alignment horizontal="center" vertical="center"/>
      <protection locked="0"/>
    </xf>
    <xf numFmtId="3" fontId="1" fillId="3" borderId="0" xfId="45" applyNumberFormat="1" applyFill="1" applyAlignment="1" applyProtection="1">
      <alignment horizontal="right" vertical="center"/>
      <protection locked="0"/>
    </xf>
    <xf numFmtId="17" fontId="1" fillId="3" borderId="0" xfId="23" applyNumberFormat="1" applyFill="1" applyAlignment="1" applyProtection="1">
      <alignment vertical="center"/>
      <protection locked="0"/>
    </xf>
    <xf numFmtId="182" fontId="1" fillId="3" borderId="10" xfId="23" applyNumberFormat="1" applyFill="1" applyBorder="1" applyAlignment="1" applyProtection="1">
      <alignment horizontal="right"/>
      <protection locked="0"/>
    </xf>
    <xf numFmtId="182" fontId="1" fillId="3" borderId="7" xfId="23" applyNumberFormat="1" applyFill="1" applyBorder="1" applyProtection="1">
      <protection locked="0"/>
    </xf>
    <xf numFmtId="0" fontId="33" fillId="3" borderId="13" xfId="23" applyFont="1" applyFill="1" applyBorder="1" applyAlignment="1">
      <alignment horizontal="centerContinuous" vertical="center" wrapText="1"/>
    </xf>
    <xf numFmtId="0" fontId="33" fillId="3" borderId="14" xfId="23" applyFont="1" applyFill="1" applyBorder="1" applyAlignment="1">
      <alignment horizontal="centerContinuous" vertical="center" wrapText="1"/>
    </xf>
    <xf numFmtId="182" fontId="1" fillId="3" borderId="31" xfId="23" applyNumberFormat="1" applyFill="1" applyBorder="1" applyAlignment="1" applyProtection="1">
      <alignment horizontal="right"/>
      <protection locked="0"/>
    </xf>
    <xf numFmtId="0" fontId="1" fillId="3" borderId="1" xfId="23" applyFill="1" applyBorder="1" applyProtection="1">
      <protection locked="0"/>
    </xf>
    <xf numFmtId="0" fontId="1" fillId="3" borderId="31" xfId="23" applyFill="1" applyBorder="1" applyProtection="1">
      <protection locked="0"/>
    </xf>
    <xf numFmtId="0" fontId="33" fillId="7" borderId="50" xfId="23" applyFont="1" applyFill="1" applyBorder="1" applyAlignment="1">
      <alignment horizontal="right" vertical="center" wrapText="1"/>
    </xf>
    <xf numFmtId="0" fontId="33" fillId="7" borderId="51" xfId="23" applyFont="1" applyFill="1" applyBorder="1" applyAlignment="1">
      <alignment horizontal="right" vertical="center" wrapText="1"/>
    </xf>
    <xf numFmtId="0" fontId="33" fillId="7" borderId="60" xfId="23" applyFont="1" applyFill="1" applyBorder="1" applyAlignment="1">
      <alignment horizontal="right" vertical="center" wrapText="1"/>
    </xf>
    <xf numFmtId="182" fontId="1" fillId="7" borderId="51" xfId="23" applyNumberFormat="1" applyFill="1" applyBorder="1" applyAlignment="1" applyProtection="1">
      <alignment horizontal="right"/>
      <protection locked="0"/>
    </xf>
    <xf numFmtId="0" fontId="1" fillId="7" borderId="60" xfId="23" applyFill="1" applyBorder="1" applyAlignment="1" applyProtection="1">
      <alignment horizontal="right" vertical="center" wrapText="1"/>
      <protection locked="0"/>
    </xf>
    <xf numFmtId="0" fontId="1" fillId="7" borderId="52" xfId="23" applyFill="1" applyBorder="1" applyAlignment="1" applyProtection="1">
      <alignment horizontal="right" vertical="center" wrapText="1"/>
      <protection locked="0"/>
    </xf>
    <xf numFmtId="0" fontId="1" fillId="3" borderId="0" xfId="23" applyFill="1" applyAlignment="1" applyProtection="1">
      <alignment horizontal="right" vertical="center" wrapText="1"/>
      <protection locked="0"/>
    </xf>
    <xf numFmtId="4" fontId="1" fillId="3" borderId="24" xfId="23" applyNumberFormat="1" applyFill="1" applyBorder="1" applyAlignment="1">
      <alignment horizontal="center" vertical="center"/>
    </xf>
    <xf numFmtId="0" fontId="1" fillId="3" borderId="33" xfId="23" applyFill="1" applyBorder="1" applyProtection="1">
      <protection locked="0"/>
    </xf>
    <xf numFmtId="180" fontId="1" fillId="3" borderId="42" xfId="23" applyNumberFormat="1" applyFill="1" applyBorder="1" applyProtection="1">
      <protection locked="0"/>
    </xf>
    <xf numFmtId="4" fontId="1" fillId="3" borderId="10" xfId="23" applyNumberFormat="1" applyFill="1" applyBorder="1" applyAlignment="1">
      <alignment horizontal="center" vertical="center"/>
    </xf>
    <xf numFmtId="0" fontId="1" fillId="3" borderId="7" xfId="23" applyFill="1" applyBorder="1" applyProtection="1">
      <protection locked="0"/>
    </xf>
    <xf numFmtId="180" fontId="1" fillId="3" borderId="26" xfId="23" applyNumberFormat="1" applyFill="1" applyBorder="1" applyProtection="1">
      <protection locked="0"/>
    </xf>
    <xf numFmtId="0" fontId="42" fillId="3" borderId="10" xfId="23" applyFont="1" applyFill="1" applyBorder="1" applyAlignment="1">
      <alignment horizontal="justify" vertical="center" wrapText="1"/>
    </xf>
    <xf numFmtId="3" fontId="1" fillId="3" borderId="10" xfId="23" applyNumberFormat="1" applyFill="1" applyBorder="1" applyAlignment="1" applyProtection="1">
      <alignment horizontal="right" vertical="center"/>
      <protection locked="0"/>
    </xf>
    <xf numFmtId="3" fontId="1" fillId="3" borderId="10" xfId="23" applyNumberFormat="1" applyFill="1" applyBorder="1" applyAlignment="1" applyProtection="1">
      <alignment horizontal="center" vertical="center"/>
      <protection locked="0"/>
    </xf>
    <xf numFmtId="17" fontId="1" fillId="3" borderId="7" xfId="23" applyNumberFormat="1" applyFill="1" applyBorder="1" applyAlignment="1" applyProtection="1">
      <alignment vertical="center"/>
      <protection locked="0"/>
    </xf>
    <xf numFmtId="0" fontId="1" fillId="3" borderId="26" xfId="23" applyFill="1" applyBorder="1" applyProtection="1">
      <protection locked="0"/>
    </xf>
    <xf numFmtId="3" fontId="1" fillId="3" borderId="48" xfId="23" applyNumberFormat="1" applyFill="1" applyBorder="1" applyAlignment="1" applyProtection="1">
      <alignment horizontal="right" vertical="center"/>
      <protection locked="0"/>
    </xf>
    <xf numFmtId="17" fontId="1" fillId="3" borderId="56" xfId="23" applyNumberFormat="1" applyFill="1" applyBorder="1" applyAlignment="1" applyProtection="1">
      <alignment vertical="center"/>
      <protection locked="0"/>
    </xf>
    <xf numFmtId="0" fontId="1" fillId="3" borderId="56" xfId="23" applyFill="1" applyBorder="1" applyProtection="1">
      <protection locked="0"/>
    </xf>
    <xf numFmtId="0" fontId="1" fillId="3" borderId="49" xfId="23" applyFill="1" applyBorder="1" applyProtection="1">
      <protection locked="0"/>
    </xf>
    <xf numFmtId="182" fontId="1" fillId="3" borderId="0" xfId="23" applyNumberFormat="1" applyFill="1" applyAlignment="1" applyProtection="1">
      <alignment horizontal="right"/>
      <protection locked="0"/>
    </xf>
    <xf numFmtId="0" fontId="33" fillId="3" borderId="38" xfId="23" applyFont="1" applyFill="1" applyBorder="1" applyAlignment="1">
      <alignment horizontal="centerContinuous" vertical="center" wrapText="1"/>
    </xf>
    <xf numFmtId="0" fontId="33" fillId="3" borderId="39" xfId="23" applyFont="1" applyFill="1" applyBorder="1" applyAlignment="1">
      <alignment horizontal="centerContinuous" vertical="center" wrapText="1"/>
    </xf>
    <xf numFmtId="182" fontId="1" fillId="3" borderId="39" xfId="23" applyNumberFormat="1" applyFill="1" applyBorder="1" applyAlignment="1" applyProtection="1">
      <alignment horizontal="right"/>
      <protection locked="0"/>
    </xf>
    <xf numFmtId="0" fontId="1" fillId="3" borderId="39" xfId="23" applyFill="1" applyBorder="1" applyProtection="1">
      <protection locked="0"/>
    </xf>
    <xf numFmtId="0" fontId="1" fillId="3" borderId="40" xfId="23" applyFill="1" applyBorder="1" applyProtection="1">
      <protection locked="0"/>
    </xf>
    <xf numFmtId="0" fontId="42" fillId="10" borderId="52" xfId="23" applyFont="1" applyFill="1" applyBorder="1" applyAlignment="1">
      <alignment horizontal="center" vertical="center"/>
    </xf>
    <xf numFmtId="4" fontId="1" fillId="3" borderId="22" xfId="45" applyNumberFormat="1" applyFill="1" applyBorder="1" applyAlignment="1">
      <alignment horizontal="right" vertical="center"/>
    </xf>
    <xf numFmtId="49" fontId="40" fillId="3" borderId="29" xfId="23" applyNumberFormat="1" applyFont="1" applyFill="1" applyBorder="1" applyAlignment="1">
      <alignment vertical="center"/>
    </xf>
    <xf numFmtId="0" fontId="1" fillId="3" borderId="10" xfId="23" applyFill="1" applyBorder="1" applyAlignment="1">
      <alignment horizontal="justify" vertical="top"/>
    </xf>
    <xf numFmtId="0" fontId="1" fillId="7" borderId="10" xfId="23" applyFill="1" applyBorder="1" applyAlignment="1">
      <alignment horizontal="justify" vertical="center" wrapText="1"/>
    </xf>
    <xf numFmtId="49" fontId="1" fillId="3" borderId="46" xfId="23" applyNumberFormat="1" applyFill="1" applyBorder="1" applyAlignment="1" applyProtection="1">
      <alignment vertical="center"/>
      <protection locked="0"/>
    </xf>
    <xf numFmtId="0" fontId="1" fillId="3" borderId="31" xfId="23" applyFill="1" applyBorder="1" applyAlignment="1" applyProtection="1">
      <alignment horizontal="justify" vertical="center" wrapText="1"/>
      <protection locked="0"/>
    </xf>
    <xf numFmtId="180" fontId="1" fillId="3" borderId="10" xfId="23" applyNumberFormat="1" applyFill="1" applyBorder="1" applyAlignment="1" applyProtection="1">
      <alignment horizontal="right" vertical="center"/>
      <protection locked="0"/>
    </xf>
    <xf numFmtId="0" fontId="42" fillId="3" borderId="31" xfId="23" applyFont="1" applyFill="1" applyBorder="1" applyAlignment="1" applyProtection="1">
      <alignment horizontal="justify" vertical="center" wrapText="1"/>
      <protection locked="0"/>
    </xf>
    <xf numFmtId="0" fontId="1" fillId="3" borderId="31" xfId="23" applyFill="1" applyBorder="1" applyAlignment="1" applyProtection="1">
      <alignment horizontal="center" vertical="center"/>
      <protection locked="0"/>
    </xf>
    <xf numFmtId="49" fontId="1" fillId="3" borderId="10" xfId="23" applyNumberFormat="1" applyFill="1" applyBorder="1" applyAlignment="1" applyProtection="1">
      <alignment vertical="center"/>
      <protection locked="0"/>
    </xf>
    <xf numFmtId="49" fontId="1" fillId="3" borderId="17" xfId="23" applyNumberFormat="1" applyFill="1" applyBorder="1" applyAlignment="1">
      <alignment vertical="center"/>
    </xf>
    <xf numFmtId="0" fontId="1" fillId="3" borderId="18" xfId="23" applyFill="1" applyBorder="1" applyAlignment="1" applyProtection="1">
      <alignment horizontal="justify" vertical="center" wrapText="1"/>
      <protection locked="0"/>
    </xf>
    <xf numFmtId="0" fontId="1" fillId="3" borderId="18" xfId="23" applyFill="1" applyBorder="1" applyAlignment="1" applyProtection="1">
      <alignment horizontal="center" vertical="center"/>
      <protection locked="0"/>
    </xf>
    <xf numFmtId="3" fontId="1" fillId="3" borderId="18" xfId="45" applyNumberFormat="1" applyFill="1" applyBorder="1" applyAlignment="1" applyProtection="1">
      <alignment horizontal="right" vertical="center"/>
      <protection locked="0"/>
    </xf>
    <xf numFmtId="3" fontId="1" fillId="3" borderId="18" xfId="45" applyNumberFormat="1" applyFill="1" applyBorder="1" applyAlignment="1" applyProtection="1">
      <alignment horizontal="center" vertical="center"/>
      <protection locked="0"/>
    </xf>
    <xf numFmtId="17" fontId="1" fillId="3" borderId="18" xfId="23" applyNumberFormat="1" applyFill="1" applyBorder="1" applyAlignment="1" applyProtection="1">
      <alignment vertical="center"/>
      <protection locked="0"/>
    </xf>
    <xf numFmtId="182" fontId="1" fillId="3" borderId="18" xfId="23" applyNumberFormat="1" applyFill="1" applyBorder="1" applyAlignment="1" applyProtection="1">
      <alignment horizontal="right"/>
      <protection locked="0"/>
    </xf>
    <xf numFmtId="0" fontId="1" fillId="3" borderId="19" xfId="23" applyFill="1" applyBorder="1" applyProtection="1">
      <protection locked="0"/>
    </xf>
    <xf numFmtId="3" fontId="1" fillId="3" borderId="0" xfId="45" applyNumberFormat="1" applyFill="1" applyAlignment="1">
      <alignment horizontal="right" vertical="center"/>
    </xf>
    <xf numFmtId="182" fontId="1" fillId="3" borderId="61" xfId="23" applyNumberFormat="1" applyFill="1" applyBorder="1" applyAlignment="1" applyProtection="1">
      <alignment horizontal="right"/>
      <protection locked="0"/>
    </xf>
    <xf numFmtId="0" fontId="1" fillId="10" borderId="15" xfId="23" applyFill="1" applyBorder="1" applyProtection="1">
      <protection locked="0"/>
    </xf>
    <xf numFmtId="0" fontId="1" fillId="10" borderId="19" xfId="23" applyFill="1" applyBorder="1" applyProtection="1">
      <protection locked="0"/>
    </xf>
    <xf numFmtId="49" fontId="45" fillId="3" borderId="38" xfId="23" applyNumberFormat="1" applyFont="1" applyFill="1" applyBorder="1" applyAlignment="1" applyProtection="1">
      <alignment horizontal="center" vertical="center"/>
      <protection locked="0"/>
    </xf>
    <xf numFmtId="0" fontId="33" fillId="3" borderId="40" xfId="23" applyFont="1" applyFill="1" applyBorder="1" applyAlignment="1">
      <alignment horizontal="center" vertical="center"/>
    </xf>
    <xf numFmtId="0" fontId="33" fillId="3" borderId="39" xfId="23" applyFont="1" applyFill="1" applyBorder="1" applyAlignment="1">
      <alignment horizontal="center" vertical="center"/>
    </xf>
    <xf numFmtId="0" fontId="33" fillId="3" borderId="44" xfId="23" applyFont="1" applyFill="1" applyBorder="1" applyAlignment="1">
      <alignment horizontal="right" vertical="center"/>
    </xf>
    <xf numFmtId="0" fontId="33" fillId="3" borderId="39" xfId="23" applyFont="1" applyFill="1" applyBorder="1" applyAlignment="1">
      <alignment horizontal="right" vertical="center"/>
    </xf>
    <xf numFmtId="0" fontId="33" fillId="3" borderId="38" xfId="23" applyFont="1" applyFill="1" applyBorder="1" applyAlignment="1">
      <alignment horizontal="right" vertical="center" wrapText="1"/>
    </xf>
    <xf numFmtId="0" fontId="33" fillId="3" borderId="44" xfId="23" applyFont="1" applyFill="1" applyBorder="1" applyAlignment="1">
      <alignment horizontal="center" vertical="center" wrapText="1"/>
    </xf>
    <xf numFmtId="0" fontId="33" fillId="3" borderId="44" xfId="23" applyFont="1" applyFill="1" applyBorder="1" applyAlignment="1">
      <alignment horizontal="center" vertical="center"/>
    </xf>
    <xf numFmtId="49" fontId="1" fillId="3" borderId="41" xfId="23" applyNumberFormat="1" applyFill="1" applyBorder="1" applyAlignment="1" applyProtection="1">
      <alignment vertical="center"/>
      <protection locked="0"/>
    </xf>
    <xf numFmtId="0" fontId="1" fillId="3" borderId="24" xfId="23" applyFill="1" applyBorder="1" applyAlignment="1" applyProtection="1">
      <alignment horizontal="justify" vertical="center" wrapText="1"/>
      <protection locked="0"/>
    </xf>
    <xf numFmtId="3" fontId="1" fillId="3" borderId="24" xfId="23" applyNumberFormat="1" applyFill="1" applyBorder="1" applyAlignment="1" applyProtection="1">
      <alignment horizontal="right" vertical="center"/>
      <protection locked="0"/>
    </xf>
    <xf numFmtId="0" fontId="1" fillId="3" borderId="10" xfId="23" applyFill="1" applyBorder="1" applyAlignment="1" applyProtection="1">
      <alignment horizontal="right" vertical="center"/>
      <protection locked="0"/>
    </xf>
    <xf numFmtId="0" fontId="1" fillId="3" borderId="10" xfId="23" applyFill="1" applyBorder="1" applyAlignment="1" applyProtection="1">
      <alignment vertical="center"/>
      <protection locked="0"/>
    </xf>
    <xf numFmtId="0" fontId="1" fillId="3" borderId="7" xfId="23" applyFill="1" applyBorder="1" applyAlignment="1" applyProtection="1">
      <alignment vertical="center"/>
      <protection locked="0"/>
    </xf>
    <xf numFmtId="49" fontId="1" fillId="3" borderId="43" xfId="23" applyNumberFormat="1" applyFill="1" applyBorder="1" applyAlignment="1">
      <alignment vertical="center"/>
    </xf>
    <xf numFmtId="0" fontId="1" fillId="3" borderId="48" xfId="23" applyFill="1" applyBorder="1" applyAlignment="1" applyProtection="1">
      <alignment vertical="center"/>
      <protection locked="0"/>
    </xf>
    <xf numFmtId="0" fontId="1" fillId="3" borderId="56" xfId="23" applyFill="1" applyBorder="1" applyAlignment="1" applyProtection="1">
      <alignment vertical="center"/>
      <protection locked="0"/>
    </xf>
    <xf numFmtId="180" fontId="1" fillId="3" borderId="0" xfId="23" applyNumberFormat="1" applyFill="1" applyAlignment="1">
      <alignment horizontal="right" vertical="center"/>
    </xf>
    <xf numFmtId="0" fontId="1" fillId="3" borderId="10" xfId="23" applyFill="1" applyBorder="1" applyProtection="1">
      <protection locked="0"/>
    </xf>
    <xf numFmtId="0" fontId="1" fillId="7" borderId="0" xfId="23" applyFill="1" applyProtection="1">
      <protection locked="0"/>
    </xf>
    <xf numFmtId="0" fontId="13" fillId="0" borderId="0" xfId="55" applyFont="1"/>
    <xf numFmtId="186" fontId="13" fillId="0" borderId="0" xfId="55" applyNumberFormat="1" applyFont="1"/>
    <xf numFmtId="0" fontId="48" fillId="14" borderId="16" xfId="55" applyFont="1" applyFill="1" applyBorder="1" applyAlignment="1">
      <alignment horizontal="left" vertical="center" wrapText="1"/>
    </xf>
    <xf numFmtId="184" fontId="48" fillId="14" borderId="0" xfId="55" applyNumberFormat="1" applyFont="1" applyFill="1" applyAlignment="1">
      <alignment horizontal="center" vertical="center"/>
    </xf>
    <xf numFmtId="180" fontId="38" fillId="14" borderId="0" xfId="55" applyNumberFormat="1" applyFont="1" applyFill="1" applyAlignment="1">
      <alignment horizontal="center" vertical="center"/>
    </xf>
    <xf numFmtId="187" fontId="48" fillId="14" borderId="20" xfId="55" applyNumberFormat="1" applyFont="1" applyFill="1" applyBorder="1" applyAlignment="1">
      <alignment vertical="center"/>
    </xf>
    <xf numFmtId="0" fontId="48" fillId="0" borderId="44" xfId="55" applyFont="1" applyBorder="1" applyAlignment="1">
      <alignment horizontal="center" vertical="center"/>
    </xf>
    <xf numFmtId="180" fontId="38" fillId="0" borderId="44" xfId="56" applyNumberFormat="1" applyFont="1" applyBorder="1" applyAlignment="1">
      <alignment horizontal="center" vertical="center" wrapText="1"/>
    </xf>
    <xf numFmtId="187" fontId="48" fillId="0" borderId="44" xfId="56" applyNumberFormat="1" applyFont="1" applyBorder="1" applyAlignment="1">
      <alignment horizontal="center" vertical="center" wrapText="1"/>
    </xf>
    <xf numFmtId="0" fontId="48" fillId="0" borderId="29" xfId="55" applyFont="1" applyBorder="1" applyAlignment="1">
      <alignment vertical="center"/>
    </xf>
    <xf numFmtId="0" fontId="39" fillId="0" borderId="10" xfId="55" applyFont="1" applyBorder="1" applyAlignment="1">
      <alignment vertical="center"/>
    </xf>
    <xf numFmtId="9" fontId="39" fillId="0" borderId="10" xfId="13" applyFont="1" applyFill="1" applyBorder="1" applyAlignment="1">
      <alignment vertical="center"/>
    </xf>
    <xf numFmtId="168" fontId="39" fillId="0" borderId="26" xfId="55" applyNumberFormat="1" applyFont="1" applyBorder="1" applyAlignment="1">
      <alignment vertical="center"/>
    </xf>
    <xf numFmtId="168" fontId="39" fillId="0" borderId="10" xfId="55" applyNumberFormat="1" applyFont="1" applyBorder="1" applyAlignment="1">
      <alignment vertical="center"/>
    </xf>
    <xf numFmtId="168" fontId="39" fillId="0" borderId="32" xfId="55" applyNumberFormat="1" applyFont="1" applyBorder="1" applyAlignment="1">
      <alignment vertical="center"/>
    </xf>
    <xf numFmtId="0" fontId="48" fillId="0" borderId="29" xfId="55" applyFont="1" applyBorder="1" applyAlignment="1">
      <alignment vertical="center" wrapText="1"/>
    </xf>
    <xf numFmtId="0" fontId="39" fillId="0" borderId="10" xfId="55" applyFont="1" applyBorder="1" applyAlignment="1">
      <alignment vertical="center" wrapText="1"/>
    </xf>
    <xf numFmtId="0" fontId="39" fillId="0" borderId="10" xfId="55" applyFont="1" applyBorder="1" applyAlignment="1">
      <alignment horizontal="left" vertical="center" wrapText="1"/>
    </xf>
    <xf numFmtId="168" fontId="39" fillId="0" borderId="26" xfId="56" applyNumberFormat="1" applyFont="1" applyBorder="1" applyAlignment="1">
      <alignment horizontal="center" vertical="center"/>
    </xf>
    <xf numFmtId="168" fontId="39" fillId="0" borderId="10" xfId="55" applyNumberFormat="1" applyFont="1" applyBorder="1" applyAlignment="1">
      <alignment vertical="center" wrapText="1"/>
    </xf>
    <xf numFmtId="187" fontId="48" fillId="4" borderId="44" xfId="56" applyNumberFormat="1" applyFont="1" applyFill="1" applyBorder="1" applyAlignment="1">
      <alignment horizontal="center" vertical="center"/>
    </xf>
    <xf numFmtId="0" fontId="39" fillId="0" borderId="29" xfId="55" applyFont="1" applyBorder="1" applyAlignment="1">
      <alignment horizontal="left" vertical="center" wrapText="1"/>
    </xf>
    <xf numFmtId="0" fontId="39" fillId="0" borderId="10" xfId="55" applyFont="1" applyBorder="1" applyAlignment="1">
      <alignment horizontal="center" vertical="center"/>
    </xf>
    <xf numFmtId="180" fontId="37" fillId="0" borderId="22" xfId="56" applyNumberFormat="1" applyFont="1" applyBorder="1" applyAlignment="1">
      <alignment horizontal="center" vertical="center"/>
    </xf>
    <xf numFmtId="180" fontId="37" fillId="0" borderId="4" xfId="56" applyNumberFormat="1" applyFont="1" applyBorder="1" applyAlignment="1">
      <alignment horizontal="center" vertical="center"/>
    </xf>
    <xf numFmtId="187" fontId="39" fillId="0" borderId="30" xfId="56" applyNumberFormat="1" applyFont="1" applyBorder="1" applyAlignment="1">
      <alignment horizontal="center" vertical="center"/>
    </xf>
    <xf numFmtId="0" fontId="39" fillId="0" borderId="0" xfId="55" applyFont="1" applyAlignment="1">
      <alignment vertical="center"/>
    </xf>
    <xf numFmtId="180" fontId="13" fillId="0" borderId="0" xfId="55" applyNumberFormat="1" applyFont="1"/>
    <xf numFmtId="3" fontId="13" fillId="0" borderId="0" xfId="55" applyNumberFormat="1" applyFont="1"/>
    <xf numFmtId="180" fontId="37" fillId="3" borderId="10" xfId="56" applyNumberFormat="1" applyFont="1" applyFill="1" applyBorder="1" applyAlignment="1">
      <alignment horizontal="center" vertical="center"/>
    </xf>
    <xf numFmtId="180" fontId="37" fillId="0" borderId="10" xfId="56" applyNumberFormat="1" applyFont="1" applyBorder="1" applyAlignment="1">
      <alignment horizontal="center" vertical="center"/>
    </xf>
    <xf numFmtId="187" fontId="39" fillId="0" borderId="30" xfId="56" applyNumberFormat="1" applyFont="1" applyBorder="1" applyAlignment="1">
      <alignment horizontal="center" vertical="center" wrapText="1"/>
    </xf>
    <xf numFmtId="187" fontId="13" fillId="0" borderId="0" xfId="55" applyNumberFormat="1" applyFont="1"/>
    <xf numFmtId="0" fontId="13" fillId="0" borderId="46" xfId="55" applyFont="1" applyBorder="1"/>
    <xf numFmtId="0" fontId="39" fillId="0" borderId="31" xfId="55" applyFont="1" applyBorder="1" applyAlignment="1">
      <alignment horizontal="center" vertical="center"/>
    </xf>
    <xf numFmtId="187" fontId="39" fillId="0" borderId="68" xfId="56" applyNumberFormat="1" applyFont="1" applyBorder="1" applyAlignment="1">
      <alignment horizontal="center" vertical="center"/>
    </xf>
    <xf numFmtId="180" fontId="37" fillId="0" borderId="0" xfId="55" applyNumberFormat="1" applyFont="1" applyAlignment="1">
      <alignment horizontal="center"/>
    </xf>
    <xf numFmtId="0" fontId="28" fillId="0" borderId="0" xfId="57" applyFont="1"/>
    <xf numFmtId="49" fontId="28" fillId="0" borderId="16" xfId="57" applyNumberFormat="1" applyFont="1" applyBorder="1" applyAlignment="1">
      <alignment vertical="top"/>
    </xf>
    <xf numFmtId="0" fontId="28" fillId="0" borderId="0" xfId="57" applyFont="1" applyProtection="1">
      <protection locked="0"/>
    </xf>
    <xf numFmtId="0" fontId="28" fillId="0" borderId="38" xfId="57" applyFont="1" applyBorder="1" applyAlignment="1">
      <alignment vertical="top"/>
    </xf>
    <xf numFmtId="0" fontId="28" fillId="0" borderId="39" xfId="57" applyFont="1" applyBorder="1" applyAlignment="1">
      <alignment vertical="top" wrapText="1"/>
    </xf>
    <xf numFmtId="0" fontId="28" fillId="0" borderId="39" xfId="57" applyFont="1" applyBorder="1"/>
    <xf numFmtId="0" fontId="28" fillId="0" borderId="39" xfId="57" applyFont="1" applyBorder="1" applyAlignment="1">
      <alignment horizontal="center" vertical="top"/>
    </xf>
    <xf numFmtId="0" fontId="28" fillId="0" borderId="39" xfId="57" applyFont="1" applyBorder="1" applyAlignment="1">
      <alignment horizontal="right" vertical="top"/>
    </xf>
    <xf numFmtId="0" fontId="28" fillId="0" borderId="39" xfId="57" applyFont="1" applyBorder="1" applyAlignment="1">
      <alignment vertical="top"/>
    </xf>
    <xf numFmtId="49" fontId="28" fillId="0" borderId="16" xfId="57" applyNumberFormat="1" applyFont="1" applyBorder="1" applyAlignment="1">
      <alignment horizontal="center" vertical="top"/>
    </xf>
    <xf numFmtId="0" fontId="21" fillId="0" borderId="41" xfId="57" applyFont="1" applyBorder="1" applyAlignment="1" applyProtection="1">
      <alignment horizontal="center" vertical="top" wrapText="1"/>
      <protection locked="0" hidden="1"/>
    </xf>
    <xf numFmtId="175" fontId="21" fillId="0" borderId="42" xfId="59" applyFont="1" applyFill="1" applyBorder="1" applyAlignment="1" applyProtection="1">
      <alignment horizontal="right" vertical="top" wrapText="1"/>
      <protection hidden="1"/>
    </xf>
    <xf numFmtId="0" fontId="28" fillId="0" borderId="10" xfId="57" applyFont="1" applyBorder="1"/>
    <xf numFmtId="0" fontId="28" fillId="0" borderId="10" xfId="57" applyFont="1" applyBorder="1" applyAlignment="1" applyProtection="1">
      <alignment horizontal="center" vertical="top"/>
      <protection hidden="1"/>
    </xf>
    <xf numFmtId="0" fontId="28" fillId="0" borderId="10" xfId="57" applyFont="1" applyBorder="1" applyAlignment="1" applyProtection="1">
      <alignment horizontal="right" vertical="top"/>
      <protection locked="0" hidden="1"/>
    </xf>
    <xf numFmtId="175" fontId="28" fillId="0" borderId="26" xfId="59" applyFont="1" applyFill="1" applyBorder="1" applyAlignment="1" applyProtection="1">
      <alignment horizontal="right" vertical="top"/>
      <protection hidden="1"/>
    </xf>
    <xf numFmtId="0" fontId="29" fillId="0" borderId="29" xfId="57" applyFont="1" applyBorder="1" applyAlignment="1" applyProtection="1">
      <alignment horizontal="center" vertical="top"/>
      <protection locked="0" hidden="1"/>
    </xf>
    <xf numFmtId="0" fontId="29" fillId="0" borderId="10" xfId="57" applyFont="1" applyBorder="1" applyAlignment="1" applyProtection="1">
      <alignment horizontal="center" vertical="center"/>
      <protection hidden="1"/>
    </xf>
    <xf numFmtId="175" fontId="28" fillId="0" borderId="26" xfId="59" applyFont="1" applyFill="1" applyBorder="1" applyAlignment="1" applyProtection="1">
      <alignment horizontal="right" vertical="center"/>
      <protection hidden="1"/>
    </xf>
    <xf numFmtId="171" fontId="28" fillId="0" borderId="10" xfId="57" applyNumberFormat="1" applyFont="1" applyBorder="1" applyAlignment="1" applyProtection="1">
      <alignment horizontal="center" vertical="top"/>
      <protection locked="0" hidden="1"/>
    </xf>
    <xf numFmtId="171" fontId="29" fillId="0" borderId="29" xfId="57" applyNumberFormat="1" applyFont="1" applyBorder="1" applyAlignment="1" applyProtection="1">
      <alignment horizontal="center" vertical="top"/>
      <protection locked="0" hidden="1"/>
    </xf>
    <xf numFmtId="2" fontId="29" fillId="0" borderId="29" xfId="57" applyNumberFormat="1" applyFont="1" applyBorder="1" applyAlignment="1" applyProtection="1">
      <alignment horizontal="center" vertical="top"/>
      <protection locked="0" hidden="1"/>
    </xf>
    <xf numFmtId="0" fontId="28" fillId="0" borderId="48" xfId="57" applyFont="1" applyBorder="1" applyAlignment="1" applyProtection="1">
      <alignment horizontal="center" vertical="top"/>
      <protection hidden="1"/>
    </xf>
    <xf numFmtId="0" fontId="28" fillId="0" borderId="48" xfId="57" applyFont="1" applyBorder="1" applyAlignment="1" applyProtection="1">
      <alignment horizontal="right" vertical="top"/>
      <protection locked="0" hidden="1"/>
    </xf>
    <xf numFmtId="175" fontId="21" fillId="0" borderId="49" xfId="59" applyFont="1" applyFill="1" applyBorder="1" applyAlignment="1" applyProtection="1">
      <alignment horizontal="right" vertical="top"/>
      <protection hidden="1"/>
    </xf>
    <xf numFmtId="0" fontId="28" fillId="0" borderId="16" xfId="57" applyFont="1" applyBorder="1" applyAlignment="1">
      <alignment vertical="top"/>
    </xf>
    <xf numFmtId="0" fontId="28" fillId="0" borderId="0" xfId="57" applyFont="1" applyAlignment="1">
      <alignment vertical="top" wrapText="1"/>
    </xf>
    <xf numFmtId="0" fontId="28" fillId="0" borderId="0" xfId="57" applyFont="1" applyAlignment="1">
      <alignment horizontal="center" vertical="top"/>
    </xf>
    <xf numFmtId="0" fontId="28" fillId="0" borderId="0" xfId="57" applyFont="1" applyAlignment="1">
      <alignment horizontal="right" vertical="top"/>
    </xf>
    <xf numFmtId="0" fontId="28" fillId="0" borderId="0" xfId="57" applyFont="1" applyAlignment="1">
      <alignment vertical="top"/>
    </xf>
    <xf numFmtId="175" fontId="28" fillId="0" borderId="0" xfId="59" applyFont="1" applyFill="1" applyBorder="1" applyAlignment="1">
      <alignment vertical="top"/>
    </xf>
    <xf numFmtId="0" fontId="28" fillId="0" borderId="20" xfId="57" applyFont="1" applyBorder="1"/>
    <xf numFmtId="0" fontId="27" fillId="0" borderId="24" xfId="57" applyFont="1" applyBorder="1" applyAlignment="1">
      <alignment horizontal="center" vertical="center"/>
    </xf>
    <xf numFmtId="0" fontId="28" fillId="0" borderId="71" xfId="57" applyFont="1" applyBorder="1" applyAlignment="1">
      <alignment horizontal="center"/>
    </xf>
    <xf numFmtId="0" fontId="21" fillId="0" borderId="72" xfId="57" applyFont="1" applyBorder="1" applyAlignment="1" applyProtection="1">
      <alignment vertical="top" wrapText="1"/>
      <protection hidden="1"/>
    </xf>
    <xf numFmtId="0" fontId="28" fillId="0" borderId="73" xfId="57" applyFont="1" applyBorder="1"/>
    <xf numFmtId="0" fontId="28" fillId="0" borderId="74" xfId="57" applyFont="1" applyBorder="1"/>
    <xf numFmtId="49" fontId="29" fillId="0" borderId="75" xfId="57" applyNumberFormat="1" applyFont="1" applyBorder="1" applyAlignment="1" applyProtection="1">
      <alignment horizontal="center" vertical="top"/>
      <protection locked="0"/>
    </xf>
    <xf numFmtId="0" fontId="50" fillId="0" borderId="76" xfId="57" applyFont="1" applyBorder="1" applyAlignment="1">
      <alignment vertical="center"/>
    </xf>
    <xf numFmtId="175" fontId="28" fillId="0" borderId="73" xfId="59" applyFont="1" applyFill="1" applyBorder="1" applyAlignment="1" applyProtection="1">
      <alignment horizontal="right" vertical="top"/>
      <protection hidden="1"/>
    </xf>
    <xf numFmtId="4" fontId="28" fillId="0" borderId="77" xfId="57" applyNumberFormat="1" applyFont="1" applyBorder="1" applyAlignment="1">
      <alignment horizontal="center" vertical="center"/>
    </xf>
    <xf numFmtId="0" fontId="28" fillId="0" borderId="20" xfId="57" applyFont="1" applyBorder="1" applyProtection="1">
      <protection locked="0"/>
    </xf>
    <xf numFmtId="175" fontId="21" fillId="0" borderId="42" xfId="59" applyFont="1" applyFill="1" applyBorder="1" applyAlignment="1" applyProtection="1">
      <alignment horizontal="right" vertical="center"/>
      <protection hidden="1"/>
    </xf>
    <xf numFmtId="0" fontId="28" fillId="0" borderId="0" xfId="57" applyFont="1" applyAlignment="1" applyProtection="1">
      <alignment vertical="center"/>
      <protection locked="0"/>
    </xf>
    <xf numFmtId="175" fontId="28" fillId="0" borderId="26" xfId="59" applyFont="1" applyFill="1" applyBorder="1" applyAlignment="1" applyProtection="1">
      <alignment vertical="top"/>
      <protection hidden="1"/>
    </xf>
    <xf numFmtId="175" fontId="21" fillId="0" borderId="49" xfId="59" applyFont="1" applyFill="1" applyBorder="1" applyAlignment="1" applyProtection="1">
      <alignment horizontal="right" vertical="center"/>
      <protection hidden="1"/>
    </xf>
    <xf numFmtId="0" fontId="28" fillId="0" borderId="16" xfId="57" applyFont="1" applyBorder="1" applyAlignment="1" applyProtection="1">
      <alignment vertical="top"/>
      <protection hidden="1"/>
    </xf>
    <xf numFmtId="0" fontId="28" fillId="0" borderId="0" xfId="57" applyFont="1" applyAlignment="1" applyProtection="1">
      <alignment vertical="top" wrapText="1"/>
      <protection hidden="1"/>
    </xf>
    <xf numFmtId="0" fontId="28" fillId="0" borderId="0" xfId="57" applyFont="1" applyAlignment="1" applyProtection="1">
      <alignment horizontal="center" vertical="top"/>
      <protection hidden="1"/>
    </xf>
    <xf numFmtId="0" fontId="28" fillId="0" borderId="0" xfId="57" applyFont="1" applyAlignment="1" applyProtection="1">
      <alignment horizontal="right" vertical="top"/>
      <protection hidden="1"/>
    </xf>
    <xf numFmtId="0" fontId="28" fillId="0" borderId="0" xfId="57" applyFont="1" applyAlignment="1" applyProtection="1">
      <alignment vertical="top"/>
      <protection hidden="1"/>
    </xf>
    <xf numFmtId="175" fontId="28" fillId="0" borderId="0" xfId="59" applyFont="1" applyFill="1" applyBorder="1" applyAlignment="1" applyProtection="1">
      <alignment vertical="top"/>
      <protection hidden="1"/>
    </xf>
    <xf numFmtId="0" fontId="28" fillId="0" borderId="16" xfId="57" applyFont="1" applyBorder="1"/>
    <xf numFmtId="0" fontId="28" fillId="0" borderId="17" xfId="57" applyFont="1" applyBorder="1"/>
    <xf numFmtId="168" fontId="8" fillId="8" borderId="26" xfId="0" applyNumberFormat="1" applyFont="1" applyFill="1" applyBorder="1" applyAlignment="1">
      <alignment horizontal="center" vertical="center"/>
    </xf>
    <xf numFmtId="0" fontId="21" fillId="0" borderId="50" xfId="57" applyFont="1" applyBorder="1" applyAlignment="1" applyProtection="1">
      <alignment horizontal="center" vertical="center"/>
      <protection hidden="1"/>
    </xf>
    <xf numFmtId="0" fontId="21" fillId="0" borderId="51" xfId="57" applyFont="1" applyBorder="1" applyAlignment="1" applyProtection="1">
      <alignment horizontal="center" vertical="center"/>
      <protection hidden="1"/>
    </xf>
    <xf numFmtId="189" fontId="21" fillId="0" borderId="51" xfId="57" applyNumberFormat="1" applyFont="1" applyBorder="1" applyAlignment="1" applyProtection="1">
      <alignment horizontal="center" vertical="center"/>
      <protection hidden="1"/>
    </xf>
    <xf numFmtId="0" fontId="21" fillId="0" borderId="24" xfId="57" applyFont="1" applyBorder="1" applyAlignment="1" applyProtection="1">
      <alignment vertical="top" wrapText="1"/>
      <protection hidden="1"/>
    </xf>
    <xf numFmtId="0" fontId="29" fillId="0" borderId="10" xfId="57" applyFont="1" applyBorder="1" applyAlignment="1" applyProtection="1">
      <alignment vertical="top" wrapText="1"/>
      <protection hidden="1"/>
    </xf>
    <xf numFmtId="0" fontId="29" fillId="0" borderId="43" xfId="57" applyFont="1" applyBorder="1" applyAlignment="1" applyProtection="1">
      <alignment horizontal="center" vertical="top"/>
      <protection locked="0" hidden="1"/>
    </xf>
    <xf numFmtId="0" fontId="27" fillId="0" borderId="41" xfId="57" applyFont="1" applyBorder="1" applyAlignment="1">
      <alignment horizontal="center" vertical="center"/>
    </xf>
    <xf numFmtId="0" fontId="27" fillId="0" borderId="24" xfId="57" applyFont="1" applyBorder="1" applyAlignment="1">
      <alignment horizontal="center" vertical="center" wrapText="1"/>
    </xf>
    <xf numFmtId="0" fontId="27" fillId="0" borderId="54" xfId="57" applyFont="1" applyBorder="1" applyAlignment="1">
      <alignment horizontal="center" vertical="center"/>
    </xf>
    <xf numFmtId="0" fontId="27" fillId="0" borderId="42" xfId="57" applyFont="1" applyBorder="1" applyAlignment="1">
      <alignment horizontal="center" vertical="center"/>
    </xf>
    <xf numFmtId="0" fontId="29" fillId="0" borderId="77" xfId="57" applyFont="1" applyBorder="1" applyAlignment="1">
      <alignment horizontal="center" vertical="center"/>
    </xf>
    <xf numFmtId="171" fontId="29" fillId="0" borderId="76" xfId="57" applyNumberFormat="1" applyFont="1" applyBorder="1" applyAlignment="1">
      <alignment horizontal="center" vertical="center"/>
    </xf>
    <xf numFmtId="174" fontId="28" fillId="0" borderId="76" xfId="57" applyNumberFormat="1" applyFont="1" applyBorder="1" applyAlignment="1">
      <alignment horizontal="center" vertical="center"/>
    </xf>
    <xf numFmtId="10" fontId="28" fillId="0" borderId="76" xfId="57" applyNumberFormat="1" applyFont="1" applyBorder="1" applyAlignment="1">
      <alignment horizontal="center" vertical="center"/>
    </xf>
    <xf numFmtId="190" fontId="28" fillId="0" borderId="78" xfId="60" applyNumberFormat="1" applyFont="1" applyFill="1" applyBorder="1" applyAlignment="1">
      <alignment horizontal="right" vertical="center"/>
    </xf>
    <xf numFmtId="190" fontId="21" fillId="0" borderId="82" xfId="60" applyNumberFormat="1" applyFont="1" applyFill="1" applyBorder="1" applyAlignment="1">
      <alignment horizontal="right" vertical="center"/>
    </xf>
    <xf numFmtId="49" fontId="29" fillId="0" borderId="16" xfId="57" applyNumberFormat="1" applyFont="1" applyBorder="1" applyAlignment="1">
      <alignment horizontal="center" vertical="top"/>
    </xf>
    <xf numFmtId="0" fontId="52" fillId="0" borderId="0" xfId="57" applyFont="1" applyAlignment="1" applyProtection="1">
      <alignment horizontal="left"/>
      <protection locked="0"/>
    </xf>
    <xf numFmtId="49" fontId="29" fillId="0" borderId="16" xfId="57" applyNumberFormat="1" applyFont="1" applyBorder="1" applyAlignment="1">
      <alignment horizontal="center" vertical="center"/>
    </xf>
    <xf numFmtId="0" fontId="16" fillId="0" borderId="0" xfId="80"/>
    <xf numFmtId="0" fontId="1" fillId="0" borderId="0" xfId="81"/>
    <xf numFmtId="195" fontId="16" fillId="0" borderId="0" xfId="80" applyNumberFormat="1"/>
    <xf numFmtId="0" fontId="16" fillId="0" borderId="0" xfId="80" applyAlignment="1">
      <alignment horizontal="right"/>
    </xf>
    <xf numFmtId="4" fontId="55" fillId="0" borderId="0" xfId="80" applyNumberFormat="1" applyFont="1" applyAlignment="1">
      <alignment horizontal="left"/>
    </xf>
    <xf numFmtId="0" fontId="18" fillId="0" borderId="23" xfId="80" applyFont="1" applyBorder="1" applyAlignment="1">
      <alignment horizontal="right" vertical="center"/>
    </xf>
    <xf numFmtId="0" fontId="18" fillId="0" borderId="37" xfId="80" applyFont="1" applyBorder="1" applyAlignment="1">
      <alignment horizontal="right" vertical="center"/>
    </xf>
    <xf numFmtId="0" fontId="18" fillId="0" borderId="57" xfId="80" applyFont="1" applyBorder="1" applyAlignment="1">
      <alignment horizontal="center" vertical="center"/>
    </xf>
    <xf numFmtId="9" fontId="18" fillId="0" borderId="57" xfId="82" applyFont="1" applyBorder="1" applyAlignment="1">
      <alignment horizontal="center" vertical="center"/>
    </xf>
    <xf numFmtId="168" fontId="18" fillId="0" borderId="57" xfId="82" applyNumberFormat="1" applyFont="1" applyBorder="1" applyAlignment="1">
      <alignment horizontal="center" vertical="center" wrapText="1"/>
    </xf>
    <xf numFmtId="0" fontId="18" fillId="0" borderId="35" xfId="80" applyFont="1" applyBorder="1" applyAlignment="1">
      <alignment horizontal="center" vertical="center"/>
    </xf>
    <xf numFmtId="195" fontId="55" fillId="3" borderId="0" xfId="80" applyNumberFormat="1" applyFont="1" applyFill="1"/>
    <xf numFmtId="0" fontId="18" fillId="4" borderId="24" xfId="80" applyFont="1" applyFill="1" applyBorder="1" applyAlignment="1">
      <alignment horizontal="center" vertical="center" wrapText="1"/>
    </xf>
    <xf numFmtId="9" fontId="18" fillId="4" borderId="24" xfId="82" applyFont="1" applyFill="1" applyBorder="1" applyAlignment="1">
      <alignment horizontal="center" vertical="center" wrapText="1"/>
    </xf>
    <xf numFmtId="168" fontId="18" fillId="4" borderId="24" xfId="82" applyNumberFormat="1" applyFont="1" applyFill="1" applyBorder="1" applyAlignment="1">
      <alignment horizontal="left" vertical="center" wrapText="1"/>
    </xf>
    <xf numFmtId="10" fontId="18" fillId="4" borderId="24" xfId="80" applyNumberFormat="1" applyFont="1" applyFill="1" applyBorder="1"/>
    <xf numFmtId="195" fontId="18" fillId="4" borderId="32" xfId="80" applyNumberFormat="1" applyFont="1" applyFill="1" applyBorder="1" applyAlignment="1">
      <alignment horizontal="right" vertical="center"/>
    </xf>
    <xf numFmtId="10" fontId="18" fillId="4" borderId="34" xfId="80" applyNumberFormat="1" applyFont="1" applyFill="1" applyBorder="1"/>
    <xf numFmtId="169" fontId="16" fillId="0" borderId="0" xfId="83" applyFont="1"/>
    <xf numFmtId="0" fontId="18" fillId="4" borderId="7" xfId="80" applyFont="1" applyFill="1" applyBorder="1" applyAlignment="1">
      <alignment horizontal="center" vertical="center" wrapText="1"/>
    </xf>
    <xf numFmtId="9" fontId="18" fillId="4" borderId="7" xfId="82" applyFont="1" applyFill="1" applyBorder="1" applyAlignment="1">
      <alignment horizontal="center" vertical="center" wrapText="1"/>
    </xf>
    <xf numFmtId="168" fontId="18" fillId="4" borderId="7" xfId="82" applyNumberFormat="1" applyFont="1" applyFill="1" applyBorder="1" applyAlignment="1">
      <alignment horizontal="left" vertical="center" wrapText="1"/>
    </xf>
    <xf numFmtId="10" fontId="18" fillId="4" borderId="10" xfId="80" applyNumberFormat="1" applyFont="1" applyFill="1" applyBorder="1"/>
    <xf numFmtId="195" fontId="16" fillId="0" borderId="0" xfId="80" applyNumberFormat="1" applyAlignment="1">
      <alignment horizontal="right"/>
    </xf>
    <xf numFmtId="0" fontId="26" fillId="0" borderId="7" xfId="80" applyFont="1" applyBorder="1" applyAlignment="1">
      <alignment horizontal="left" vertical="center" wrapText="1"/>
    </xf>
    <xf numFmtId="172" fontId="26" fillId="0" borderId="7" xfId="80" applyNumberFormat="1" applyFont="1" applyBorder="1" applyAlignment="1">
      <alignment horizontal="center" vertical="center" wrapText="1"/>
    </xf>
    <xf numFmtId="9" fontId="1" fillId="0" borderId="7" xfId="82" applyFont="1" applyBorder="1" applyAlignment="1">
      <alignment horizontal="center" vertical="center" wrapText="1"/>
    </xf>
    <xf numFmtId="168" fontId="26" fillId="0" borderId="7" xfId="82" applyNumberFormat="1" applyFont="1" applyBorder="1" applyAlignment="1">
      <alignment horizontal="left" vertical="center" wrapText="1"/>
    </xf>
    <xf numFmtId="10" fontId="26" fillId="0" borderId="10" xfId="82" applyNumberFormat="1" applyFont="1" applyBorder="1" applyAlignment="1">
      <alignment horizontal="right" vertical="center"/>
    </xf>
    <xf numFmtId="195" fontId="26" fillId="0" borderId="32" xfId="80" applyNumberFormat="1" applyFont="1" applyBorder="1" applyAlignment="1">
      <alignment horizontal="right" vertical="center"/>
    </xf>
    <xf numFmtId="2" fontId="16" fillId="0" borderId="0" xfId="80" applyNumberFormat="1"/>
    <xf numFmtId="9" fontId="26" fillId="0" borderId="7" xfId="82" applyFont="1" applyBorder="1" applyAlignment="1">
      <alignment horizontal="center" vertical="center" wrapText="1"/>
    </xf>
    <xf numFmtId="2" fontId="26" fillId="0" borderId="7" xfId="82" applyNumberFormat="1" applyFont="1" applyBorder="1" applyAlignment="1">
      <alignment horizontal="center" vertical="center" wrapText="1"/>
    </xf>
    <xf numFmtId="168" fontId="16" fillId="0" borderId="0" xfId="80" applyNumberFormat="1"/>
    <xf numFmtId="0" fontId="18" fillId="4" borderId="10" xfId="80" applyFont="1" applyFill="1" applyBorder="1" applyAlignment="1">
      <alignment horizontal="left" vertical="center" wrapText="1"/>
    </xf>
    <xf numFmtId="172" fontId="18" fillId="4" borderId="31" xfId="80" applyNumberFormat="1" applyFont="1" applyFill="1" applyBorder="1" applyAlignment="1">
      <alignment horizontal="center" vertical="center" wrapText="1"/>
    </xf>
    <xf numFmtId="9" fontId="18" fillId="4" borderId="31" xfId="82" applyFont="1" applyFill="1" applyBorder="1" applyAlignment="1">
      <alignment horizontal="center" vertical="center" wrapText="1"/>
    </xf>
    <xf numFmtId="168" fontId="18" fillId="4" borderId="31" xfId="82" applyNumberFormat="1" applyFont="1" applyFill="1" applyBorder="1" applyAlignment="1">
      <alignment horizontal="left" vertical="center" wrapText="1"/>
    </xf>
    <xf numFmtId="10" fontId="18" fillId="4" borderId="26" xfId="82" applyNumberFormat="1" applyFont="1" applyFill="1" applyBorder="1" applyAlignment="1">
      <alignment horizontal="right" vertical="center"/>
    </xf>
    <xf numFmtId="195" fontId="18" fillId="4" borderId="26" xfId="80" applyNumberFormat="1" applyFont="1" applyFill="1" applyBorder="1" applyAlignment="1">
      <alignment horizontal="right" vertical="center"/>
    </xf>
    <xf numFmtId="0" fontId="1" fillId="0" borderId="7" xfId="80" applyFont="1" applyBorder="1" applyAlignment="1">
      <alignment horizontal="left" vertical="center" wrapText="1"/>
    </xf>
    <xf numFmtId="10" fontId="26" fillId="0" borderId="10" xfId="80" applyNumberFormat="1" applyFont="1" applyBorder="1" applyAlignment="1">
      <alignment horizontal="right" vertical="center"/>
    </xf>
    <xf numFmtId="10" fontId="26" fillId="7" borderId="9" xfId="82" applyNumberFormat="1" applyFont="1" applyFill="1" applyBorder="1" applyAlignment="1">
      <alignment horizontal="right" vertical="center"/>
    </xf>
    <xf numFmtId="10" fontId="18" fillId="4" borderId="51" xfId="80" applyNumberFormat="1" applyFont="1" applyFill="1" applyBorder="1"/>
    <xf numFmtId="195" fontId="18" fillId="4" borderId="63" xfId="80" applyNumberFormat="1" applyFont="1" applyFill="1" applyBorder="1" applyAlignment="1">
      <alignment horizontal="right" vertical="center"/>
    </xf>
    <xf numFmtId="10" fontId="18" fillId="4" borderId="61" xfId="80" applyNumberFormat="1" applyFont="1" applyFill="1" applyBorder="1"/>
    <xf numFmtId="195" fontId="18" fillId="4" borderId="19" xfId="80" applyNumberFormat="1" applyFont="1" applyFill="1" applyBorder="1" applyAlignment="1">
      <alignment horizontal="right" vertical="center"/>
    </xf>
    <xf numFmtId="195" fontId="32" fillId="0" borderId="0" xfId="80" applyNumberFormat="1" applyFont="1"/>
    <xf numFmtId="0" fontId="30" fillId="0" borderId="0" xfId="81" applyFont="1"/>
    <xf numFmtId="9" fontId="26" fillId="0" borderId="0" xfId="82" applyFont="1" applyAlignment="1">
      <alignment horizontal="center"/>
    </xf>
    <xf numFmtId="168" fontId="26" fillId="0" borderId="0" xfId="82" applyNumberFormat="1" applyFont="1" applyAlignment="1">
      <alignment horizontal="center"/>
    </xf>
    <xf numFmtId="0" fontId="26" fillId="0" borderId="0" xfId="80" applyFont="1"/>
    <xf numFmtId="9" fontId="16" fillId="0" borderId="0" xfId="82" applyFont="1" applyAlignment="1">
      <alignment horizontal="center"/>
    </xf>
    <xf numFmtId="168" fontId="16" fillId="0" borderId="0" xfId="82" applyNumberFormat="1" applyFont="1"/>
    <xf numFmtId="9" fontId="26" fillId="0" borderId="7" xfId="82" applyFont="1" applyFill="1" applyBorder="1" applyAlignment="1">
      <alignment horizontal="center" vertical="center" wrapText="1"/>
    </xf>
    <xf numFmtId="168" fontId="26" fillId="0" borderId="7" xfId="82" applyNumberFormat="1" applyFont="1" applyFill="1" applyBorder="1" applyAlignment="1">
      <alignment horizontal="left" vertical="center" wrapText="1"/>
    </xf>
    <xf numFmtId="10" fontId="26" fillId="0" borderId="9" xfId="82" applyNumberFormat="1" applyFont="1" applyFill="1" applyBorder="1" applyAlignment="1">
      <alignment horizontal="right" vertical="center"/>
    </xf>
    <xf numFmtId="169" fontId="16" fillId="0" borderId="0" xfId="83" applyFont="1" applyFill="1"/>
    <xf numFmtId="0" fontId="26" fillId="0" borderId="14" xfId="80" applyFont="1" applyBorder="1"/>
    <xf numFmtId="0" fontId="26" fillId="0" borderId="15" xfId="80" applyFont="1" applyBorder="1"/>
    <xf numFmtId="0" fontId="26" fillId="0" borderId="20" xfId="80" applyFont="1" applyBorder="1"/>
    <xf numFmtId="0" fontId="26" fillId="0" borderId="18" xfId="80" applyFont="1" applyBorder="1"/>
    <xf numFmtId="0" fontId="26" fillId="0" borderId="19" xfId="80" applyFont="1" applyBorder="1"/>
    <xf numFmtId="0" fontId="33" fillId="3" borderId="0" xfId="1" applyFont="1" applyFill="1" applyAlignment="1">
      <alignment horizontal="justify" vertical="center" wrapText="1"/>
    </xf>
    <xf numFmtId="3" fontId="1" fillId="3" borderId="0" xfId="1" applyNumberFormat="1" applyFill="1" applyAlignment="1">
      <alignment horizontal="right" vertical="center"/>
    </xf>
    <xf numFmtId="0" fontId="1" fillId="3" borderId="0" xfId="1" applyFill="1" applyAlignment="1">
      <alignment horizontal="justify" vertical="center" wrapText="1"/>
    </xf>
    <xf numFmtId="0" fontId="1" fillId="3" borderId="0" xfId="1" applyFill="1" applyAlignment="1">
      <alignment horizontal="center" vertical="center"/>
    </xf>
    <xf numFmtId="3" fontId="1" fillId="3" borderId="0" xfId="1" applyNumberFormat="1" applyFill="1" applyAlignment="1">
      <alignment horizontal="center" vertical="center"/>
    </xf>
    <xf numFmtId="49" fontId="33" fillId="10" borderId="50" xfId="23" applyNumberFormat="1" applyFont="1" applyFill="1" applyBorder="1" applyAlignment="1">
      <alignment horizontal="center" vertical="center"/>
    </xf>
    <xf numFmtId="0" fontId="33" fillId="10" borderId="51" xfId="23" applyFont="1" applyFill="1" applyBorder="1" applyAlignment="1">
      <alignment horizontal="center" vertical="center" wrapText="1"/>
    </xf>
    <xf numFmtId="0" fontId="33" fillId="10" borderId="51" xfId="23" applyFont="1" applyFill="1" applyBorder="1" applyAlignment="1">
      <alignment horizontal="center" vertical="center"/>
    </xf>
    <xf numFmtId="49" fontId="1" fillId="3" borderId="27" xfId="23" applyNumberFormat="1" applyFill="1" applyBorder="1" applyAlignment="1">
      <alignment vertical="center"/>
    </xf>
    <xf numFmtId="0" fontId="1" fillId="3" borderId="22" xfId="23" applyFill="1" applyBorder="1" applyAlignment="1">
      <alignment horizontal="justify" vertical="center" wrapText="1"/>
    </xf>
    <xf numFmtId="0" fontId="1" fillId="3" borderId="22" xfId="23" applyFill="1" applyBorder="1" applyAlignment="1">
      <alignment horizontal="center" vertical="center"/>
    </xf>
    <xf numFmtId="184" fontId="26" fillId="3" borderId="10" xfId="84" applyNumberFormat="1" applyFont="1" applyFill="1" applyBorder="1" applyAlignment="1" applyProtection="1">
      <alignment vertical="center"/>
      <protection locked="0"/>
    </xf>
    <xf numFmtId="0" fontId="1" fillId="3" borderId="0" xfId="1" applyFill="1" applyAlignment="1">
      <alignment vertical="center"/>
    </xf>
    <xf numFmtId="0" fontId="1" fillId="3" borderId="20" xfId="1" applyFill="1" applyBorder="1" applyAlignment="1">
      <alignment vertical="center"/>
    </xf>
    <xf numFmtId="3" fontId="1" fillId="3" borderId="0" xfId="1" applyNumberFormat="1" applyFill="1" applyAlignment="1">
      <alignment horizontal="centerContinuous" vertical="center"/>
    </xf>
    <xf numFmtId="0" fontId="1" fillId="3" borderId="0" xfId="1" applyFill="1" applyAlignment="1">
      <alignment horizontal="centerContinuous" vertical="center"/>
    </xf>
    <xf numFmtId="10" fontId="33" fillId="3" borderId="0" xfId="1" applyNumberFormat="1" applyFont="1" applyFill="1" applyAlignment="1">
      <alignment vertical="center"/>
    </xf>
    <xf numFmtId="10" fontId="33" fillId="3" borderId="20" xfId="1" applyNumberFormat="1" applyFont="1" applyFill="1" applyBorder="1" applyAlignment="1">
      <alignment vertical="center"/>
    </xf>
    <xf numFmtId="0" fontId="43" fillId="3" borderId="0" xfId="23" applyFont="1" applyFill="1" applyAlignment="1">
      <alignment horizontal="justify" vertical="center" wrapText="1"/>
    </xf>
    <xf numFmtId="182" fontId="1" fillId="3" borderId="0" xfId="23" applyNumberFormat="1" applyFill="1" applyAlignment="1">
      <alignment horizontal="justify" vertical="center" wrapText="1"/>
    </xf>
    <xf numFmtId="0" fontId="40" fillId="3" borderId="0" xfId="23" applyFont="1" applyFill="1" applyAlignment="1" applyProtection="1">
      <alignment horizontal="justify" vertical="center" wrapText="1"/>
      <protection locked="0"/>
    </xf>
    <xf numFmtId="180" fontId="47" fillId="3" borderId="24" xfId="23" applyNumberFormat="1" applyFont="1" applyFill="1" applyBorder="1" applyAlignment="1">
      <alignment horizontal="right" vertical="center"/>
    </xf>
    <xf numFmtId="180" fontId="47" fillId="3" borderId="10" xfId="23" applyNumberFormat="1" applyFont="1" applyFill="1" applyBorder="1" applyAlignment="1">
      <alignment horizontal="right" vertical="center"/>
    </xf>
    <xf numFmtId="3" fontId="33" fillId="10" borderId="51" xfId="23" applyNumberFormat="1" applyFont="1" applyFill="1" applyBorder="1" applyAlignment="1">
      <alignment horizontal="center" vertical="center" wrapText="1"/>
    </xf>
    <xf numFmtId="3" fontId="33" fillId="10" borderId="51" xfId="23" applyNumberFormat="1" applyFont="1" applyFill="1" applyBorder="1" applyAlignment="1">
      <alignment horizontal="center" vertical="center"/>
    </xf>
    <xf numFmtId="0" fontId="42" fillId="10" borderId="51" xfId="23" applyFont="1" applyFill="1" applyBorder="1" applyAlignment="1">
      <alignment horizontal="center" vertical="center" wrapText="1"/>
    </xf>
    <xf numFmtId="0" fontId="42" fillId="10" borderId="44" xfId="23" applyFont="1" applyFill="1" applyBorder="1" applyAlignment="1">
      <alignment horizontal="center" vertical="center" wrapText="1"/>
    </xf>
    <xf numFmtId="196" fontId="1" fillId="3" borderId="22" xfId="45" applyNumberFormat="1" applyFill="1" applyBorder="1" applyAlignment="1">
      <alignment horizontal="right" vertical="center"/>
    </xf>
    <xf numFmtId="184" fontId="26" fillId="0" borderId="22" xfId="23" applyNumberFormat="1" applyFont="1" applyBorder="1" applyAlignment="1">
      <alignment vertical="center"/>
    </xf>
    <xf numFmtId="184" fontId="26" fillId="0" borderId="10" xfId="51" applyNumberFormat="1" applyFont="1" applyFill="1" applyBorder="1" applyAlignment="1" applyProtection="1">
      <alignment vertical="center"/>
      <protection locked="0"/>
    </xf>
    <xf numFmtId="184" fontId="26" fillId="0" borderId="10" xfId="23" applyNumberFormat="1" applyFont="1" applyBorder="1" applyAlignment="1">
      <alignment vertical="center"/>
    </xf>
    <xf numFmtId="184" fontId="26" fillId="0" borderId="10" xfId="23" applyNumberFormat="1" applyFont="1" applyBorder="1" applyAlignment="1" applyProtection="1">
      <alignment vertical="center"/>
      <protection locked="0"/>
    </xf>
    <xf numFmtId="184" fontId="40" fillId="0" borderId="10" xfId="23" applyNumberFormat="1" applyFont="1" applyBorder="1" applyAlignment="1">
      <alignment vertical="center"/>
    </xf>
    <xf numFmtId="184" fontId="26" fillId="0" borderId="10" xfId="23" applyNumberFormat="1" applyFont="1" applyBorder="1" applyProtection="1">
      <protection locked="0"/>
    </xf>
    <xf numFmtId="184" fontId="26" fillId="9" borderId="10" xfId="23" applyNumberFormat="1" applyFont="1" applyFill="1" applyBorder="1" applyProtection="1">
      <protection locked="0"/>
    </xf>
    <xf numFmtId="184" fontId="26" fillId="7" borderId="10" xfId="23" applyNumberFormat="1" applyFont="1" applyFill="1" applyBorder="1" applyProtection="1">
      <protection locked="0"/>
    </xf>
    <xf numFmtId="184" fontId="26" fillId="18" borderId="10" xfId="23" applyNumberFormat="1" applyFont="1" applyFill="1" applyBorder="1" applyAlignment="1" applyProtection="1">
      <alignment vertical="center"/>
      <protection locked="0"/>
    </xf>
    <xf numFmtId="184" fontId="26" fillId="0" borderId="10" xfId="51" applyNumberFormat="1" applyFont="1" applyFill="1" applyBorder="1" applyAlignment="1" applyProtection="1">
      <protection locked="0"/>
    </xf>
    <xf numFmtId="184" fontId="26" fillId="0" borderId="10" xfId="84" applyNumberFormat="1" applyFont="1" applyFill="1" applyBorder="1" applyAlignment="1" applyProtection="1">
      <alignment vertical="center"/>
      <protection locked="0"/>
    </xf>
    <xf numFmtId="0" fontId="40" fillId="7" borderId="31" xfId="23" applyFont="1" applyFill="1" applyBorder="1" applyAlignment="1" applyProtection="1">
      <alignment horizontal="justify" vertical="center" wrapText="1"/>
      <protection locked="0"/>
    </xf>
    <xf numFmtId="49" fontId="1" fillId="3" borderId="0" xfId="1" applyNumberFormat="1" applyFill="1" applyAlignment="1">
      <alignment vertical="center"/>
    </xf>
    <xf numFmtId="0" fontId="44" fillId="3" borderId="0" xfId="1" applyFont="1" applyFill="1" applyAlignment="1">
      <alignment horizontal="center" vertical="center"/>
    </xf>
    <xf numFmtId="17" fontId="1" fillId="3" borderId="0" xfId="1" applyNumberFormat="1" applyFill="1" applyAlignment="1">
      <alignment vertical="center"/>
    </xf>
    <xf numFmtId="0" fontId="1" fillId="3" borderId="0" xfId="1" applyFill="1" applyAlignment="1" applyProtection="1">
      <alignment vertical="center"/>
      <protection locked="0"/>
    </xf>
    <xf numFmtId="49" fontId="1" fillId="3" borderId="27" xfId="1" applyNumberFormat="1" applyFill="1" applyBorder="1" applyAlignment="1">
      <alignment vertical="center"/>
    </xf>
    <xf numFmtId="0" fontId="1" fillId="3" borderId="22" xfId="1" applyFill="1" applyBorder="1" applyAlignment="1">
      <alignment horizontal="justify" vertical="center" wrapText="1"/>
    </xf>
    <xf numFmtId="0" fontId="1" fillId="3" borderId="22" xfId="1" applyFill="1" applyBorder="1" applyAlignment="1">
      <alignment horizontal="center" vertical="center"/>
    </xf>
    <xf numFmtId="184" fontId="26" fillId="0" borderId="10" xfId="1" applyNumberFormat="1" applyFont="1" applyBorder="1" applyAlignment="1" applyProtection="1">
      <alignment vertical="center"/>
      <protection locked="0"/>
    </xf>
    <xf numFmtId="49" fontId="1" fillId="3" borderId="29" xfId="1" applyNumberFormat="1" applyFill="1" applyBorder="1" applyAlignment="1">
      <alignment vertical="center"/>
    </xf>
    <xf numFmtId="0" fontId="1" fillId="3" borderId="10" xfId="1" applyFill="1" applyBorder="1" applyAlignment="1">
      <alignment horizontal="justify" vertical="center" wrapText="1"/>
    </xf>
    <xf numFmtId="0" fontId="1" fillId="3" borderId="10" xfId="1" applyFill="1" applyBorder="1" applyAlignment="1">
      <alignment horizontal="center" vertical="center"/>
    </xf>
    <xf numFmtId="184" fontId="26" fillId="7" borderId="10" xfId="1" applyNumberFormat="1" applyFont="1" applyFill="1" applyBorder="1" applyAlignment="1" applyProtection="1">
      <alignment vertical="center"/>
      <protection locked="0"/>
    </xf>
    <xf numFmtId="184" fontId="26" fillId="9" borderId="10" xfId="1" applyNumberFormat="1" applyFont="1" applyFill="1" applyBorder="1" applyAlignment="1" applyProtection="1">
      <alignment vertical="center"/>
      <protection locked="0"/>
    </xf>
    <xf numFmtId="49" fontId="1" fillId="3" borderId="43" xfId="1" applyNumberFormat="1" applyFill="1" applyBorder="1" applyAlignment="1">
      <alignment vertical="center"/>
    </xf>
    <xf numFmtId="0" fontId="1" fillId="3" borderId="48" xfId="1" applyFill="1" applyBorder="1" applyAlignment="1">
      <alignment horizontal="justify" vertical="center" wrapText="1"/>
    </xf>
    <xf numFmtId="0" fontId="1" fillId="3" borderId="48" xfId="1" applyFill="1" applyBorder="1" applyAlignment="1">
      <alignment horizontal="center" vertical="center"/>
    </xf>
    <xf numFmtId="0" fontId="1" fillId="0" borderId="0" xfId="40"/>
    <xf numFmtId="3" fontId="1" fillId="0" borderId="0" xfId="40" applyNumberFormat="1"/>
    <xf numFmtId="3" fontId="36" fillId="0" borderId="0" xfId="40" applyNumberFormat="1" applyFont="1" applyAlignment="1">
      <alignment horizontal="center" vertical="center" wrapText="1"/>
    </xf>
    <xf numFmtId="3" fontId="36" fillId="0" borderId="0" xfId="40" applyNumberFormat="1" applyFont="1" applyAlignment="1">
      <alignment horizontal="center"/>
    </xf>
    <xf numFmtId="10" fontId="1" fillId="0" borderId="0" xfId="40" applyNumberFormat="1" applyAlignment="1">
      <alignment horizontal="center" vertical="center" wrapText="1"/>
    </xf>
    <xf numFmtId="10" fontId="33" fillId="0" borderId="0" xfId="40" applyNumberFormat="1" applyFont="1" applyAlignment="1">
      <alignment horizontal="center" vertical="center" wrapText="1"/>
    </xf>
    <xf numFmtId="3" fontId="58" fillId="0" borderId="0" xfId="40" applyNumberFormat="1" applyFont="1"/>
    <xf numFmtId="0" fontId="56" fillId="0" borderId="0" xfId="40" applyFont="1"/>
    <xf numFmtId="0" fontId="59" fillId="0" borderId="0" xfId="91" applyFont="1" applyAlignment="1">
      <alignment horizontal="center" vertical="center"/>
    </xf>
    <xf numFmtId="0" fontId="31" fillId="0" borderId="0" xfId="91" applyFont="1" applyAlignment="1">
      <alignment vertical="center"/>
    </xf>
    <xf numFmtId="0" fontId="33" fillId="0" borderId="0" xfId="40" applyFont="1"/>
    <xf numFmtId="0" fontId="1" fillId="0" borderId="0" xfId="96" applyFont="1" applyAlignment="1">
      <alignment vertical="center"/>
    </xf>
    <xf numFmtId="0" fontId="60" fillId="3" borderId="13" xfId="55" applyFont="1" applyFill="1" applyBorder="1" applyAlignment="1">
      <alignment vertical="center" wrapText="1"/>
    </xf>
    <xf numFmtId="0" fontId="60" fillId="3" borderId="14" xfId="55" applyFont="1" applyFill="1" applyBorder="1" applyAlignment="1">
      <alignment vertical="center"/>
    </xf>
    <xf numFmtId="0" fontId="60" fillId="3" borderId="15" xfId="55" applyFont="1" applyFill="1" applyBorder="1" applyAlignment="1">
      <alignment vertical="center"/>
    </xf>
    <xf numFmtId="0" fontId="60" fillId="3" borderId="16" xfId="55" applyFont="1" applyFill="1" applyBorder="1" applyAlignment="1">
      <alignment vertical="center"/>
    </xf>
    <xf numFmtId="0" fontId="60" fillId="3" borderId="20" xfId="55" applyFont="1" applyFill="1" applyBorder="1" applyAlignment="1">
      <alignment vertical="center"/>
    </xf>
    <xf numFmtId="0" fontId="28" fillId="0" borderId="69" xfId="57" applyFont="1" applyBorder="1" applyAlignment="1">
      <alignment vertical="center" wrapText="1"/>
    </xf>
    <xf numFmtId="0" fontId="28" fillId="0" borderId="2" xfId="57" applyFont="1" applyBorder="1" applyAlignment="1">
      <alignment vertical="center"/>
    </xf>
    <xf numFmtId="0" fontId="28" fillId="0" borderId="70" xfId="57" applyFont="1" applyBorder="1" applyAlignment="1">
      <alignment vertical="center"/>
    </xf>
    <xf numFmtId="0" fontId="28" fillId="0" borderId="16" xfId="57" applyFont="1" applyBorder="1" applyAlignment="1">
      <alignment vertical="center"/>
    </xf>
    <xf numFmtId="0" fontId="28" fillId="0" borderId="0" xfId="57" applyFont="1" applyAlignment="1">
      <alignment vertical="center"/>
    </xf>
    <xf numFmtId="0" fontId="28" fillId="0" borderId="20" xfId="57" applyFont="1" applyBorder="1" applyAlignment="1">
      <alignment vertical="center"/>
    </xf>
    <xf numFmtId="43" fontId="1" fillId="3" borderId="58" xfId="23" applyNumberFormat="1" applyFill="1" applyBorder="1" applyAlignment="1" applyProtection="1">
      <alignment vertical="center"/>
      <protection locked="0"/>
    </xf>
    <xf numFmtId="43" fontId="1" fillId="3" borderId="48" xfId="23" applyNumberFormat="1" applyFill="1" applyBorder="1" applyAlignment="1" applyProtection="1">
      <alignment vertical="center"/>
      <protection locked="0"/>
    </xf>
    <xf numFmtId="43" fontId="1" fillId="3" borderId="10" xfId="45" applyNumberFormat="1" applyFill="1" applyBorder="1" applyAlignment="1">
      <alignment horizontal="right" vertical="center"/>
    </xf>
    <xf numFmtId="41" fontId="1" fillId="3" borderId="26" xfId="23" applyNumberFormat="1" applyFill="1" applyBorder="1" applyAlignment="1" applyProtection="1">
      <alignment horizontal="right"/>
      <protection locked="0"/>
    </xf>
    <xf numFmtId="41" fontId="1" fillId="3" borderId="7" xfId="23" applyNumberFormat="1" applyFill="1" applyBorder="1" applyAlignment="1" applyProtection="1">
      <alignment horizontal="right"/>
      <protection locked="0"/>
    </xf>
    <xf numFmtId="41" fontId="1" fillId="3" borderId="26" xfId="23" applyNumberFormat="1" applyFill="1" applyBorder="1" applyAlignment="1" applyProtection="1">
      <alignment horizontal="right" vertical="center" wrapText="1"/>
      <protection locked="0"/>
    </xf>
    <xf numFmtId="41" fontId="40" fillId="3" borderId="26" xfId="23" applyNumberFormat="1" applyFont="1" applyFill="1" applyBorder="1" applyAlignment="1">
      <alignment horizontal="right" vertical="center" wrapText="1"/>
    </xf>
    <xf numFmtId="41" fontId="1" fillId="3" borderId="26" xfId="23" applyNumberFormat="1" applyFill="1" applyBorder="1" applyAlignment="1">
      <alignment horizontal="right" vertical="center" wrapText="1"/>
    </xf>
    <xf numFmtId="41" fontId="1" fillId="3" borderId="26" xfId="23" applyNumberFormat="1" applyFill="1" applyBorder="1" applyAlignment="1">
      <alignment horizontal="right" vertical="top"/>
    </xf>
    <xf numFmtId="196" fontId="1" fillId="3" borderId="22" xfId="122" applyNumberFormat="1" applyFont="1" applyFill="1" applyBorder="1" applyAlignment="1">
      <alignment horizontal="right" vertical="center"/>
    </xf>
    <xf numFmtId="41" fontId="42" fillId="3" borderId="26" xfId="23" applyNumberFormat="1" applyFont="1" applyFill="1" applyBorder="1" applyAlignment="1">
      <alignment horizontal="right" vertical="center" wrapText="1"/>
    </xf>
    <xf numFmtId="41" fontId="1" fillId="3" borderId="30" xfId="23" applyNumberFormat="1" applyFill="1" applyBorder="1" applyAlignment="1">
      <alignment horizontal="right" vertical="center" wrapText="1"/>
    </xf>
    <xf numFmtId="43" fontId="1" fillId="3" borderId="22" xfId="45" applyNumberFormat="1" applyFill="1" applyBorder="1" applyAlignment="1">
      <alignment horizontal="right" vertical="center"/>
    </xf>
    <xf numFmtId="41" fontId="1" fillId="3" borderId="10" xfId="23" applyNumberFormat="1" applyFill="1" applyBorder="1" applyAlignment="1" applyProtection="1">
      <alignment vertical="center"/>
      <protection locked="0"/>
    </xf>
    <xf numFmtId="41" fontId="1" fillId="3" borderId="22" xfId="23" applyNumberFormat="1" applyFill="1" applyBorder="1" applyAlignment="1" applyProtection="1">
      <alignment vertical="center"/>
      <protection locked="0"/>
    </xf>
    <xf numFmtId="41" fontId="1" fillId="3" borderId="49" xfId="23" applyNumberFormat="1" applyFill="1" applyBorder="1" applyAlignment="1" applyProtection="1">
      <alignment vertical="center"/>
      <protection locked="0"/>
    </xf>
    <xf numFmtId="41" fontId="1" fillId="3" borderId="26" xfId="23" applyNumberFormat="1" applyFill="1" applyBorder="1" applyAlignment="1" applyProtection="1">
      <alignment vertical="center"/>
      <protection locked="0"/>
    </xf>
    <xf numFmtId="197" fontId="1" fillId="3" borderId="22" xfId="6" applyNumberFormat="1" applyFont="1" applyFill="1" applyBorder="1" applyAlignment="1">
      <alignment horizontal="right" vertical="center"/>
    </xf>
    <xf numFmtId="182" fontId="1" fillId="3" borderId="22" xfId="6" applyNumberFormat="1" applyFont="1" applyFill="1" applyBorder="1" applyAlignment="1">
      <alignment horizontal="right" vertical="center"/>
    </xf>
    <xf numFmtId="181" fontId="1" fillId="3" borderId="10" xfId="123" applyNumberFormat="1" applyFont="1" applyFill="1" applyBorder="1" applyAlignment="1">
      <alignment horizontal="right" vertical="center"/>
    </xf>
    <xf numFmtId="43" fontId="1" fillId="3" borderId="22" xfId="6" applyNumberFormat="1" applyFont="1" applyFill="1" applyBorder="1" applyAlignment="1">
      <alignment horizontal="right" vertical="center"/>
    </xf>
    <xf numFmtId="197" fontId="1" fillId="3" borderId="10" xfId="6" applyNumberFormat="1" applyFont="1" applyFill="1" applyBorder="1" applyAlignment="1">
      <alignment horizontal="right" vertical="center"/>
    </xf>
    <xf numFmtId="181" fontId="1" fillId="3" borderId="10" xfId="123" applyNumberFormat="1" applyFill="1" applyBorder="1" applyAlignment="1">
      <alignment horizontal="center" vertical="center"/>
    </xf>
    <xf numFmtId="181" fontId="1" fillId="3" borderId="10" xfId="123" applyNumberFormat="1" applyFill="1" applyBorder="1" applyAlignment="1">
      <alignment horizontal="right" vertical="center"/>
    </xf>
    <xf numFmtId="41" fontId="1" fillId="3" borderId="42" xfId="23" applyNumberFormat="1" applyFill="1" applyBorder="1" applyAlignment="1" applyProtection="1">
      <alignment vertical="center"/>
      <protection locked="0"/>
    </xf>
    <xf numFmtId="197" fontId="1" fillId="3" borderId="57" xfId="6" applyNumberFormat="1" applyFont="1" applyFill="1" applyBorder="1" applyAlignment="1">
      <alignment horizontal="right" vertical="center"/>
    </xf>
    <xf numFmtId="182" fontId="1" fillId="3" borderId="24" xfId="6" applyNumberFormat="1" applyFont="1" applyFill="1" applyBorder="1" applyAlignment="1">
      <alignment horizontal="right" vertical="center"/>
    </xf>
    <xf numFmtId="181" fontId="1" fillId="3" borderId="24" xfId="123" applyNumberFormat="1" applyFill="1" applyBorder="1" applyAlignment="1">
      <alignment horizontal="right" vertical="center"/>
    </xf>
    <xf numFmtId="43" fontId="1" fillId="3" borderId="24" xfId="6" applyNumberFormat="1" applyFont="1" applyFill="1" applyBorder="1" applyAlignment="1">
      <alignment horizontal="right" vertical="center"/>
    </xf>
    <xf numFmtId="41" fontId="1" fillId="3" borderId="0" xfId="1" applyNumberFormat="1" applyFill="1" applyAlignment="1">
      <alignment vertical="center"/>
    </xf>
    <xf numFmtId="41" fontId="1" fillId="3" borderId="0" xfId="1" applyNumberFormat="1" applyFill="1" applyAlignment="1">
      <alignment horizontal="right" vertical="center"/>
    </xf>
    <xf numFmtId="173" fontId="42" fillId="3" borderId="0" xfId="124" applyNumberFormat="1" applyFont="1" applyFill="1" applyBorder="1" applyAlignment="1">
      <alignment horizontal="right" vertical="center"/>
    </xf>
    <xf numFmtId="173" fontId="42" fillId="3" borderId="0" xfId="6" applyNumberFormat="1" applyFont="1" applyFill="1" applyBorder="1" applyAlignment="1">
      <alignment vertical="center"/>
    </xf>
    <xf numFmtId="173" fontId="42" fillId="3" borderId="0" xfId="6" applyNumberFormat="1" applyFont="1" applyFill="1" applyBorder="1" applyAlignment="1">
      <alignment horizontal="right" vertical="center"/>
    </xf>
    <xf numFmtId="173" fontId="0" fillId="3" borderId="0" xfId="6" applyNumberFormat="1" applyFont="1" applyFill="1" applyBorder="1" applyAlignment="1">
      <alignment horizontal="center" vertical="center"/>
    </xf>
    <xf numFmtId="173" fontId="1" fillId="3" borderId="0" xfId="6" applyNumberFormat="1" applyFont="1" applyFill="1" applyBorder="1" applyAlignment="1">
      <alignment horizontal="center" vertical="center"/>
    </xf>
    <xf numFmtId="189" fontId="21" fillId="0" borderId="48" xfId="126" applyNumberFormat="1" applyFont="1" applyFill="1" applyBorder="1" applyAlignment="1" applyProtection="1">
      <alignment horizontal="right" vertical="top"/>
      <protection hidden="1"/>
    </xf>
    <xf numFmtId="189" fontId="28" fillId="0" borderId="10" xfId="126" applyNumberFormat="1" applyFont="1" applyFill="1" applyBorder="1" applyAlignment="1" applyProtection="1">
      <alignment horizontal="right" vertical="top"/>
      <protection hidden="1"/>
    </xf>
    <xf numFmtId="189" fontId="28" fillId="0" borderId="10" xfId="126" applyNumberFormat="1" applyFont="1" applyFill="1" applyBorder="1" applyAlignment="1" applyProtection="1">
      <alignment horizontal="right" vertical="center"/>
      <protection hidden="1"/>
    </xf>
    <xf numFmtId="43" fontId="28" fillId="0" borderId="40" xfId="126" applyFont="1" applyFill="1" applyBorder="1" applyAlignment="1">
      <alignment vertical="top"/>
    </xf>
    <xf numFmtId="189" fontId="21" fillId="0" borderId="52" xfId="126" applyNumberFormat="1" applyFont="1" applyFill="1" applyBorder="1" applyAlignment="1" applyProtection="1">
      <alignment horizontal="center" vertical="center" wrapText="1"/>
      <protection hidden="1"/>
    </xf>
    <xf numFmtId="41" fontId="16" fillId="0" borderId="0" xfId="33"/>
    <xf numFmtId="43" fontId="16" fillId="0" borderId="0" xfId="32"/>
    <xf numFmtId="0" fontId="25" fillId="0" borderId="17" xfId="16" applyFont="1" applyBorder="1" applyAlignment="1">
      <alignment horizontal="center"/>
    </xf>
    <xf numFmtId="0" fontId="25" fillId="0" borderId="18" xfId="16" applyFont="1" applyBorder="1"/>
    <xf numFmtId="0" fontId="25" fillId="0" borderId="18" xfId="16" applyFont="1" applyBorder="1" applyAlignment="1">
      <alignment horizontal="center"/>
    </xf>
    <xf numFmtId="0" fontId="14" fillId="0" borderId="19" xfId="55" applyFont="1" applyBorder="1" applyAlignment="1">
      <alignment vertical="center" wrapText="1"/>
    </xf>
    <xf numFmtId="0" fontId="27" fillId="0" borderId="18" xfId="57" applyFont="1" applyBorder="1" applyAlignment="1">
      <alignment vertical="center" wrapText="1"/>
    </xf>
    <xf numFmtId="0" fontId="25" fillId="0" borderId="17" xfId="16" applyFont="1" applyBorder="1"/>
    <xf numFmtId="0" fontId="27" fillId="0" borderId="19" xfId="57" applyFont="1" applyBorder="1" applyAlignment="1">
      <alignment vertical="center" wrapText="1"/>
    </xf>
    <xf numFmtId="0" fontId="14" fillId="0" borderId="18" xfId="55" applyFont="1" applyBorder="1" applyAlignment="1">
      <alignment vertical="center" wrapText="1"/>
    </xf>
    <xf numFmtId="0" fontId="18" fillId="4" borderId="7" xfId="80" applyFont="1" applyFill="1" applyBorder="1" applyAlignment="1">
      <alignment horizontal="left" vertical="center" wrapText="1"/>
    </xf>
    <xf numFmtId="0" fontId="16" fillId="0" borderId="0" xfId="80" applyAlignment="1">
      <alignment horizontal="center"/>
    </xf>
    <xf numFmtId="0" fontId="26" fillId="0" borderId="0" xfId="80" applyFont="1" applyAlignment="1">
      <alignment horizontal="center"/>
    </xf>
    <xf numFmtId="195" fontId="18" fillId="4" borderId="52" xfId="80" applyNumberFormat="1" applyFont="1" applyFill="1" applyBorder="1" applyAlignment="1">
      <alignment horizontal="right" vertical="center"/>
    </xf>
    <xf numFmtId="198" fontId="16" fillId="0" borderId="0" xfId="33" applyNumberFormat="1"/>
    <xf numFmtId="168" fontId="6" fillId="0" borderId="9" xfId="1" applyNumberFormat="1" applyFont="1" applyBorder="1" applyAlignment="1">
      <alignment horizontal="center" vertical="center" wrapText="1"/>
    </xf>
    <xf numFmtId="168" fontId="21" fillId="5" borderId="10" xfId="1" applyNumberFormat="1" applyFont="1" applyFill="1" applyBorder="1" applyAlignment="1">
      <alignment horizontal="center" vertical="center" wrapText="1"/>
    </xf>
    <xf numFmtId="168" fontId="21" fillId="8" borderId="10" xfId="1" applyNumberFormat="1" applyFont="1" applyFill="1" applyBorder="1" applyAlignment="1">
      <alignment horizontal="center" vertical="center" wrapText="1"/>
    </xf>
    <xf numFmtId="168" fontId="29" fillId="0" borderId="10" xfId="1" applyNumberFormat="1" applyFont="1" applyBorder="1" applyAlignment="1">
      <alignment horizontal="center" vertical="center" wrapText="1"/>
    </xf>
    <xf numFmtId="168" fontId="21" fillId="8" borderId="10" xfId="6" applyNumberFormat="1" applyFont="1" applyFill="1" applyBorder="1" applyAlignment="1">
      <alignment horizontal="center" vertical="center"/>
    </xf>
    <xf numFmtId="168" fontId="21" fillId="0" borderId="10" xfId="6" applyNumberFormat="1" applyFont="1" applyFill="1" applyBorder="1" applyAlignment="1">
      <alignment horizontal="center" vertical="center"/>
    </xf>
    <xf numFmtId="168" fontId="4" fillId="0" borderId="0" xfId="9" applyNumberFormat="1" applyFont="1" applyAlignment="1">
      <alignment horizontal="center" vertical="center" wrapText="1"/>
    </xf>
    <xf numFmtId="168" fontId="5" fillId="0" borderId="0" xfId="11" applyNumberFormat="1" applyFont="1" applyFill="1" applyBorder="1" applyAlignment="1">
      <alignment horizontal="center" vertical="center"/>
    </xf>
    <xf numFmtId="168" fontId="5" fillId="0" borderId="0" xfId="3" applyNumberFormat="1" applyFont="1" applyFill="1" applyBorder="1" applyAlignment="1">
      <alignment horizontal="center" vertical="center"/>
    </xf>
    <xf numFmtId="168" fontId="4" fillId="0" borderId="0" xfId="1" applyNumberFormat="1" applyFont="1" applyAlignment="1">
      <alignment horizontal="center" vertical="center"/>
    </xf>
    <xf numFmtId="0" fontId="1" fillId="0" borderId="0" xfId="92" applyAlignment="1">
      <alignment vertical="center"/>
    </xf>
    <xf numFmtId="0" fontId="1" fillId="0" borderId="0" xfId="40" applyAlignment="1">
      <alignment vertical="center"/>
    </xf>
    <xf numFmtId="10" fontId="33" fillId="0" borderId="52" xfId="40" applyNumberFormat="1" applyFont="1" applyBorder="1" applyAlignment="1">
      <alignment horizontal="center" vertical="center"/>
    </xf>
    <xf numFmtId="10" fontId="33" fillId="0" borderId="52" xfId="93" applyNumberFormat="1" applyFont="1" applyBorder="1" applyAlignment="1">
      <alignment horizontal="center" vertical="center"/>
    </xf>
    <xf numFmtId="178" fontId="33" fillId="0" borderId="51" xfId="93" applyNumberFormat="1" applyFont="1" applyBorder="1" applyAlignment="1">
      <alignment horizontal="center" vertical="center"/>
    </xf>
    <xf numFmtId="0" fontId="1" fillId="0" borderId="50" xfId="40" applyBorder="1" applyAlignment="1">
      <alignment horizontal="center" vertical="center"/>
    </xf>
    <xf numFmtId="10" fontId="1" fillId="0" borderId="63" xfId="93" applyNumberFormat="1" applyFont="1" applyBorder="1" applyAlignment="1">
      <alignment horizontal="center" vertical="center"/>
    </xf>
    <xf numFmtId="178" fontId="1" fillId="0" borderId="61" xfId="40" applyNumberFormat="1" applyBorder="1" applyAlignment="1">
      <alignment horizontal="center" vertical="center"/>
    </xf>
    <xf numFmtId="0" fontId="1" fillId="0" borderId="61" xfId="40" applyBorder="1" applyAlignment="1">
      <alignment vertical="center"/>
    </xf>
    <xf numFmtId="10" fontId="1" fillId="0" borderId="21" xfId="93" applyNumberFormat="1" applyFont="1" applyBorder="1" applyAlignment="1">
      <alignment horizontal="center" vertical="center"/>
    </xf>
    <xf numFmtId="178" fontId="1" fillId="0" borderId="58" xfId="40" applyNumberFormat="1" applyBorder="1" applyAlignment="1">
      <alignment horizontal="center" vertical="center"/>
    </xf>
    <xf numFmtId="0" fontId="1" fillId="0" borderId="58" xfId="40" applyBorder="1" applyAlignment="1">
      <alignment vertical="center"/>
    </xf>
    <xf numFmtId="0" fontId="33" fillId="0" borderId="57" xfId="40" applyFont="1" applyBorder="1" applyAlignment="1">
      <alignment horizontal="center" vertical="center"/>
    </xf>
    <xf numFmtId="0" fontId="33" fillId="0" borderId="51" xfId="40" applyFont="1" applyBorder="1" applyAlignment="1">
      <alignment horizontal="left" vertical="center"/>
    </xf>
    <xf numFmtId="0" fontId="1" fillId="0" borderId="35" xfId="40" applyBorder="1" applyAlignment="1">
      <alignment vertical="center"/>
    </xf>
    <xf numFmtId="178" fontId="33" fillId="0" borderId="57" xfId="40" applyNumberFormat="1" applyFont="1" applyBorder="1" applyAlignment="1">
      <alignment horizontal="center" vertical="center"/>
    </xf>
    <xf numFmtId="0" fontId="33" fillId="0" borderId="57" xfId="40" applyFont="1" applyBorder="1" applyAlignment="1">
      <alignment horizontal="center" vertical="center" wrapText="1"/>
    </xf>
    <xf numFmtId="2" fontId="33" fillId="0" borderId="60" xfId="40" applyNumberFormat="1" applyFont="1" applyBorder="1" applyAlignment="1">
      <alignment horizontal="center" vertical="center"/>
    </xf>
    <xf numFmtId="0" fontId="33" fillId="0" borderId="51" xfId="40" applyFont="1" applyBorder="1" applyAlignment="1">
      <alignment vertical="center"/>
    </xf>
    <xf numFmtId="0" fontId="33" fillId="0" borderId="52" xfId="40" applyFont="1" applyBorder="1" applyAlignment="1">
      <alignment horizontal="center" vertical="center" wrapText="1"/>
    </xf>
    <xf numFmtId="0" fontId="33" fillId="0" borderId="60" xfId="40" applyFont="1" applyBorder="1" applyAlignment="1">
      <alignment horizontal="center" vertical="center" wrapText="1"/>
    </xf>
    <xf numFmtId="0" fontId="33" fillId="0" borderId="51" xfId="40" applyFont="1" applyBorder="1" applyAlignment="1">
      <alignment horizontal="center" vertical="center" wrapText="1"/>
    </xf>
    <xf numFmtId="0" fontId="33" fillId="0" borderId="50" xfId="40" applyFont="1" applyBorder="1" applyAlignment="1">
      <alignment horizontal="center" vertical="center" wrapText="1"/>
    </xf>
    <xf numFmtId="0" fontId="63" fillId="0" borderId="44" xfId="91" applyFont="1" applyBorder="1" applyAlignment="1">
      <alignment vertical="center" wrapText="1"/>
    </xf>
    <xf numFmtId="17" fontId="16" fillId="0" borderId="0" xfId="89" applyNumberFormat="1"/>
    <xf numFmtId="0" fontId="18" fillId="0" borderId="0" xfId="96" applyFont="1" applyAlignment="1">
      <alignment vertical="center" wrapText="1"/>
    </xf>
    <xf numFmtId="0" fontId="62" fillId="0" borderId="40" xfId="91" applyFont="1" applyBorder="1" applyAlignment="1">
      <alignment vertical="center" wrapText="1"/>
    </xf>
    <xf numFmtId="0" fontId="62" fillId="0" borderId="38" xfId="91" quotePrefix="1" applyFont="1" applyBorder="1" applyAlignment="1">
      <alignment vertical="center" wrapText="1"/>
    </xf>
    <xf numFmtId="0" fontId="1" fillId="0" borderId="12" xfId="80" applyFont="1" applyBorder="1" applyAlignment="1">
      <alignment horizontal="left" vertical="center" wrapText="1"/>
    </xf>
    <xf numFmtId="195" fontId="26" fillId="0" borderId="20" xfId="80" applyNumberFormat="1" applyFont="1" applyBorder="1" applyAlignment="1">
      <alignment horizontal="right" vertical="center"/>
    </xf>
    <xf numFmtId="10" fontId="26" fillId="0" borderId="0" xfId="82" applyNumberFormat="1" applyFont="1" applyFill="1" applyBorder="1" applyAlignment="1">
      <alignment horizontal="right" vertical="center"/>
    </xf>
    <xf numFmtId="172" fontId="26" fillId="0" borderId="48" xfId="80" applyNumberFormat="1" applyFont="1" applyBorder="1" applyAlignment="1">
      <alignment horizontal="center" vertical="center" wrapText="1"/>
    </xf>
    <xf numFmtId="9" fontId="26" fillId="0" borderId="48" xfId="82" applyFont="1" applyFill="1" applyBorder="1" applyAlignment="1">
      <alignment horizontal="center" vertical="center" wrapText="1"/>
    </xf>
    <xf numFmtId="168" fontId="26" fillId="0" borderId="48" xfId="82" applyNumberFormat="1" applyFont="1" applyFill="1" applyBorder="1" applyAlignment="1">
      <alignment horizontal="left" vertical="center" wrapText="1"/>
    </xf>
    <xf numFmtId="10" fontId="26" fillId="0" borderId="48" xfId="80" applyNumberFormat="1" applyFont="1" applyBorder="1" applyAlignment="1">
      <alignment horizontal="right" vertical="center"/>
    </xf>
    <xf numFmtId="0" fontId="26" fillId="0" borderId="7" xfId="80" applyFont="1" applyBorder="1" applyAlignment="1">
      <alignment horizontal="center" vertical="center" wrapText="1"/>
    </xf>
    <xf numFmtId="0" fontId="18" fillId="4" borderId="31" xfId="80" applyFont="1" applyFill="1" applyBorder="1" applyAlignment="1">
      <alignment horizontal="center" vertical="center" wrapText="1"/>
    </xf>
    <xf numFmtId="0" fontId="26" fillId="0" borderId="48" xfId="80" applyFont="1" applyBorder="1" applyAlignment="1">
      <alignment horizontal="center" vertical="center" wrapText="1"/>
    </xf>
    <xf numFmtId="0" fontId="26" fillId="0" borderId="14" xfId="80" applyFont="1" applyBorder="1" applyAlignment="1">
      <alignment horizontal="center"/>
    </xf>
    <xf numFmtId="0" fontId="30" fillId="0" borderId="0" xfId="81" applyFont="1" applyAlignment="1">
      <alignment horizontal="center"/>
    </xf>
    <xf numFmtId="195" fontId="0" fillId="0" borderId="0" xfId="80" applyNumberFormat="1" applyFont="1"/>
    <xf numFmtId="43" fontId="16" fillId="0" borderId="0" xfId="80" applyNumberFormat="1"/>
    <xf numFmtId="44" fontId="4" fillId="0" borderId="0" xfId="11" applyFont="1" applyAlignment="1">
      <alignment vertical="center"/>
    </xf>
    <xf numFmtId="44" fontId="4" fillId="0" borderId="0" xfId="1" applyNumberFormat="1" applyFont="1" applyAlignment="1">
      <alignment vertical="center"/>
    </xf>
    <xf numFmtId="44" fontId="5" fillId="0" borderId="0" xfId="1" applyNumberFormat="1" applyFont="1" applyAlignment="1">
      <alignment vertical="center"/>
    </xf>
    <xf numFmtId="168" fontId="21" fillId="8" borderId="0" xfId="1" applyNumberFormat="1" applyFont="1" applyFill="1" applyAlignment="1">
      <alignment horizontal="center" vertical="center" wrapText="1"/>
    </xf>
    <xf numFmtId="165" fontId="4" fillId="3" borderId="31" xfId="24" applyFont="1" applyFill="1" applyBorder="1" applyAlignment="1">
      <alignment horizontal="center" vertical="center"/>
    </xf>
    <xf numFmtId="168" fontId="5" fillId="0" borderId="0" xfId="1" applyNumberFormat="1" applyFont="1" applyAlignment="1">
      <alignment vertical="center"/>
    </xf>
    <xf numFmtId="0" fontId="21" fillId="0" borderId="91" xfId="23" applyFont="1" applyBorder="1" applyAlignment="1">
      <alignment wrapText="1"/>
    </xf>
    <xf numFmtId="0" fontId="21" fillId="0" borderId="0" xfId="1" applyFont="1" applyAlignment="1">
      <alignment vertical="center"/>
    </xf>
    <xf numFmtId="44" fontId="21" fillId="0" borderId="0" xfId="11" applyFont="1" applyAlignment="1">
      <alignment vertical="center"/>
    </xf>
    <xf numFmtId="168" fontId="29" fillId="0" borderId="0" xfId="1" applyNumberFormat="1" applyFont="1" applyAlignment="1">
      <alignment vertical="center"/>
    </xf>
    <xf numFmtId="171" fontId="28" fillId="0" borderId="7" xfId="1" applyNumberFormat="1" applyFont="1" applyBorder="1" applyAlignment="1">
      <alignment vertical="center" wrapText="1"/>
    </xf>
    <xf numFmtId="171" fontId="28" fillId="0" borderId="8" xfId="1" applyNumberFormat="1" applyFont="1" applyBorder="1" applyAlignment="1">
      <alignment vertical="center" wrapText="1"/>
    </xf>
    <xf numFmtId="168" fontId="29" fillId="0" borderId="10" xfId="6" applyNumberFormat="1" applyFont="1" applyFill="1" applyBorder="1" applyAlignment="1">
      <alignment horizontal="center" vertical="center"/>
    </xf>
    <xf numFmtId="0" fontId="21" fillId="0" borderId="7" xfId="1" applyFont="1" applyBorder="1" applyAlignment="1">
      <alignment vertical="center"/>
    </xf>
    <xf numFmtId="0" fontId="21" fillId="0" borderId="8" xfId="1" applyFont="1" applyBorder="1" applyAlignment="1">
      <alignment vertical="center"/>
    </xf>
    <xf numFmtId="0" fontId="29" fillId="0" borderId="9" xfId="1" applyFont="1" applyBorder="1" applyAlignment="1">
      <alignment horizontal="right" vertical="center"/>
    </xf>
    <xf numFmtId="0" fontId="21" fillId="0" borderId="7" xfId="1" applyFont="1" applyBorder="1" applyAlignment="1">
      <alignment horizontal="right" vertical="center"/>
    </xf>
    <xf numFmtId="0" fontId="21" fillId="0" borderId="8" xfId="1" applyFont="1" applyBorder="1" applyAlignment="1">
      <alignment horizontal="right" vertical="center"/>
    </xf>
    <xf numFmtId="0" fontId="21" fillId="0" borderId="9" xfId="1" applyFont="1" applyBorder="1" applyAlignment="1">
      <alignment horizontal="right" vertical="center"/>
    </xf>
    <xf numFmtId="0" fontId="29" fillId="0" borderId="8" xfId="1" applyFont="1" applyBorder="1" applyAlignment="1">
      <alignment horizontal="right" vertical="center"/>
    </xf>
    <xf numFmtId="44" fontId="16" fillId="0" borderId="0" xfId="11"/>
    <xf numFmtId="44" fontId="64" fillId="3" borderId="0" xfId="11" applyFont="1" applyFill="1"/>
    <xf numFmtId="44" fontId="65" fillId="0" borderId="0" xfId="11" applyFont="1"/>
    <xf numFmtId="0" fontId="28" fillId="0" borderId="22" xfId="146" applyFont="1" applyBorder="1"/>
    <xf numFmtId="44" fontId="16" fillId="12" borderId="0" xfId="11" applyFill="1" applyAlignment="1">
      <alignment horizontal="left"/>
    </xf>
    <xf numFmtId="44" fontId="16" fillId="0" borderId="0" xfId="80" applyNumberFormat="1"/>
    <xf numFmtId="0" fontId="1" fillId="0" borderId="22" xfId="146" applyFont="1" applyBorder="1" applyAlignment="1">
      <alignment vertical="center"/>
    </xf>
    <xf numFmtId="0" fontId="0" fillId="4" borderId="10" xfId="0" applyFill="1" applyBorder="1" applyAlignment="1">
      <alignment horizontal="left" vertical="center"/>
    </xf>
    <xf numFmtId="0" fontId="0" fillId="4" borderId="26" xfId="0" applyFill="1" applyBorder="1" applyAlignment="1">
      <alignment horizontal="left" vertical="center"/>
    </xf>
    <xf numFmtId="0" fontId="30" fillId="0" borderId="4" xfId="148" applyFont="1" applyBorder="1" applyAlignment="1">
      <alignment vertical="top"/>
    </xf>
    <xf numFmtId="1" fontId="0" fillId="0" borderId="10" xfId="0" applyNumberFormat="1" applyBorder="1" applyAlignment="1">
      <alignment horizontal="center" vertical="center"/>
    </xf>
    <xf numFmtId="3" fontId="20" fillId="4" borderId="29" xfId="0" applyNumberFormat="1" applyFont="1" applyFill="1" applyBorder="1"/>
    <xf numFmtId="44" fontId="30" fillId="0" borderId="24" xfId="11" applyFont="1" applyBorder="1" applyAlignment="1">
      <alignment horizontal="right" vertical="center"/>
    </xf>
    <xf numFmtId="4" fontId="30" fillId="0" borderId="42" xfId="25" applyNumberFormat="1" applyFont="1" applyBorder="1" applyAlignment="1">
      <alignment horizontal="right"/>
    </xf>
    <xf numFmtId="4" fontId="30" fillId="0" borderId="24" xfId="62" applyNumberFormat="1" applyFont="1" applyBorder="1" applyAlignment="1" applyProtection="1">
      <alignment horizontal="center" vertical="center"/>
      <protection locked="0"/>
    </xf>
    <xf numFmtId="4" fontId="30" fillId="0" borderId="22" xfId="62" applyNumberFormat="1" applyFont="1" applyBorder="1" applyAlignment="1" applyProtection="1">
      <alignment horizontal="center" vertical="center"/>
      <protection locked="0"/>
    </xf>
    <xf numFmtId="0" fontId="0" fillId="0" borderId="8" xfId="0" applyBorder="1" applyAlignment="1">
      <alignment vertical="center"/>
    </xf>
    <xf numFmtId="0" fontId="0" fillId="0" borderId="9" xfId="0" applyBorder="1" applyAlignment="1">
      <alignment vertical="center"/>
    </xf>
    <xf numFmtId="0" fontId="30" fillId="0" borderId="33" xfId="27" applyFont="1" applyBorder="1" applyAlignment="1">
      <alignment horizontal="justify" vertical="top"/>
    </xf>
    <xf numFmtId="44" fontId="0" fillId="0" borderId="10" xfId="11" applyFont="1" applyBorder="1" applyAlignment="1">
      <alignment horizontal="left" vertical="center"/>
    </xf>
    <xf numFmtId="168" fontId="0" fillId="0" borderId="26" xfId="0" applyNumberFormat="1" applyBorder="1" applyAlignment="1">
      <alignment vertical="center"/>
    </xf>
    <xf numFmtId="0" fontId="30" fillId="0" borderId="14" xfId="40" applyFont="1" applyBorder="1" applyAlignment="1">
      <alignment horizontal="center" vertical="center" wrapText="1"/>
    </xf>
    <xf numFmtId="1" fontId="56" fillId="0" borderId="0" xfId="40" applyNumberFormat="1" applyFont="1" applyAlignment="1">
      <alignment horizontal="left" vertical="center" wrapText="1"/>
    </xf>
    <xf numFmtId="3" fontId="30" fillId="0" borderId="14" xfId="40" applyNumberFormat="1" applyFont="1" applyBorder="1" applyAlignment="1">
      <alignment horizontal="center" vertical="center" wrapText="1"/>
    </xf>
    <xf numFmtId="3" fontId="30" fillId="0" borderId="36" xfId="40" applyNumberFormat="1" applyFont="1" applyBorder="1" applyAlignment="1">
      <alignment horizontal="center" vertical="center" wrapText="1"/>
    </xf>
    <xf numFmtId="3" fontId="30" fillId="0" borderId="37" xfId="40" applyNumberFormat="1" applyFont="1" applyBorder="1" applyAlignment="1">
      <alignment horizontal="center" vertical="center" wrapText="1"/>
    </xf>
    <xf numFmtId="0" fontId="36" fillId="0" borderId="6" xfId="40" applyFont="1" applyBorder="1" applyAlignment="1">
      <alignment horizontal="center" vertical="center" wrapText="1"/>
    </xf>
    <xf numFmtId="0" fontId="36" fillId="0" borderId="5" xfId="40" applyFont="1" applyBorder="1" applyAlignment="1">
      <alignment horizontal="center" vertical="center" wrapText="1"/>
    </xf>
    <xf numFmtId="0" fontId="36" fillId="0" borderId="4" xfId="40" applyFont="1" applyBorder="1" applyAlignment="1">
      <alignment horizontal="center" vertical="center" wrapText="1"/>
    </xf>
    <xf numFmtId="0" fontId="36" fillId="0" borderId="59" xfId="40" applyFont="1" applyBorder="1" applyAlignment="1">
      <alignment horizontal="center" vertical="center" wrapText="1"/>
    </xf>
    <xf numFmtId="199" fontId="39" fillId="3" borderId="10" xfId="55" applyNumberFormat="1" applyFont="1" applyFill="1" applyBorder="1" applyAlignment="1">
      <alignment horizontal="center" vertical="center"/>
    </xf>
    <xf numFmtId="171" fontId="28" fillId="0" borderId="10" xfId="57" applyNumberFormat="1" applyFont="1" applyBorder="1" applyAlignment="1" applyProtection="1">
      <alignment horizontal="center" vertical="center"/>
      <protection locked="0" hidden="1"/>
    </xf>
    <xf numFmtId="49" fontId="45" fillId="10" borderId="13" xfId="23" applyNumberFormat="1" applyFont="1" applyFill="1" applyBorder="1" applyAlignment="1" applyProtection="1">
      <alignment vertical="center" wrapText="1"/>
      <protection locked="0"/>
    </xf>
    <xf numFmtId="49" fontId="45" fillId="10" borderId="14" xfId="23" applyNumberFormat="1" applyFont="1" applyFill="1" applyBorder="1" applyAlignment="1" applyProtection="1">
      <alignment vertical="center" wrapText="1"/>
      <protection locked="0"/>
    </xf>
    <xf numFmtId="49" fontId="45" fillId="10" borderId="17" xfId="23" applyNumberFormat="1" applyFont="1" applyFill="1" applyBorder="1" applyAlignment="1" applyProtection="1">
      <alignment vertical="center" wrapText="1"/>
      <protection locked="0"/>
    </xf>
    <xf numFmtId="49" fontId="45" fillId="10" borderId="18" xfId="23" applyNumberFormat="1" applyFont="1" applyFill="1" applyBorder="1" applyAlignment="1" applyProtection="1">
      <alignment vertical="center" wrapText="1"/>
      <protection locked="0"/>
    </xf>
    <xf numFmtId="44" fontId="0" fillId="0" borderId="7" xfId="11" applyFont="1" applyBorder="1"/>
    <xf numFmtId="180" fontId="1" fillId="3" borderId="33" xfId="23" applyNumberFormat="1" applyFill="1" applyBorder="1" applyAlignment="1">
      <alignment vertical="center"/>
    </xf>
    <xf numFmtId="44" fontId="0" fillId="0" borderId="26" xfId="11" applyFont="1" applyBorder="1" applyAlignment="1">
      <alignment horizontal="center" vertical="center"/>
    </xf>
    <xf numFmtId="0" fontId="30" fillId="0" borderId="5" xfId="148" applyFont="1" applyBorder="1" applyAlignment="1">
      <alignment vertical="top" wrapText="1"/>
    </xf>
    <xf numFmtId="0" fontId="30" fillId="0" borderId="6" xfId="148" applyFont="1" applyBorder="1" applyAlignment="1">
      <alignment vertical="top" wrapText="1"/>
    </xf>
    <xf numFmtId="0" fontId="30" fillId="0" borderId="8" xfId="148" applyFont="1" applyBorder="1" applyAlignment="1">
      <alignment vertical="top"/>
    </xf>
    <xf numFmtId="0" fontId="30" fillId="0" borderId="9" xfId="148" applyFont="1" applyBorder="1" applyAlignment="1">
      <alignment vertical="top"/>
    </xf>
    <xf numFmtId="44" fontId="30" fillId="0" borderId="4" xfId="11" applyFont="1" applyBorder="1" applyAlignment="1">
      <alignment vertical="top"/>
    </xf>
    <xf numFmtId="0" fontId="30" fillId="0" borderId="29" xfId="148" applyFont="1" applyBorder="1" applyProtection="1">
      <protection locked="0"/>
    </xf>
    <xf numFmtId="0" fontId="30" fillId="0" borderId="29" xfId="150" applyFont="1" applyBorder="1" applyProtection="1">
      <protection locked="0"/>
    </xf>
    <xf numFmtId="0" fontId="36" fillId="0" borderId="0" xfId="40" applyFont="1" applyAlignment="1">
      <alignment horizontal="center" vertical="center" wrapText="1"/>
    </xf>
    <xf numFmtId="0" fontId="30" fillId="0" borderId="13" xfId="40" applyFont="1" applyBorder="1" applyAlignment="1">
      <alignment horizontal="center" vertical="center" wrapText="1"/>
    </xf>
    <xf numFmtId="0" fontId="33" fillId="0" borderId="0" xfId="40" applyFont="1" applyAlignment="1">
      <alignment horizontal="center"/>
    </xf>
    <xf numFmtId="17" fontId="0" fillId="0" borderId="0" xfId="0" applyNumberFormat="1" applyAlignment="1">
      <alignment horizontal="right"/>
    </xf>
    <xf numFmtId="0" fontId="56" fillId="0" borderId="0" xfId="40" applyFont="1" applyAlignment="1">
      <alignment horizontal="left" vertical="center" wrapText="1"/>
    </xf>
    <xf numFmtId="0" fontId="30" fillId="0" borderId="18" xfId="40" applyFont="1" applyBorder="1" applyAlignment="1">
      <alignment horizontal="left" vertical="center" wrapText="1"/>
    </xf>
    <xf numFmtId="188" fontId="48" fillId="0" borderId="39" xfId="56" applyFont="1" applyBorder="1" applyAlignment="1">
      <alignment horizontal="center" vertical="center" wrapText="1"/>
    </xf>
    <xf numFmtId="0" fontId="29" fillId="0" borderId="0" xfId="1" applyFont="1"/>
    <xf numFmtId="3" fontId="20" fillId="4" borderId="29" xfId="0" applyNumberFormat="1" applyFont="1" applyFill="1" applyBorder="1" applyAlignment="1">
      <alignment horizontal="left" vertical="center"/>
    </xf>
    <xf numFmtId="0" fontId="5" fillId="0" borderId="10" xfId="23" applyFont="1" applyBorder="1" applyAlignment="1">
      <alignment horizontal="center" vertical="center"/>
    </xf>
    <xf numFmtId="0" fontId="5" fillId="0" borderId="7" xfId="23" applyFont="1" applyBorder="1" applyAlignment="1">
      <alignment vertical="center"/>
    </xf>
    <xf numFmtId="0" fontId="5" fillId="0" borderId="90" xfId="23" applyFont="1" applyBorder="1" applyAlignment="1">
      <alignment horizontal="center"/>
    </xf>
    <xf numFmtId="0" fontId="5" fillId="0" borderId="7" xfId="23" applyFont="1" applyBorder="1" applyAlignment="1">
      <alignment wrapText="1"/>
    </xf>
    <xf numFmtId="0" fontId="5" fillId="3" borderId="10" xfId="23" applyFont="1" applyFill="1" applyBorder="1" applyAlignment="1">
      <alignment horizontal="center" vertical="center"/>
    </xf>
    <xf numFmtId="0" fontId="4" fillId="3" borderId="7" xfId="23" applyFont="1" applyFill="1" applyBorder="1" applyAlignment="1">
      <alignment vertical="center" wrapText="1"/>
    </xf>
    <xf numFmtId="0" fontId="5" fillId="3" borderId="7" xfId="23" applyFont="1" applyFill="1" applyBorder="1" applyAlignment="1">
      <alignment horizontal="center" vertical="center"/>
    </xf>
    <xf numFmtId="0" fontId="4" fillId="3" borderId="4" xfId="23" applyFont="1" applyFill="1" applyBorder="1" applyAlignment="1">
      <alignment horizontal="left" vertical="center" wrapText="1"/>
    </xf>
    <xf numFmtId="0" fontId="5" fillId="3" borderId="7" xfId="23" applyFont="1" applyFill="1" applyBorder="1" applyAlignment="1">
      <alignment horizontal="center" vertical="top"/>
    </xf>
    <xf numFmtId="0" fontId="5" fillId="3" borderId="7" xfId="23" applyFont="1" applyFill="1" applyBorder="1" applyAlignment="1">
      <alignment vertical="center" wrapText="1"/>
    </xf>
    <xf numFmtId="3" fontId="5" fillId="3" borderId="7" xfId="23" applyNumberFormat="1" applyFont="1" applyFill="1" applyBorder="1" applyAlignment="1">
      <alignment horizontal="center"/>
    </xf>
    <xf numFmtId="3" fontId="5" fillId="3" borderId="7" xfId="23" applyNumberFormat="1" applyFont="1" applyFill="1" applyBorder="1" applyAlignment="1">
      <alignment horizontal="center" vertical="top"/>
    </xf>
    <xf numFmtId="171" fontId="5" fillId="3" borderId="7" xfId="23" applyNumberFormat="1" applyFont="1" applyFill="1" applyBorder="1" applyAlignment="1">
      <alignment horizontal="center"/>
    </xf>
    <xf numFmtId="171" fontId="5" fillId="3" borderId="7" xfId="23" applyNumberFormat="1" applyFont="1" applyFill="1" applyBorder="1" applyAlignment="1">
      <alignment horizontal="center" vertical="center"/>
    </xf>
    <xf numFmtId="171" fontId="5" fillId="0" borderId="10" xfId="23" applyNumberFormat="1" applyFont="1" applyBorder="1" applyAlignment="1">
      <alignment horizontal="center" vertical="top"/>
    </xf>
    <xf numFmtId="172" fontId="5" fillId="0" borderId="10" xfId="23" applyNumberFormat="1" applyFont="1" applyBorder="1" applyAlignment="1">
      <alignment horizontal="center" vertical="center"/>
    </xf>
    <xf numFmtId="185" fontId="5" fillId="0" borderId="10" xfId="24" applyNumberFormat="1" applyFont="1" applyBorder="1" applyAlignment="1">
      <alignment horizontal="center" vertical="center"/>
    </xf>
    <xf numFmtId="0" fontId="5" fillId="3" borderId="31" xfId="23" applyFont="1" applyFill="1" applyBorder="1" applyAlignment="1">
      <alignment horizontal="center" vertical="center"/>
    </xf>
    <xf numFmtId="4" fontId="4" fillId="3" borderId="31" xfId="23" applyNumberFormat="1" applyFont="1" applyFill="1" applyBorder="1" applyAlignment="1">
      <alignment horizontal="center" vertical="center"/>
    </xf>
    <xf numFmtId="185" fontId="4" fillId="3" borderId="31" xfId="24" applyNumberFormat="1" applyFont="1" applyFill="1" applyBorder="1" applyAlignment="1">
      <alignment horizontal="center" vertical="center"/>
    </xf>
    <xf numFmtId="165" fontId="5" fillId="8" borderId="10" xfId="24" applyFont="1" applyFill="1" applyBorder="1" applyAlignment="1">
      <alignment horizontal="center" vertical="center"/>
    </xf>
    <xf numFmtId="0" fontId="4" fillId="3" borderId="8" xfId="23" applyFont="1" applyFill="1" applyBorder="1" applyAlignment="1">
      <alignment vertical="center" wrapText="1"/>
    </xf>
    <xf numFmtId="0" fontId="5" fillId="3" borderId="6" xfId="23" applyFont="1" applyFill="1" applyBorder="1" applyAlignment="1">
      <alignment vertical="center"/>
    </xf>
    <xf numFmtId="185" fontId="4" fillId="3" borderId="9" xfId="24" applyNumberFormat="1" applyFont="1" applyFill="1" applyBorder="1" applyAlignment="1">
      <alignment horizontal="center" vertical="center"/>
    </xf>
    <xf numFmtId="0" fontId="5" fillId="3" borderId="8" xfId="23" applyFont="1" applyFill="1" applyBorder="1" applyAlignment="1">
      <alignment horizontal="center" vertical="center"/>
    </xf>
    <xf numFmtId="172" fontId="4" fillId="3" borderId="8" xfId="23" applyNumberFormat="1" applyFont="1" applyFill="1" applyBorder="1" applyAlignment="1">
      <alignment horizontal="center" vertical="center"/>
    </xf>
    <xf numFmtId="185" fontId="86" fillId="3" borderId="8" xfId="24" applyNumberFormat="1" applyFont="1" applyFill="1" applyBorder="1" applyAlignment="1" applyProtection="1">
      <alignment horizontal="center" vertical="center"/>
    </xf>
    <xf numFmtId="172" fontId="4" fillId="3" borderId="10" xfId="23" applyNumberFormat="1" applyFont="1" applyFill="1" applyBorder="1" applyAlignment="1">
      <alignment horizontal="center" vertical="center"/>
    </xf>
    <xf numFmtId="185" fontId="5" fillId="8" borderId="10" xfId="24" applyNumberFormat="1" applyFont="1" applyFill="1" applyBorder="1" applyAlignment="1">
      <alignment horizontal="center" vertical="center"/>
    </xf>
    <xf numFmtId="185" fontId="86" fillId="3" borderId="8" xfId="24" applyNumberFormat="1" applyFont="1" applyFill="1" applyBorder="1" applyAlignment="1">
      <alignment horizontal="center" vertical="center"/>
    </xf>
    <xf numFmtId="4" fontId="4" fillId="3" borderId="10" xfId="23" applyNumberFormat="1" applyFont="1" applyFill="1" applyBorder="1" applyAlignment="1">
      <alignment horizontal="center" vertical="center"/>
    </xf>
    <xf numFmtId="185" fontId="4" fillId="3" borderId="8" xfId="24" applyNumberFormat="1" applyFont="1" applyFill="1" applyBorder="1" applyAlignment="1">
      <alignment horizontal="center" vertical="center"/>
    </xf>
    <xf numFmtId="0" fontId="5" fillId="0" borderId="7" xfId="23" applyFont="1" applyBorder="1" applyAlignment="1">
      <alignment horizontal="center" vertical="top"/>
    </xf>
    <xf numFmtId="0" fontId="5" fillId="0" borderId="8" xfId="23" applyFont="1" applyBorder="1"/>
    <xf numFmtId="0" fontId="5" fillId="0" borderId="91" xfId="23" applyFont="1" applyBorder="1"/>
    <xf numFmtId="0" fontId="4" fillId="3" borderId="8" xfId="23" applyFont="1" applyFill="1" applyBorder="1" applyAlignment="1">
      <alignment vertical="center"/>
    </xf>
    <xf numFmtId="0" fontId="4" fillId="3" borderId="8" xfId="23" applyFont="1" applyFill="1" applyBorder="1" applyAlignment="1">
      <alignment horizontal="left" vertical="center"/>
    </xf>
    <xf numFmtId="4" fontId="4" fillId="0" borderId="10" xfId="23" applyNumberFormat="1" applyFont="1" applyBorder="1" applyAlignment="1">
      <alignment horizontal="center" vertical="center"/>
    </xf>
    <xf numFmtId="0" fontId="5" fillId="3" borderId="8" xfId="23" applyFont="1" applyFill="1" applyBorder="1" applyAlignment="1">
      <alignment vertical="center"/>
    </xf>
    <xf numFmtId="0" fontId="5" fillId="3" borderId="9" xfId="23" applyFont="1" applyFill="1" applyBorder="1" applyAlignment="1">
      <alignment vertical="center"/>
    </xf>
    <xf numFmtId="49" fontId="4" fillId="3" borderId="7" xfId="23" applyNumberFormat="1" applyFont="1" applyFill="1" applyBorder="1" applyAlignment="1">
      <alignment vertical="center" wrapText="1"/>
    </xf>
    <xf numFmtId="0" fontId="5" fillId="3" borderId="7" xfId="23" applyFont="1" applyFill="1" applyBorder="1" applyAlignment="1">
      <alignment vertical="center"/>
    </xf>
    <xf numFmtId="2" fontId="30" fillId="0" borderId="24" xfId="0" applyNumberFormat="1" applyFont="1" applyBorder="1" applyAlignment="1">
      <alignment horizontal="center" vertical="center"/>
    </xf>
    <xf numFmtId="2" fontId="30" fillId="0" borderId="22" xfId="0" applyNumberFormat="1" applyFont="1" applyBorder="1" applyAlignment="1">
      <alignment horizontal="center" vertical="center"/>
    </xf>
    <xf numFmtId="171" fontId="30" fillId="0" borderId="24" xfId="0" applyNumberFormat="1" applyFont="1" applyBorder="1" applyAlignment="1">
      <alignment horizontal="center" vertical="center"/>
    </xf>
    <xf numFmtId="171" fontId="30" fillId="0" borderId="22" xfId="0" applyNumberFormat="1" applyFont="1" applyBorder="1" applyAlignment="1">
      <alignment horizontal="center" vertical="center"/>
    </xf>
    <xf numFmtId="0" fontId="18" fillId="4" borderId="41" xfId="80" applyFont="1" applyFill="1" applyBorder="1" applyAlignment="1">
      <alignment horizontal="right" vertical="center"/>
    </xf>
    <xf numFmtId="0" fontId="18" fillId="4" borderId="29" xfId="80" applyFont="1" applyFill="1" applyBorder="1" applyAlignment="1">
      <alignment horizontal="right" vertical="center"/>
    </xf>
    <xf numFmtId="0" fontId="26" fillId="0" borderId="29" xfId="80" applyFont="1" applyBorder="1" applyAlignment="1">
      <alignment horizontal="right" vertical="center"/>
    </xf>
    <xf numFmtId="0" fontId="18" fillId="4" borderId="50" xfId="80" applyFont="1" applyFill="1" applyBorder="1" applyAlignment="1">
      <alignment horizontal="right" vertical="center"/>
    </xf>
    <xf numFmtId="0" fontId="18" fillId="4" borderId="62" xfId="80" applyFont="1" applyFill="1" applyBorder="1" applyAlignment="1">
      <alignment horizontal="right" vertical="center"/>
    </xf>
    <xf numFmtId="0" fontId="26" fillId="0" borderId="13" xfId="80" applyFont="1" applyBorder="1" applyAlignment="1">
      <alignment horizontal="right" vertical="center"/>
    </xf>
    <xf numFmtId="0" fontId="26" fillId="0" borderId="16" xfId="80" applyFont="1" applyBorder="1" applyAlignment="1">
      <alignment horizontal="right" vertical="center"/>
    </xf>
    <xf numFmtId="0" fontId="26" fillId="0" borderId="17" xfId="80" applyFont="1" applyBorder="1" applyAlignment="1">
      <alignment horizontal="right" vertical="center"/>
    </xf>
    <xf numFmtId="0" fontId="26" fillId="0" borderId="0" xfId="80" applyFont="1" applyAlignment="1">
      <alignment horizontal="right" vertical="center"/>
    </xf>
    <xf numFmtId="0" fontId="16" fillId="0" borderId="0" xfId="80" applyAlignment="1">
      <alignment horizontal="right" vertical="center"/>
    </xf>
    <xf numFmtId="0" fontId="26" fillId="0" borderId="8" xfId="80" applyFont="1" applyBorder="1" applyAlignment="1">
      <alignment horizontal="right" vertical="center"/>
    </xf>
    <xf numFmtId="0" fontId="18" fillId="4" borderId="8" xfId="80" applyFont="1" applyFill="1" applyBorder="1" applyAlignment="1">
      <alignment horizontal="right" vertical="center"/>
    </xf>
    <xf numFmtId="0" fontId="18" fillId="4" borderId="9" xfId="80" applyFont="1" applyFill="1" applyBorder="1" applyAlignment="1">
      <alignment horizontal="right" vertical="center"/>
    </xf>
    <xf numFmtId="0" fontId="18" fillId="4" borderId="66" xfId="80" applyFont="1" applyFill="1" applyBorder="1" applyAlignment="1">
      <alignment horizontal="right" vertical="center"/>
    </xf>
    <xf numFmtId="0" fontId="18" fillId="4" borderId="83" xfId="80" applyFont="1" applyFill="1" applyBorder="1" applyAlignment="1">
      <alignment horizontal="right" vertical="center"/>
    </xf>
    <xf numFmtId="0" fontId="26" fillId="0" borderId="14" xfId="80" applyFont="1" applyBorder="1" applyAlignment="1">
      <alignment vertical="center"/>
    </xf>
    <xf numFmtId="0" fontId="26" fillId="0" borderId="0" xfId="80" applyFont="1" applyAlignment="1">
      <alignment vertical="center"/>
    </xf>
    <xf numFmtId="0" fontId="26" fillId="0" borderId="18" xfId="80" applyFont="1" applyBorder="1" applyAlignment="1">
      <alignment vertical="center"/>
    </xf>
    <xf numFmtId="0" fontId="16" fillId="0" borderId="0" xfId="167"/>
    <xf numFmtId="0" fontId="16" fillId="0" borderId="0" xfId="167" applyAlignment="1">
      <alignment horizontal="left"/>
    </xf>
    <xf numFmtId="0" fontId="28" fillId="0" borderId="0" xfId="167" applyFont="1"/>
    <xf numFmtId="174" fontId="28" fillId="0" borderId="0" xfId="167" applyNumberFormat="1" applyFont="1"/>
    <xf numFmtId="2" fontId="69" fillId="0" borderId="0" xfId="167" applyNumberFormat="1" applyFont="1"/>
    <xf numFmtId="0" fontId="28" fillId="0" borderId="0" xfId="167" applyFont="1" applyAlignment="1">
      <alignment horizontal="left"/>
    </xf>
    <xf numFmtId="2" fontId="21" fillId="0" borderId="10" xfId="167" applyNumberFormat="1" applyFont="1" applyBorder="1" applyAlignment="1">
      <alignment horizontal="center" vertical="center"/>
    </xf>
    <xf numFmtId="2" fontId="28" fillId="0" borderId="0" xfId="167" applyNumberFormat="1" applyFont="1"/>
    <xf numFmtId="1" fontId="7" fillId="0" borderId="142" xfId="167" applyNumberFormat="1" applyFont="1" applyBorder="1" applyAlignment="1">
      <alignment horizontal="center"/>
    </xf>
    <xf numFmtId="0" fontId="7" fillId="0" borderId="143" xfId="167" applyFont="1" applyBorder="1" applyAlignment="1">
      <alignment horizontal="center" vertical="center" wrapText="1"/>
    </xf>
    <xf numFmtId="2" fontId="27" fillId="0" borderId="0" xfId="167" applyNumberFormat="1" applyFont="1" applyAlignment="1">
      <alignment horizontal="center"/>
    </xf>
    <xf numFmtId="1" fontId="7" fillId="0" borderId="145" xfId="167" applyNumberFormat="1" applyFont="1" applyBorder="1" applyAlignment="1">
      <alignment horizontal="center"/>
    </xf>
    <xf numFmtId="0" fontId="7" fillId="0" borderId="146" xfId="167" applyFont="1" applyBorder="1" applyAlignment="1">
      <alignment horizontal="center" vertical="center" wrapText="1"/>
    </xf>
    <xf numFmtId="1" fontId="7" fillId="0" borderId="148" xfId="167" applyNumberFormat="1" applyFont="1" applyBorder="1" applyAlignment="1">
      <alignment horizontal="center"/>
    </xf>
    <xf numFmtId="0" fontId="7" fillId="0" borderId="149" xfId="167" applyFont="1" applyBorder="1" applyAlignment="1">
      <alignment horizontal="center" vertical="center" wrapText="1"/>
    </xf>
    <xf numFmtId="0" fontId="27" fillId="0" borderId="10" xfId="167" applyFont="1" applyBorder="1" applyAlignment="1">
      <alignment horizontal="center"/>
    </xf>
    <xf numFmtId="0" fontId="79" fillId="0" borderId="10" xfId="167" applyFont="1" applyBorder="1" applyAlignment="1">
      <alignment horizontal="center" vertical="center" wrapText="1"/>
    </xf>
    <xf numFmtId="2" fontId="27" fillId="0" borderId="10" xfId="167" applyNumberFormat="1" applyFont="1" applyBorder="1" applyAlignment="1">
      <alignment horizontal="center"/>
    </xf>
    <xf numFmtId="2" fontId="80" fillId="23" borderId="10" xfId="167" applyNumberFormat="1" applyFont="1" applyFill="1" applyBorder="1" applyAlignment="1">
      <alignment horizontal="center"/>
    </xf>
    <xf numFmtId="0" fontId="80" fillId="23" borderId="10" xfId="167" applyFont="1" applyFill="1" applyBorder="1" applyAlignment="1">
      <alignment horizontal="center"/>
    </xf>
    <xf numFmtId="0" fontId="27" fillId="0" borderId="24" xfId="167" applyFont="1" applyBorder="1" applyAlignment="1">
      <alignment horizontal="center"/>
    </xf>
    <xf numFmtId="0" fontId="28" fillId="0" borderId="0" xfId="167" applyFont="1" applyAlignment="1">
      <alignment horizontal="center"/>
    </xf>
    <xf numFmtId="1" fontId="7" fillId="0" borderId="148" xfId="167" applyNumberFormat="1" applyFont="1" applyBorder="1" applyAlignment="1">
      <alignment horizontal="center" vertical="center" wrapText="1"/>
    </xf>
    <xf numFmtId="2" fontId="27" fillId="0" borderId="24" xfId="167" applyNumberFormat="1" applyFont="1" applyBorder="1" applyAlignment="1">
      <alignment horizontal="center"/>
    </xf>
    <xf numFmtId="0" fontId="70" fillId="19" borderId="44" xfId="167" applyFont="1" applyFill="1" applyBorder="1" applyAlignment="1">
      <alignment horizontal="center" vertical="center" wrapText="1"/>
    </xf>
    <xf numFmtId="0" fontId="72" fillId="0" borderId="0" xfId="167" applyFont="1" applyAlignment="1">
      <alignment horizontal="center" vertical="center" wrapText="1"/>
    </xf>
    <xf numFmtId="0" fontId="71" fillId="0" borderId="0" xfId="167" applyFont="1" applyAlignment="1">
      <alignment horizontal="center" vertical="center" wrapText="1"/>
    </xf>
    <xf numFmtId="1" fontId="7" fillId="0" borderId="150" xfId="167" applyNumberFormat="1" applyFont="1" applyBorder="1" applyAlignment="1">
      <alignment horizontal="center" vertical="center" wrapText="1"/>
    </xf>
    <xf numFmtId="0" fontId="7" fillId="0" borderId="151" xfId="167" applyFont="1" applyBorder="1" applyAlignment="1">
      <alignment horizontal="center" vertical="center" wrapText="1"/>
    </xf>
    <xf numFmtId="0" fontId="72" fillId="19" borderId="44" xfId="167" applyFont="1" applyFill="1" applyBorder="1" applyAlignment="1">
      <alignment horizontal="center" vertical="center" wrapText="1"/>
    </xf>
    <xf numFmtId="0" fontId="72" fillId="19" borderId="44" xfId="167" applyFont="1" applyFill="1" applyBorder="1" applyAlignment="1">
      <alignment horizontal="center" vertical="center"/>
    </xf>
    <xf numFmtId="0" fontId="73" fillId="19" borderId="44" xfId="167" applyFont="1" applyFill="1" applyBorder="1" applyAlignment="1">
      <alignment horizontal="center" vertical="center" wrapText="1"/>
    </xf>
    <xf numFmtId="0" fontId="74" fillId="0" borderId="56" xfId="167" applyFont="1" applyBorder="1" applyAlignment="1">
      <alignment horizontal="center"/>
    </xf>
    <xf numFmtId="2" fontId="16" fillId="0" borderId="0" xfId="167" applyNumberFormat="1"/>
    <xf numFmtId="2" fontId="69" fillId="0" borderId="0" xfId="167" applyNumberFormat="1" applyFont="1" applyAlignment="1">
      <alignment horizontal="center"/>
    </xf>
    <xf numFmtId="0" fontId="69" fillId="0" borderId="0" xfId="167" applyFont="1" applyAlignment="1">
      <alignment horizontal="center"/>
    </xf>
    <xf numFmtId="0" fontId="21" fillId="23" borderId="138" xfId="167" applyFont="1" applyFill="1" applyBorder="1" applyAlignment="1">
      <alignment horizontal="center"/>
    </xf>
    <xf numFmtId="0" fontId="69" fillId="0" borderId="0" xfId="167" applyFont="1"/>
    <xf numFmtId="0" fontId="74" fillId="0" borderId="47" xfId="167" applyFont="1" applyBorder="1" applyAlignment="1">
      <alignment horizontal="center"/>
    </xf>
    <xf numFmtId="0" fontId="74" fillId="0" borderId="55" xfId="167" applyFont="1" applyBorder="1" applyAlignment="1">
      <alignment horizontal="center"/>
    </xf>
    <xf numFmtId="200" fontId="28" fillId="0" borderId="0" xfId="167" applyNumberFormat="1" applyFont="1"/>
    <xf numFmtId="0" fontId="75" fillId="0" borderId="0" xfId="167" applyFont="1" applyAlignment="1">
      <alignment horizontal="center"/>
    </xf>
    <xf numFmtId="2" fontId="75" fillId="0" borderId="0" xfId="167" applyNumberFormat="1" applyFont="1" applyAlignment="1">
      <alignment horizontal="center"/>
    </xf>
    <xf numFmtId="0" fontId="76" fillId="0" borderId="0" xfId="167" applyFont="1" applyAlignment="1">
      <alignment horizontal="center"/>
    </xf>
    <xf numFmtId="2" fontId="28" fillId="0" borderId="0" xfId="167" applyNumberFormat="1" applyFont="1" applyAlignment="1">
      <alignment horizontal="center"/>
    </xf>
    <xf numFmtId="2" fontId="28" fillId="0" borderId="0" xfId="167" applyNumberFormat="1" applyFont="1" applyAlignment="1">
      <alignment horizontal="center" vertical="center"/>
    </xf>
    <xf numFmtId="200" fontId="76" fillId="0" borderId="0" xfId="167" applyNumberFormat="1" applyFont="1"/>
    <xf numFmtId="0" fontId="76" fillId="0" borderId="0" xfId="167" applyFont="1"/>
    <xf numFmtId="1" fontId="76" fillId="0" borderId="0" xfId="167" applyNumberFormat="1" applyFont="1"/>
    <xf numFmtId="2" fontId="76" fillId="0" borderId="0" xfId="167" applyNumberFormat="1" applyFont="1"/>
    <xf numFmtId="0" fontId="16" fillId="18" borderId="0" xfId="167" applyFill="1"/>
    <xf numFmtId="0" fontId="75" fillId="0" borderId="22" xfId="167" applyFont="1" applyBorder="1" applyAlignment="1">
      <alignment horizontal="center"/>
    </xf>
    <xf numFmtId="0" fontId="75" fillId="0" borderId="10" xfId="167" applyFont="1" applyBorder="1" applyAlignment="1">
      <alignment horizontal="center"/>
    </xf>
    <xf numFmtId="2" fontId="21" fillId="21" borderId="44" xfId="167" applyNumberFormat="1" applyFont="1" applyFill="1" applyBorder="1" applyAlignment="1">
      <alignment horizontal="center"/>
    </xf>
    <xf numFmtId="2" fontId="28" fillId="9" borderId="44" xfId="167" applyNumberFormat="1" applyFont="1" applyFill="1" applyBorder="1" applyAlignment="1">
      <alignment horizontal="center"/>
    </xf>
    <xf numFmtId="2" fontId="21" fillId="9" borderId="44" xfId="167" applyNumberFormat="1" applyFont="1" applyFill="1" applyBorder="1" applyAlignment="1">
      <alignment horizontal="center"/>
    </xf>
    <xf numFmtId="2" fontId="27" fillId="21" borderId="44" xfId="167" applyNumberFormat="1" applyFont="1" applyFill="1" applyBorder="1" applyAlignment="1">
      <alignment horizontal="center"/>
    </xf>
    <xf numFmtId="2" fontId="27" fillId="24" borderId="44" xfId="167" applyNumberFormat="1" applyFont="1" applyFill="1" applyBorder="1" applyAlignment="1">
      <alignment horizontal="center"/>
    </xf>
    <xf numFmtId="0" fontId="27" fillId="0" borderId="7" xfId="167" applyFont="1" applyBorder="1"/>
    <xf numFmtId="2" fontId="21" fillId="21" borderId="10" xfId="167" applyNumberFormat="1" applyFont="1" applyFill="1" applyBorder="1" applyAlignment="1">
      <alignment horizontal="center"/>
    </xf>
    <xf numFmtId="2" fontId="27" fillId="0" borderId="10" xfId="167" applyNumberFormat="1" applyFont="1" applyBorder="1"/>
    <xf numFmtId="0" fontId="27" fillId="0" borderId="10" xfId="167" applyFont="1" applyBorder="1"/>
    <xf numFmtId="0" fontId="77" fillId="0" borderId="10" xfId="167" applyFont="1" applyBorder="1" applyAlignment="1">
      <alignment horizontal="center"/>
    </xf>
    <xf numFmtId="0" fontId="29" fillId="0" borderId="0" xfId="167" applyFont="1"/>
    <xf numFmtId="0" fontId="28" fillId="24" borderId="0" xfId="167" applyFont="1" applyFill="1"/>
    <xf numFmtId="0" fontId="21" fillId="0" borderId="0" xfId="167" applyFont="1"/>
    <xf numFmtId="0" fontId="16" fillId="0" borderId="134" xfId="167" applyBorder="1" applyAlignment="1">
      <alignment horizontal="center"/>
    </xf>
    <xf numFmtId="0" fontId="28" fillId="0" borderId="118" xfId="167" applyFont="1" applyBorder="1" applyAlignment="1">
      <alignment horizontal="center"/>
    </xf>
    <xf numFmtId="0" fontId="28" fillId="0" borderId="120" xfId="167" applyFont="1" applyBorder="1" applyAlignment="1">
      <alignment horizontal="center"/>
    </xf>
    <xf numFmtId="0" fontId="28" fillId="0" borderId="153" xfId="167" applyFont="1" applyBorder="1" applyAlignment="1">
      <alignment horizontal="center"/>
    </xf>
    <xf numFmtId="0" fontId="28" fillId="0" borderId="117" xfId="167" applyFont="1" applyBorder="1" applyAlignment="1">
      <alignment horizontal="center"/>
    </xf>
    <xf numFmtId="2" fontId="29" fillId="0" borderId="117" xfId="167" applyNumberFormat="1" applyFont="1" applyBorder="1" applyAlignment="1">
      <alignment horizontal="center"/>
    </xf>
    <xf numFmtId="2" fontId="29" fillId="0" borderId="118" xfId="167" applyNumberFormat="1" applyFont="1" applyBorder="1" applyAlignment="1">
      <alignment horizontal="center"/>
    </xf>
    <xf numFmtId="2" fontId="28" fillId="0" borderId="119" xfId="167" applyNumberFormat="1" applyFont="1" applyBorder="1" applyAlignment="1">
      <alignment horizontal="center"/>
    </xf>
    <xf numFmtId="2" fontId="28" fillId="0" borderId="120" xfId="167" applyNumberFormat="1" applyFont="1" applyBorder="1" applyAlignment="1">
      <alignment horizontal="center"/>
    </xf>
    <xf numFmtId="174" fontId="28" fillId="0" borderId="119" xfId="167" applyNumberFormat="1" applyFont="1" applyBorder="1" applyAlignment="1">
      <alignment horizontal="center"/>
    </xf>
    <xf numFmtId="2" fontId="29" fillId="0" borderId="121" xfId="167" applyNumberFormat="1" applyFont="1" applyBorder="1" applyAlignment="1">
      <alignment horizontal="center"/>
    </xf>
    <xf numFmtId="2" fontId="21" fillId="0" borderId="120" xfId="167" applyNumberFormat="1" applyFont="1" applyBorder="1" applyAlignment="1">
      <alignment horizontal="center"/>
    </xf>
    <xf numFmtId="2" fontId="29" fillId="0" borderId="119" xfId="167" applyNumberFormat="1" applyFont="1" applyBorder="1" applyAlignment="1">
      <alignment horizontal="center"/>
    </xf>
    <xf numFmtId="2" fontId="21" fillId="0" borderId="118" xfId="167" applyNumberFormat="1" applyFont="1" applyBorder="1" applyAlignment="1">
      <alignment horizontal="center"/>
    </xf>
    <xf numFmtId="2" fontId="29" fillId="0" borderId="120" xfId="167" applyNumberFormat="1" applyFont="1" applyBorder="1" applyAlignment="1">
      <alignment horizontal="center"/>
    </xf>
    <xf numFmtId="2" fontId="29" fillId="0" borderId="122" xfId="167" applyNumberFormat="1" applyFont="1" applyBorder="1" applyAlignment="1">
      <alignment horizontal="center"/>
    </xf>
    <xf numFmtId="2" fontId="21" fillId="0" borderId="122" xfId="167" applyNumberFormat="1" applyFont="1" applyBorder="1" applyAlignment="1">
      <alignment horizontal="center"/>
    </xf>
    <xf numFmtId="2" fontId="28" fillId="0" borderId="123" xfId="167" applyNumberFormat="1" applyFont="1" applyBorder="1" applyAlignment="1">
      <alignment horizontal="center" vertical="center"/>
    </xf>
    <xf numFmtId="2" fontId="28" fillId="0" borderId="102" xfId="167" applyNumberFormat="1" applyFont="1" applyBorder="1" applyAlignment="1">
      <alignment horizontal="center" vertical="center"/>
    </xf>
    <xf numFmtId="1" fontId="28" fillId="0" borderId="102" xfId="167" applyNumberFormat="1" applyFont="1" applyBorder="1" applyAlignment="1">
      <alignment horizontal="center" vertical="center"/>
    </xf>
    <xf numFmtId="2" fontId="28" fillId="0" borderId="102" xfId="167" applyNumberFormat="1" applyFont="1" applyBorder="1" applyAlignment="1">
      <alignment horizontal="center"/>
    </xf>
    <xf numFmtId="2" fontId="29" fillId="0" borderId="102" xfId="167" applyNumberFormat="1" applyFont="1" applyBorder="1" applyAlignment="1">
      <alignment horizontal="center"/>
    </xf>
    <xf numFmtId="2" fontId="16" fillId="0" borderId="102" xfId="167" applyNumberFormat="1" applyBorder="1" applyAlignment="1">
      <alignment horizontal="center"/>
    </xf>
    <xf numFmtId="0" fontId="16" fillId="0" borderId="102" xfId="167" applyBorder="1" applyAlignment="1">
      <alignment horizontal="center"/>
    </xf>
    <xf numFmtId="0" fontId="28" fillId="0" borderId="154" xfId="167" applyFont="1" applyBorder="1" applyAlignment="1">
      <alignment horizontal="center"/>
    </xf>
    <xf numFmtId="2" fontId="73" fillId="0" borderId="155" xfId="167" applyNumberFormat="1" applyFont="1" applyBorder="1" applyAlignment="1">
      <alignment horizontal="center"/>
    </xf>
    <xf numFmtId="2" fontId="73" fillId="0" borderId="85" xfId="167" applyNumberFormat="1" applyFont="1" applyBorder="1" applyAlignment="1">
      <alignment horizontal="center"/>
    </xf>
    <xf numFmtId="2" fontId="73" fillId="0" borderId="156" xfId="167" applyNumberFormat="1" applyFont="1" applyBorder="1" applyAlignment="1">
      <alignment horizontal="center"/>
    </xf>
    <xf numFmtId="2" fontId="73" fillId="0" borderId="130" xfId="167" applyNumberFormat="1" applyFont="1" applyBorder="1" applyAlignment="1">
      <alignment horizontal="center" vertical="center"/>
    </xf>
    <xf numFmtId="2" fontId="29" fillId="0" borderId="104" xfId="167" applyNumberFormat="1" applyFont="1" applyBorder="1" applyAlignment="1">
      <alignment horizontal="center"/>
    </xf>
    <xf numFmtId="2" fontId="29" fillId="0" borderId="105" xfId="167" applyNumberFormat="1" applyFont="1" applyBorder="1" applyAlignment="1">
      <alignment horizontal="center"/>
    </xf>
    <xf numFmtId="2" fontId="28" fillId="0" borderId="106" xfId="167" applyNumberFormat="1" applyFont="1" applyBorder="1" applyAlignment="1">
      <alignment horizontal="center"/>
    </xf>
    <xf numFmtId="2" fontId="28" fillId="0" borderId="107" xfId="167" applyNumberFormat="1" applyFont="1" applyBorder="1" applyAlignment="1">
      <alignment horizontal="center"/>
    </xf>
    <xf numFmtId="2" fontId="28" fillId="0" borderId="97" xfId="167" applyNumberFormat="1" applyFont="1" applyBorder="1" applyAlignment="1">
      <alignment horizontal="center"/>
    </xf>
    <xf numFmtId="174" fontId="28" fillId="0" borderId="106" xfId="167" applyNumberFormat="1" applyFont="1" applyBorder="1" applyAlignment="1">
      <alignment horizontal="center"/>
    </xf>
    <xf numFmtId="2" fontId="29" fillId="0" borderId="108" xfId="167" applyNumberFormat="1" applyFont="1" applyBorder="1" applyAlignment="1">
      <alignment horizontal="center"/>
    </xf>
    <xf numFmtId="2" fontId="21" fillId="0" borderId="107" xfId="167" applyNumberFormat="1" applyFont="1" applyBorder="1" applyAlignment="1">
      <alignment horizontal="center"/>
    </xf>
    <xf numFmtId="2" fontId="29" fillId="0" borderId="106" xfId="167" applyNumberFormat="1" applyFont="1" applyBorder="1" applyAlignment="1">
      <alignment horizontal="center"/>
    </xf>
    <xf numFmtId="2" fontId="21" fillId="0" borderId="105" xfId="167" applyNumberFormat="1" applyFont="1" applyBorder="1" applyAlignment="1">
      <alignment horizontal="center"/>
    </xf>
    <xf numFmtId="2" fontId="29" fillId="0" borderId="107" xfId="167" applyNumberFormat="1" applyFont="1" applyBorder="1" applyAlignment="1">
      <alignment horizontal="center"/>
    </xf>
    <xf numFmtId="2" fontId="29" fillId="0" borderId="109" xfId="167" applyNumberFormat="1" applyFont="1" applyBorder="1" applyAlignment="1">
      <alignment horizontal="center"/>
    </xf>
    <xf numFmtId="2" fontId="21" fillId="0" borderId="109" xfId="167" applyNumberFormat="1" applyFont="1" applyBorder="1" applyAlignment="1">
      <alignment horizontal="center"/>
    </xf>
    <xf numFmtId="2" fontId="28" fillId="0" borderId="110" xfId="167" applyNumberFormat="1" applyFont="1" applyBorder="1" applyAlignment="1">
      <alignment horizontal="center" vertical="center"/>
    </xf>
    <xf numFmtId="2" fontId="28" fillId="0" borderId="111" xfId="167" applyNumberFormat="1" applyFont="1" applyBorder="1" applyAlignment="1">
      <alignment horizontal="center" vertical="center"/>
    </xf>
    <xf numFmtId="1" fontId="28" fillId="0" borderId="111" xfId="167" applyNumberFormat="1" applyFont="1" applyBorder="1" applyAlignment="1">
      <alignment horizontal="center" vertical="center"/>
    </xf>
    <xf numFmtId="2" fontId="28" fillId="0" borderId="111" xfId="167" applyNumberFormat="1" applyFont="1" applyBorder="1" applyAlignment="1">
      <alignment horizontal="center"/>
    </xf>
    <xf numFmtId="2" fontId="29" fillId="0" borderId="111" xfId="167" applyNumberFormat="1" applyFont="1" applyBorder="1" applyAlignment="1">
      <alignment horizontal="center"/>
    </xf>
    <xf numFmtId="0" fontId="28" fillId="0" borderId="111" xfId="167" applyFont="1" applyBorder="1" applyAlignment="1">
      <alignment horizontal="center"/>
    </xf>
    <xf numFmtId="0" fontId="28" fillId="0" borderId="103" xfId="167" applyFont="1" applyBorder="1" applyAlignment="1">
      <alignment horizontal="center"/>
    </xf>
    <xf numFmtId="2" fontId="28" fillId="0" borderId="112" xfId="167" applyNumberFormat="1" applyFont="1" applyBorder="1" applyAlignment="1">
      <alignment horizontal="center"/>
    </xf>
    <xf numFmtId="2" fontId="21" fillId="3" borderId="109" xfId="167" applyNumberFormat="1" applyFont="1" applyFill="1" applyBorder="1" applyAlignment="1">
      <alignment horizontal="center"/>
    </xf>
    <xf numFmtId="0" fontId="28" fillId="0" borderId="113" xfId="167" applyFont="1" applyBorder="1" applyAlignment="1">
      <alignment horizontal="center"/>
    </xf>
    <xf numFmtId="2" fontId="29" fillId="0" borderId="100" xfId="167" applyNumberFormat="1" applyFont="1" applyBorder="1" applyAlignment="1">
      <alignment horizontal="center"/>
    </xf>
    <xf numFmtId="2" fontId="29" fillId="0" borderId="98" xfId="167" applyNumberFormat="1" applyFont="1" applyBorder="1" applyAlignment="1">
      <alignment horizontal="center"/>
    </xf>
    <xf numFmtId="2" fontId="28" fillId="0" borderId="75" xfId="167" applyNumberFormat="1" applyFont="1" applyBorder="1" applyAlignment="1">
      <alignment horizontal="center"/>
    </xf>
    <xf numFmtId="2" fontId="28" fillId="24" borderId="112" xfId="167" applyNumberFormat="1" applyFont="1" applyFill="1" applyBorder="1" applyAlignment="1">
      <alignment horizontal="center"/>
    </xf>
    <xf numFmtId="2" fontId="28" fillId="0" borderId="99" xfId="167" applyNumberFormat="1" applyFont="1" applyBorder="1" applyAlignment="1">
      <alignment horizontal="center"/>
    </xf>
    <xf numFmtId="174" fontId="28" fillId="0" borderId="75" xfId="167" applyNumberFormat="1" applyFont="1" applyBorder="1" applyAlignment="1">
      <alignment horizontal="center"/>
    </xf>
    <xf numFmtId="2" fontId="21" fillId="0" borderId="99" xfId="167" applyNumberFormat="1" applyFont="1" applyBorder="1" applyAlignment="1">
      <alignment horizontal="center"/>
    </xf>
    <xf numFmtId="2" fontId="29" fillId="0" borderId="75" xfId="167" applyNumberFormat="1" applyFont="1" applyBorder="1" applyAlignment="1">
      <alignment horizontal="center"/>
    </xf>
    <xf numFmtId="2" fontId="21" fillId="11" borderId="98" xfId="167" applyNumberFormat="1" applyFont="1" applyFill="1" applyBorder="1" applyAlignment="1">
      <alignment horizontal="center"/>
    </xf>
    <xf numFmtId="2" fontId="29" fillId="0" borderId="99" xfId="167" applyNumberFormat="1" applyFont="1" applyBorder="1" applyAlignment="1">
      <alignment horizontal="center"/>
    </xf>
    <xf numFmtId="2" fontId="29" fillId="0" borderId="114" xfId="167" applyNumberFormat="1" applyFont="1" applyBorder="1" applyAlignment="1">
      <alignment horizontal="center"/>
    </xf>
    <xf numFmtId="2" fontId="21" fillId="3" borderId="114" xfId="167" applyNumberFormat="1" applyFont="1" applyFill="1" applyBorder="1" applyAlignment="1">
      <alignment horizontal="center"/>
    </xf>
    <xf numFmtId="2" fontId="28" fillId="0" borderId="115" xfId="167" applyNumberFormat="1" applyFont="1" applyBorder="1" applyAlignment="1">
      <alignment horizontal="center" vertical="center"/>
    </xf>
    <xf numFmtId="2" fontId="28" fillId="0" borderId="112" xfId="167" applyNumberFormat="1" applyFont="1" applyBorder="1" applyAlignment="1">
      <alignment horizontal="center" vertical="center"/>
    </xf>
    <xf numFmtId="1" fontId="28" fillId="0" borderId="112" xfId="167" applyNumberFormat="1" applyFont="1" applyBorder="1" applyAlignment="1">
      <alignment horizontal="center" vertical="center"/>
    </xf>
    <xf numFmtId="2" fontId="27" fillId="9" borderId="112" xfId="167" applyNumberFormat="1" applyFont="1" applyFill="1" applyBorder="1" applyAlignment="1">
      <alignment horizontal="center"/>
    </xf>
    <xf numFmtId="0" fontId="28" fillId="0" borderId="112" xfId="167" applyFont="1" applyBorder="1" applyAlignment="1">
      <alignment horizontal="center"/>
    </xf>
    <xf numFmtId="2" fontId="29" fillId="0" borderId="112" xfId="167" applyNumberFormat="1" applyFont="1" applyBorder="1" applyAlignment="1">
      <alignment horizontal="center"/>
    </xf>
    <xf numFmtId="2" fontId="73" fillId="0" borderId="125" xfId="167" applyNumberFormat="1" applyFont="1" applyBorder="1" applyAlignment="1">
      <alignment horizontal="center"/>
    </xf>
    <xf numFmtId="2" fontId="73" fillId="0" borderId="64" xfId="167" applyNumberFormat="1" applyFont="1" applyBorder="1" applyAlignment="1">
      <alignment horizontal="center"/>
    </xf>
    <xf numFmtId="2" fontId="73" fillId="0" borderId="140" xfId="167" applyNumberFormat="1" applyFont="1" applyBorder="1" applyAlignment="1">
      <alignment horizontal="center"/>
    </xf>
    <xf numFmtId="2" fontId="73" fillId="0" borderId="124" xfId="167" applyNumberFormat="1" applyFont="1" applyBorder="1" applyAlignment="1">
      <alignment horizontal="center" vertical="center"/>
    </xf>
    <xf numFmtId="2" fontId="21" fillId="11" borderId="105" xfId="167" applyNumberFormat="1" applyFont="1" applyFill="1" applyBorder="1" applyAlignment="1">
      <alignment horizontal="center"/>
    </xf>
    <xf numFmtId="0" fontId="28" fillId="0" borderId="157" xfId="167" applyFont="1" applyBorder="1" applyAlignment="1">
      <alignment horizontal="center"/>
    </xf>
    <xf numFmtId="0" fontId="28" fillId="21" borderId="127" xfId="167" applyFont="1" applyFill="1" applyBorder="1"/>
    <xf numFmtId="0" fontId="28" fillId="21" borderId="128" xfId="167" applyFont="1" applyFill="1" applyBorder="1"/>
    <xf numFmtId="0" fontId="28" fillId="21" borderId="129" xfId="167" applyFont="1" applyFill="1" applyBorder="1"/>
    <xf numFmtId="2" fontId="28" fillId="21" borderId="130" xfId="167" applyNumberFormat="1" applyFont="1" applyFill="1" applyBorder="1"/>
    <xf numFmtId="2" fontId="29" fillId="21" borderId="131" xfId="167" applyNumberFormat="1" applyFont="1" applyFill="1" applyBorder="1" applyAlignment="1">
      <alignment horizontal="center"/>
    </xf>
    <xf numFmtId="2" fontId="29" fillId="21" borderId="127" xfId="167" applyNumberFormat="1" applyFont="1" applyFill="1" applyBorder="1" applyAlignment="1">
      <alignment horizontal="center"/>
    </xf>
    <xf numFmtId="2" fontId="28" fillId="21" borderId="132" xfId="167" applyNumberFormat="1" applyFont="1" applyFill="1" applyBorder="1" applyAlignment="1">
      <alignment horizontal="center"/>
    </xf>
    <xf numFmtId="2" fontId="28" fillId="21" borderId="128" xfId="167" applyNumberFormat="1" applyFont="1" applyFill="1" applyBorder="1" applyAlignment="1">
      <alignment horizontal="center"/>
    </xf>
    <xf numFmtId="178" fontId="28" fillId="21" borderId="132" xfId="167" applyNumberFormat="1" applyFont="1" applyFill="1" applyBorder="1" applyAlignment="1">
      <alignment horizontal="center"/>
    </xf>
    <xf numFmtId="2" fontId="29" fillId="21" borderId="133" xfId="167" applyNumberFormat="1" applyFont="1" applyFill="1" applyBorder="1" applyAlignment="1">
      <alignment horizontal="center"/>
    </xf>
    <xf numFmtId="2" fontId="29" fillId="21" borderId="128" xfId="167" applyNumberFormat="1" applyFont="1" applyFill="1" applyBorder="1" applyAlignment="1">
      <alignment horizontal="center"/>
    </xf>
    <xf numFmtId="2" fontId="29" fillId="21" borderId="132" xfId="167" applyNumberFormat="1" applyFont="1" applyFill="1" applyBorder="1" applyAlignment="1">
      <alignment horizontal="center"/>
    </xf>
    <xf numFmtId="2" fontId="29" fillId="21" borderId="134" xfId="167" applyNumberFormat="1" applyFont="1" applyFill="1" applyBorder="1" applyAlignment="1">
      <alignment horizontal="center"/>
    </xf>
    <xf numFmtId="2" fontId="29" fillId="21" borderId="129" xfId="167" applyNumberFormat="1" applyFont="1" applyFill="1" applyBorder="1" applyAlignment="1">
      <alignment horizontal="center"/>
    </xf>
    <xf numFmtId="2" fontId="29" fillId="21" borderId="135" xfId="167" applyNumberFormat="1" applyFont="1" applyFill="1" applyBorder="1" applyAlignment="1">
      <alignment horizontal="center"/>
    </xf>
    <xf numFmtId="2" fontId="28" fillId="21" borderId="136" xfId="167" applyNumberFormat="1" applyFont="1" applyFill="1" applyBorder="1" applyAlignment="1">
      <alignment horizontal="center" vertical="center"/>
    </xf>
    <xf numFmtId="1" fontId="28" fillId="21" borderId="137" xfId="167" applyNumberFormat="1" applyFont="1" applyFill="1" applyBorder="1" applyAlignment="1">
      <alignment horizontal="center" vertical="center"/>
    </xf>
    <xf numFmtId="2" fontId="28" fillId="21" borderId="137" xfId="167" applyNumberFormat="1" applyFont="1" applyFill="1" applyBorder="1" applyAlignment="1">
      <alignment horizontal="center"/>
    </xf>
    <xf numFmtId="200" fontId="28" fillId="21" borderId="137" xfId="167" applyNumberFormat="1" applyFont="1" applyFill="1" applyBorder="1" applyAlignment="1">
      <alignment horizontal="center"/>
    </xf>
    <xf numFmtId="0" fontId="27" fillId="21" borderId="116" xfId="167" applyFont="1" applyFill="1" applyBorder="1" applyAlignment="1">
      <alignment horizontal="left"/>
    </xf>
    <xf numFmtId="0" fontId="28" fillId="0" borderId="158" xfId="167" applyFont="1" applyBorder="1" applyAlignment="1">
      <alignment horizontal="center"/>
    </xf>
    <xf numFmtId="0" fontId="71" fillId="22" borderId="159" xfId="167" applyFont="1" applyFill="1" applyBorder="1" applyAlignment="1">
      <alignment horizontal="center" vertical="center" wrapText="1"/>
    </xf>
    <xf numFmtId="0" fontId="71" fillId="22" borderId="138" xfId="167" applyFont="1" applyFill="1" applyBorder="1" applyAlignment="1">
      <alignment horizontal="center" vertical="center" wrapText="1"/>
    </xf>
    <xf numFmtId="0" fontId="71" fillId="19" borderId="138" xfId="167" applyFont="1" applyFill="1" applyBorder="1" applyAlignment="1">
      <alignment horizontal="center" vertical="center" wrapText="1"/>
    </xf>
    <xf numFmtId="0" fontId="71" fillId="19" borderId="139" xfId="167" applyFont="1" applyFill="1" applyBorder="1" applyAlignment="1">
      <alignment horizontal="center" vertical="center" wrapText="1"/>
    </xf>
    <xf numFmtId="0" fontId="72" fillId="19" borderId="13" xfId="167" applyFont="1" applyFill="1" applyBorder="1" applyAlignment="1">
      <alignment horizontal="center" vertical="center" wrapText="1"/>
    </xf>
    <xf numFmtId="0" fontId="72" fillId="19" borderId="64" xfId="167" applyFont="1" applyFill="1" applyBorder="1" applyAlignment="1">
      <alignment horizontal="center" vertical="center" wrapText="1"/>
    </xf>
    <xf numFmtId="0" fontId="71" fillId="19" borderId="15" xfId="167" applyFont="1" applyFill="1" applyBorder="1" applyAlignment="1">
      <alignment horizontal="center" vertical="center" wrapText="1"/>
    </xf>
    <xf numFmtId="0" fontId="71" fillId="11" borderId="64" xfId="167" applyFont="1" applyFill="1" applyBorder="1" applyAlignment="1">
      <alignment horizontal="center" vertical="center" wrapText="1"/>
    </xf>
    <xf numFmtId="0" fontId="71" fillId="19" borderId="14" xfId="167" applyFont="1" applyFill="1" applyBorder="1" applyAlignment="1">
      <alignment horizontal="center" vertical="center" wrapText="1"/>
    </xf>
    <xf numFmtId="0" fontId="71" fillId="11" borderId="139" xfId="167" applyFont="1" applyFill="1" applyBorder="1" applyAlignment="1">
      <alignment horizontal="center" vertical="center" wrapText="1"/>
    </xf>
    <xf numFmtId="0" fontId="71" fillId="19" borderId="140" xfId="167" applyFont="1" applyFill="1" applyBorder="1" applyAlignment="1">
      <alignment horizontal="center" vertical="center" wrapText="1"/>
    </xf>
    <xf numFmtId="0" fontId="72" fillId="19" borderId="64" xfId="167" applyFont="1" applyFill="1" applyBorder="1" applyAlignment="1">
      <alignment horizontal="center" vertical="center"/>
    </xf>
    <xf numFmtId="0" fontId="73" fillId="19" borderId="64" xfId="167" applyFont="1" applyFill="1" applyBorder="1" applyAlignment="1">
      <alignment horizontal="center" vertical="center" wrapText="1"/>
    </xf>
    <xf numFmtId="0" fontId="70" fillId="19" borderId="64" xfId="167" applyFont="1" applyFill="1" applyBorder="1" applyAlignment="1">
      <alignment horizontal="center" vertical="center" wrapText="1"/>
    </xf>
    <xf numFmtId="0" fontId="10" fillId="0" borderId="0" xfId="167" applyFont="1"/>
    <xf numFmtId="2" fontId="10" fillId="0" borderId="0" xfId="167" applyNumberFormat="1" applyFont="1"/>
    <xf numFmtId="0" fontId="72" fillId="0" borderId="0" xfId="167" applyFont="1" applyAlignment="1">
      <alignment horizontal="right"/>
    </xf>
    <xf numFmtId="0" fontId="78" fillId="0" borderId="0" xfId="167" applyFont="1" applyAlignment="1">
      <alignment horizontal="center"/>
    </xf>
    <xf numFmtId="0" fontId="67" fillId="0" borderId="0" xfId="167" applyFont="1" applyAlignment="1">
      <alignment horizontal="right"/>
    </xf>
    <xf numFmtId="0" fontId="16" fillId="0" borderId="0" xfId="167" applyAlignment="1">
      <alignment horizontal="center"/>
    </xf>
    <xf numFmtId="2" fontId="81" fillId="0" borderId="0" xfId="167" applyNumberFormat="1" applyFont="1" applyAlignment="1">
      <alignment horizontal="right"/>
    </xf>
    <xf numFmtId="0" fontId="81" fillId="0" borderId="0" xfId="167" applyFont="1" applyAlignment="1">
      <alignment horizontal="left"/>
    </xf>
    <xf numFmtId="2" fontId="16" fillId="0" borderId="0" xfId="167" applyNumberFormat="1" applyAlignment="1">
      <alignment horizontal="center"/>
    </xf>
    <xf numFmtId="2" fontId="81" fillId="0" borderId="14" xfId="167" applyNumberFormat="1" applyFont="1" applyBorder="1" applyAlignment="1">
      <alignment horizontal="right"/>
    </xf>
    <xf numFmtId="0" fontId="67" fillId="0" borderId="14" xfId="167" applyFont="1" applyBorder="1" applyAlignment="1">
      <alignment horizontal="right"/>
    </xf>
    <xf numFmtId="0" fontId="81" fillId="0" borderId="14" xfId="167" applyFont="1" applyBorder="1" applyAlignment="1">
      <alignment horizontal="left"/>
    </xf>
    <xf numFmtId="0" fontId="16" fillId="0" borderId="14" xfId="167" applyBorder="1" applyAlignment="1">
      <alignment horizontal="left"/>
    </xf>
    <xf numFmtId="0" fontId="16" fillId="0" borderId="16" xfId="167" applyBorder="1" applyAlignment="1">
      <alignment horizontal="center"/>
    </xf>
    <xf numFmtId="0" fontId="59" fillId="0" borderId="44" xfId="167" applyFont="1" applyBorder="1"/>
    <xf numFmtId="0" fontId="81" fillId="0" borderId="0" xfId="167" applyFont="1"/>
    <xf numFmtId="0" fontId="83" fillId="0" borderId="0" xfId="167" applyFont="1" applyAlignment="1">
      <alignment vertical="center" wrapText="1"/>
    </xf>
    <xf numFmtId="10" fontId="16" fillId="0" borderId="0" xfId="13" applyNumberFormat="1"/>
    <xf numFmtId="10" fontId="16" fillId="0" borderId="0" xfId="80" applyNumberFormat="1"/>
    <xf numFmtId="0" fontId="16" fillId="0" borderId="0" xfId="169" applyAlignment="1">
      <alignment vertical="center"/>
    </xf>
    <xf numFmtId="0" fontId="81" fillId="0" borderId="0" xfId="169" applyFont="1" applyAlignment="1">
      <alignment vertical="center"/>
    </xf>
    <xf numFmtId="0" fontId="88" fillId="0" borderId="10" xfId="169" applyFont="1" applyBorder="1" applyAlignment="1">
      <alignment horizontal="center" vertical="center"/>
    </xf>
    <xf numFmtId="9" fontId="88" fillId="0" borderId="10" xfId="169" applyNumberFormat="1" applyFont="1" applyBorder="1" applyAlignment="1">
      <alignment horizontal="center" vertical="center"/>
    </xf>
    <xf numFmtId="0" fontId="88" fillId="0" borderId="0" xfId="169" applyFont="1" applyAlignment="1">
      <alignment vertical="center"/>
    </xf>
    <xf numFmtId="0" fontId="89" fillId="0" borderId="0" xfId="169" applyFont="1" applyAlignment="1">
      <alignment horizontal="center" vertical="center" wrapText="1"/>
    </xf>
    <xf numFmtId="0" fontId="67" fillId="0" borderId="0" xfId="169" applyFont="1" applyAlignment="1">
      <alignment horizontal="center" vertical="center"/>
    </xf>
    <xf numFmtId="0" fontId="81" fillId="0" borderId="0" xfId="169" applyFont="1" applyAlignment="1">
      <alignment horizontal="center" vertical="center"/>
    </xf>
    <xf numFmtId="0" fontId="67" fillId="0" borderId="11" xfId="169" applyFont="1" applyBorder="1" applyAlignment="1">
      <alignment horizontal="center" vertical="center"/>
    </xf>
    <xf numFmtId="0" fontId="94" fillId="0" borderId="0" xfId="169" applyFont="1" applyAlignment="1">
      <alignment vertical="center"/>
    </xf>
    <xf numFmtId="0" fontId="67" fillId="0" borderId="6" xfId="169" applyFont="1" applyBorder="1" applyAlignment="1">
      <alignment horizontal="center" vertical="center"/>
    </xf>
    <xf numFmtId="0" fontId="67" fillId="0" borderId="5" xfId="169" applyFont="1" applyBorder="1" applyAlignment="1">
      <alignment horizontal="center" vertical="center"/>
    </xf>
    <xf numFmtId="0" fontId="67" fillId="0" borderId="3" xfId="169" applyFont="1" applyBorder="1" applyAlignment="1">
      <alignment horizontal="center" vertical="center"/>
    </xf>
    <xf numFmtId="0" fontId="67" fillId="0" borderId="2" xfId="169" applyFont="1" applyBorder="1" applyAlignment="1">
      <alignment horizontal="center" vertical="center"/>
    </xf>
    <xf numFmtId="0" fontId="85" fillId="0" borderId="0" xfId="153"/>
    <xf numFmtId="0" fontId="96" fillId="0" borderId="40" xfId="169" applyFont="1" applyBorder="1" applyAlignment="1">
      <alignment vertical="center" wrapText="1"/>
    </xf>
    <xf numFmtId="0" fontId="16" fillId="25" borderId="0" xfId="169" applyFill="1" applyAlignment="1">
      <alignment vertical="center"/>
    </xf>
    <xf numFmtId="0" fontId="97" fillId="0" borderId="15" xfId="169" applyFont="1" applyBorder="1" applyAlignment="1">
      <alignment horizontal="center" vertical="center" wrapText="1"/>
    </xf>
    <xf numFmtId="0" fontId="99" fillId="0" borderId="40" xfId="169" applyFont="1" applyBorder="1" applyAlignment="1">
      <alignment horizontal="center" vertical="center" wrapText="1"/>
    </xf>
    <xf numFmtId="0" fontId="20" fillId="0" borderId="40" xfId="169" applyFont="1" applyBorder="1" applyAlignment="1">
      <alignment vertical="center" wrapText="1"/>
    </xf>
    <xf numFmtId="0" fontId="28" fillId="0" borderId="5" xfId="169" applyFont="1" applyBorder="1" applyAlignment="1">
      <alignment vertical="center"/>
    </xf>
    <xf numFmtId="0" fontId="28" fillId="0" borderId="0" xfId="169" applyFont="1" applyAlignment="1">
      <alignment vertical="center" wrapText="1"/>
    </xf>
    <xf numFmtId="0" fontId="28" fillId="0" borderId="11" xfId="169" applyFont="1" applyBorder="1" applyAlignment="1">
      <alignment vertical="center"/>
    </xf>
    <xf numFmtId="0" fontId="28" fillId="0" borderId="0" xfId="169" applyFont="1" applyAlignment="1">
      <alignment vertical="center"/>
    </xf>
    <xf numFmtId="0" fontId="28" fillId="0" borderId="2" xfId="169" applyFont="1" applyBorder="1" applyAlignment="1">
      <alignment vertical="center"/>
    </xf>
    <xf numFmtId="0" fontId="28" fillId="0" borderId="44" xfId="169" applyFont="1" applyBorder="1" applyAlignment="1">
      <alignment vertical="center"/>
    </xf>
    <xf numFmtId="0" fontId="27" fillId="0" borderId="44" xfId="169" applyFont="1" applyBorder="1" applyAlignment="1">
      <alignment horizontal="center" vertical="center"/>
    </xf>
    <xf numFmtId="0" fontId="28" fillId="0" borderId="44" xfId="169" applyFont="1" applyBorder="1" applyAlignment="1">
      <alignment horizontal="center" vertical="center"/>
    </xf>
    <xf numFmtId="0" fontId="28" fillId="0" borderId="0" xfId="169" applyFont="1" applyAlignment="1">
      <alignment horizontal="center" vertical="center"/>
    </xf>
    <xf numFmtId="0" fontId="101" fillId="0" borderId="0" xfId="169" applyFont="1" applyAlignment="1">
      <alignment horizontal="center" vertical="center"/>
    </xf>
    <xf numFmtId="0" fontId="38" fillId="0" borderId="0" xfId="40" applyFont="1" applyAlignment="1">
      <alignment horizontal="center" vertical="center"/>
    </xf>
    <xf numFmtId="180" fontId="38" fillId="0" borderId="10" xfId="40" applyNumberFormat="1" applyFont="1" applyBorder="1" applyAlignment="1">
      <alignment horizontal="center" vertical="center"/>
    </xf>
    <xf numFmtId="0" fontId="38" fillId="0" borderId="10" xfId="40" applyFont="1" applyBorder="1" applyAlignment="1">
      <alignment horizontal="center" vertical="center"/>
    </xf>
    <xf numFmtId="44" fontId="38" fillId="0" borderId="10" xfId="11" applyFont="1" applyBorder="1" applyAlignment="1">
      <alignment horizontal="center" vertical="center"/>
    </xf>
    <xf numFmtId="171" fontId="10" fillId="0" borderId="9" xfId="1" applyNumberFormat="1" applyFont="1" applyBorder="1" applyAlignment="1">
      <alignment horizontal="right" vertical="center" wrapText="1"/>
    </xf>
    <xf numFmtId="0" fontId="4" fillId="0" borderId="9" xfId="1" applyFont="1" applyBorder="1" applyAlignment="1">
      <alignment horizontal="right" vertical="center"/>
    </xf>
    <xf numFmtId="0" fontId="26" fillId="0" borderId="0" xfId="1" applyFont="1" applyAlignment="1">
      <alignment horizontal="left" vertical="center"/>
    </xf>
    <xf numFmtId="0" fontId="1" fillId="0" borderId="0" xfId="1" applyAlignment="1">
      <alignment horizontal="justify" vertical="center" wrapText="1"/>
    </xf>
    <xf numFmtId="0" fontId="18" fillId="0" borderId="0" xfId="1" applyFont="1" applyAlignment="1">
      <alignment horizontal="left" vertical="center"/>
    </xf>
    <xf numFmtId="0" fontId="1" fillId="0" borderId="0" xfId="1" applyAlignment="1">
      <alignment horizontal="center" vertical="center"/>
    </xf>
    <xf numFmtId="0" fontId="102" fillId="0" borderId="0" xfId="1" applyFont="1" applyAlignment="1">
      <alignment horizontal="left" vertical="center"/>
    </xf>
    <xf numFmtId="0" fontId="1" fillId="0" borderId="0" xfId="1" applyAlignment="1">
      <alignment horizontal="justify" vertical="center"/>
    </xf>
    <xf numFmtId="0" fontId="13" fillId="0" borderId="0" xfId="1" applyFont="1" applyAlignment="1">
      <alignment horizontal="left" vertical="center"/>
    </xf>
    <xf numFmtId="0" fontId="37" fillId="0" borderId="0" xfId="1" applyFont="1" applyAlignment="1">
      <alignment horizontal="justify" vertical="center" wrapText="1"/>
    </xf>
    <xf numFmtId="0" fontId="14" fillId="0" borderId="0" xfId="1" applyFont="1" applyAlignment="1">
      <alignment horizontal="left" vertical="center"/>
    </xf>
    <xf numFmtId="0" fontId="37" fillId="0" borderId="0" xfId="1" applyFont="1" applyAlignment="1">
      <alignment horizontal="center" vertical="center"/>
    </xf>
    <xf numFmtId="0" fontId="37" fillId="0" borderId="0" xfId="1" applyFont="1" applyAlignment="1">
      <alignment horizontal="justify" vertical="center"/>
    </xf>
    <xf numFmtId="0" fontId="18" fillId="0" borderId="18" xfId="80" applyFont="1" applyBorder="1"/>
    <xf numFmtId="0" fontId="18" fillId="0" borderId="0" xfId="80" applyFont="1"/>
    <xf numFmtId="0" fontId="60" fillId="3" borderId="13" xfId="55" applyFont="1" applyFill="1" applyBorder="1" applyAlignment="1">
      <alignment vertical="center"/>
    </xf>
    <xf numFmtId="0" fontId="60" fillId="3" borderId="0" xfId="55" applyFont="1" applyFill="1" applyAlignment="1">
      <alignment vertical="center"/>
    </xf>
    <xf numFmtId="0" fontId="13" fillId="0" borderId="16" xfId="1" applyFont="1" applyBorder="1" applyAlignment="1">
      <alignment horizontal="left" vertical="center"/>
    </xf>
    <xf numFmtId="0" fontId="13" fillId="0" borderId="20" xfId="1" applyFont="1" applyBorder="1" applyAlignment="1">
      <alignment horizontal="left" vertical="center"/>
    </xf>
    <xf numFmtId="0" fontId="14" fillId="0" borderId="16" xfId="1" applyFont="1" applyBorder="1" applyAlignment="1">
      <alignment horizontal="left" vertical="center"/>
    </xf>
    <xf numFmtId="0" fontId="14" fillId="0" borderId="20" xfId="1" applyFont="1" applyBorder="1" applyAlignment="1">
      <alignment horizontal="left" vertical="center"/>
    </xf>
    <xf numFmtId="0" fontId="13" fillId="0" borderId="17" xfId="55" applyFont="1" applyBorder="1"/>
    <xf numFmtId="0" fontId="13" fillId="0" borderId="18" xfId="55" applyFont="1" applyBorder="1"/>
    <xf numFmtId="180" fontId="37" fillId="0" borderId="18" xfId="55" applyNumberFormat="1" applyFont="1" applyBorder="1" applyAlignment="1">
      <alignment horizontal="center"/>
    </xf>
    <xf numFmtId="187" fontId="13" fillId="0" borderId="19" xfId="55" applyNumberFormat="1" applyFont="1" applyBorder="1"/>
    <xf numFmtId="0" fontId="26" fillId="0" borderId="8" xfId="80" applyFont="1" applyBorder="1" applyAlignment="1">
      <alignment horizontal="right"/>
    </xf>
    <xf numFmtId="0" fontId="18" fillId="4" borderId="29" xfId="80" applyFont="1" applyFill="1" applyBorder="1" applyAlignment="1">
      <alignment horizontal="right"/>
    </xf>
    <xf numFmtId="0" fontId="18" fillId="4" borderId="8" xfId="80" applyFont="1" applyFill="1" applyBorder="1" applyAlignment="1">
      <alignment horizontal="right"/>
    </xf>
    <xf numFmtId="172" fontId="18" fillId="4" borderId="7" xfId="80" applyNumberFormat="1" applyFont="1" applyFill="1" applyBorder="1" applyAlignment="1">
      <alignment horizontal="center" vertical="center" wrapText="1"/>
    </xf>
    <xf numFmtId="0" fontId="26" fillId="0" borderId="29" xfId="80" applyFont="1" applyBorder="1" applyAlignment="1">
      <alignment horizontal="right"/>
    </xf>
    <xf numFmtId="0" fontId="21" fillId="5" borderId="7" xfId="1" applyFont="1" applyFill="1" applyBorder="1" applyAlignment="1">
      <alignment horizontal="right" vertical="center"/>
    </xf>
    <xf numFmtId="0" fontId="21" fillId="5" borderId="8" xfId="1" applyFont="1" applyFill="1" applyBorder="1" applyAlignment="1">
      <alignment horizontal="right" vertical="center"/>
    </xf>
    <xf numFmtId="0" fontId="21" fillId="5" borderId="9" xfId="1" applyFont="1" applyFill="1" applyBorder="1" applyAlignment="1">
      <alignment horizontal="right" vertical="center"/>
    </xf>
    <xf numFmtId="171" fontId="27" fillId="5" borderId="7" xfId="1" applyNumberFormat="1" applyFont="1" applyFill="1" applyBorder="1" applyAlignment="1">
      <alignment horizontal="right" vertical="center" wrapText="1"/>
    </xf>
    <xf numFmtId="171" fontId="27" fillId="5" borderId="8" xfId="1" applyNumberFormat="1" applyFont="1" applyFill="1" applyBorder="1" applyAlignment="1">
      <alignment horizontal="right" vertical="center" wrapText="1"/>
    </xf>
    <xf numFmtId="171" fontId="27" fillId="5" borderId="9" xfId="1" applyNumberFormat="1" applyFont="1" applyFill="1" applyBorder="1" applyAlignment="1">
      <alignment horizontal="right" vertical="center" wrapText="1"/>
    </xf>
    <xf numFmtId="4" fontId="2" fillId="0" borderId="1" xfId="1" applyNumberFormat="1" applyFont="1" applyBorder="1" applyAlignment="1">
      <alignment horizontal="center" vertical="center"/>
    </xf>
    <xf numFmtId="4" fontId="2" fillId="0" borderId="12" xfId="1" applyNumberFormat="1" applyFont="1" applyBorder="1" applyAlignment="1">
      <alignment horizontal="center" vertical="center"/>
    </xf>
    <xf numFmtId="4" fontId="2" fillId="0" borderId="4" xfId="1" applyNumberFormat="1" applyFont="1" applyBorder="1" applyAlignment="1">
      <alignment horizontal="center" vertical="center"/>
    </xf>
    <xf numFmtId="4" fontId="22" fillId="0" borderId="2" xfId="1" applyNumberFormat="1" applyFont="1" applyBorder="1" applyAlignment="1">
      <alignment horizontal="center" vertical="center" wrapText="1"/>
    </xf>
    <xf numFmtId="4" fontId="22" fillId="0" borderId="0" xfId="1" applyNumberFormat="1" applyFont="1" applyAlignment="1">
      <alignment horizontal="center" vertical="center" wrapText="1"/>
    </xf>
    <xf numFmtId="4" fontId="22" fillId="0" borderId="5" xfId="1" applyNumberFormat="1" applyFont="1" applyBorder="1" applyAlignment="1">
      <alignment horizontal="center" vertical="center" wrapText="1"/>
    </xf>
    <xf numFmtId="168" fontId="21" fillId="0" borderId="2" xfId="1" applyNumberFormat="1" applyFont="1" applyBorder="1" applyAlignment="1">
      <alignment horizontal="center" vertical="center" wrapText="1"/>
    </xf>
    <xf numFmtId="168" fontId="21" fillId="0" borderId="0" xfId="1" applyNumberFormat="1" applyFont="1" applyAlignment="1">
      <alignment horizontal="center" vertical="center" wrapText="1"/>
    </xf>
    <xf numFmtId="168" fontId="21" fillId="0" borderId="5" xfId="1" applyNumberFormat="1" applyFont="1" applyBorder="1" applyAlignment="1">
      <alignment horizontal="center" vertical="center" wrapText="1"/>
    </xf>
    <xf numFmtId="4" fontId="17" fillId="2" borderId="7" xfId="1" quotePrefix="1" applyNumberFormat="1" applyFont="1" applyFill="1" applyBorder="1" applyAlignment="1">
      <alignment horizontal="center" vertical="center" wrapText="1"/>
    </xf>
    <xf numFmtId="4" fontId="17" fillId="2" borderId="8" xfId="1" applyNumberFormat="1" applyFont="1" applyFill="1" applyBorder="1" applyAlignment="1">
      <alignment horizontal="center" vertical="center" wrapText="1"/>
    </xf>
    <xf numFmtId="4" fontId="17" fillId="2" borderId="9" xfId="1" applyNumberFormat="1" applyFont="1" applyFill="1" applyBorder="1" applyAlignment="1">
      <alignment horizontal="center" vertical="center" wrapText="1"/>
    </xf>
    <xf numFmtId="4" fontId="7" fillId="4" borderId="7" xfId="1" applyNumberFormat="1" applyFont="1" applyFill="1" applyBorder="1" applyAlignment="1">
      <alignment horizontal="center" vertical="center" wrapText="1"/>
    </xf>
    <xf numFmtId="4" fontId="7" fillId="4" borderId="8" xfId="1" applyNumberFormat="1" applyFont="1" applyFill="1" applyBorder="1" applyAlignment="1">
      <alignment horizontal="center" vertical="center" wrapText="1"/>
    </xf>
    <xf numFmtId="4" fontId="7" fillId="4" borderId="9" xfId="1" applyNumberFormat="1" applyFont="1" applyFill="1" applyBorder="1" applyAlignment="1">
      <alignment horizontal="center" vertical="center" wrapText="1"/>
    </xf>
    <xf numFmtId="4" fontId="3" fillId="0" borderId="7" xfId="1" applyNumberFormat="1" applyFont="1" applyBorder="1" applyAlignment="1">
      <alignment horizontal="center" vertical="center" wrapText="1"/>
    </xf>
    <xf numFmtId="4" fontId="3" fillId="0" borderId="8" xfId="1" applyNumberFormat="1" applyFont="1" applyBorder="1" applyAlignment="1">
      <alignment horizontal="center" vertical="center" wrapText="1"/>
    </xf>
    <xf numFmtId="4" fontId="3" fillId="0" borderId="9" xfId="1" applyNumberFormat="1" applyFont="1" applyBorder="1" applyAlignment="1">
      <alignment horizontal="center" vertical="center" wrapText="1"/>
    </xf>
    <xf numFmtId="0" fontId="5" fillId="8" borderId="7" xfId="23" applyFont="1" applyFill="1" applyBorder="1" applyAlignment="1">
      <alignment horizontal="left" vertical="center"/>
    </xf>
    <xf numFmtId="0" fontId="5" fillId="8" borderId="8" xfId="23" applyFont="1" applyFill="1" applyBorder="1" applyAlignment="1">
      <alignment horizontal="left" vertical="center"/>
    </xf>
    <xf numFmtId="0" fontId="5" fillId="8" borderId="9" xfId="23" applyFont="1" applyFill="1" applyBorder="1" applyAlignment="1">
      <alignment horizontal="left" vertical="center"/>
    </xf>
    <xf numFmtId="0" fontId="82" fillId="0" borderId="38" xfId="167" applyFont="1" applyBorder="1" applyAlignment="1">
      <alignment horizontal="left"/>
    </xf>
    <xf numFmtId="0" fontId="82" fillId="0" borderId="39" xfId="167" applyFont="1" applyBorder="1" applyAlignment="1">
      <alignment horizontal="left"/>
    </xf>
    <xf numFmtId="0" fontId="82" fillId="0" borderId="40" xfId="167" applyFont="1" applyBorder="1" applyAlignment="1">
      <alignment horizontal="left"/>
    </xf>
    <xf numFmtId="0" fontId="83" fillId="0" borderId="160" xfId="167" applyFont="1" applyBorder="1" applyAlignment="1">
      <alignment horizontal="center" vertical="center" wrapText="1"/>
    </xf>
    <xf numFmtId="0" fontId="83" fillId="0" borderId="0" xfId="167" applyFont="1" applyAlignment="1">
      <alignment horizontal="center" vertical="center" wrapText="1"/>
    </xf>
    <xf numFmtId="0" fontId="59" fillId="0" borderId="38" xfId="167" applyFont="1" applyBorder="1" applyAlignment="1">
      <alignment horizontal="left"/>
    </xf>
    <xf numFmtId="0" fontId="59" fillId="0" borderId="40" xfId="167" applyFont="1" applyBorder="1" applyAlignment="1">
      <alignment horizontal="left"/>
    </xf>
    <xf numFmtId="17" fontId="82" fillId="0" borderId="38" xfId="167" applyNumberFormat="1" applyFont="1" applyBorder="1" applyAlignment="1">
      <alignment horizontal="left"/>
    </xf>
    <xf numFmtId="0" fontId="79" fillId="0" borderId="38" xfId="167" applyFont="1" applyBorder="1" applyAlignment="1">
      <alignment horizontal="center"/>
    </xf>
    <xf numFmtId="0" fontId="79" fillId="0" borderId="39" xfId="167" applyFont="1" applyBorder="1" applyAlignment="1">
      <alignment horizontal="center"/>
    </xf>
    <xf numFmtId="0" fontId="79" fillId="0" borderId="40" xfId="167" applyFont="1" applyBorder="1" applyAlignment="1">
      <alignment horizontal="center"/>
    </xf>
    <xf numFmtId="0" fontId="78" fillId="0" borderId="5" xfId="167" applyFont="1" applyBorder="1" applyAlignment="1">
      <alignment horizontal="left"/>
    </xf>
    <xf numFmtId="0" fontId="71" fillId="19" borderId="126" xfId="167" applyFont="1" applyFill="1" applyBorder="1" applyAlignment="1">
      <alignment horizontal="center" vertical="center" wrapText="1"/>
    </xf>
    <xf numFmtId="0" fontId="71" fillId="19" borderId="101" xfId="167" applyFont="1" applyFill="1" applyBorder="1" applyAlignment="1">
      <alignment horizontal="center" vertical="center" wrapText="1"/>
    </xf>
    <xf numFmtId="0" fontId="72" fillId="11" borderId="38" xfId="167" applyFont="1" applyFill="1" applyBorder="1" applyAlignment="1">
      <alignment horizontal="center"/>
    </xf>
    <xf numFmtId="0" fontId="72" fillId="11" borderId="39" xfId="167" applyFont="1" applyFill="1" applyBorder="1" applyAlignment="1">
      <alignment horizontal="center"/>
    </xf>
    <xf numFmtId="0" fontId="72" fillId="11" borderId="40" xfId="167" applyFont="1" applyFill="1" applyBorder="1" applyAlignment="1">
      <alignment horizontal="center"/>
    </xf>
    <xf numFmtId="14" fontId="82" fillId="0" borderId="38" xfId="167" applyNumberFormat="1" applyFont="1" applyBorder="1" applyAlignment="1">
      <alignment horizontal="left"/>
    </xf>
    <xf numFmtId="0" fontId="16" fillId="0" borderId="0" xfId="167" applyAlignment="1">
      <alignment horizontal="center"/>
    </xf>
    <xf numFmtId="0" fontId="72" fillId="19" borderId="38" xfId="167" applyFont="1" applyFill="1" applyBorder="1" applyAlignment="1">
      <alignment horizontal="center" vertical="center" wrapText="1"/>
    </xf>
    <xf numFmtId="0" fontId="72" fillId="19" borderId="40" xfId="167" applyFont="1" applyFill="1" applyBorder="1" applyAlignment="1">
      <alignment horizontal="center" vertical="center" wrapText="1"/>
    </xf>
    <xf numFmtId="0" fontId="27" fillId="20" borderId="38" xfId="167" applyFont="1" applyFill="1" applyBorder="1" applyAlignment="1">
      <alignment horizontal="center" vertical="center" wrapText="1"/>
    </xf>
    <xf numFmtId="0" fontId="27" fillId="20" borderId="40" xfId="167" applyFont="1" applyFill="1" applyBorder="1" applyAlignment="1">
      <alignment horizontal="center" vertical="center" wrapText="1"/>
    </xf>
    <xf numFmtId="2" fontId="27" fillId="0" borderId="36" xfId="167" applyNumberFormat="1" applyFont="1" applyBorder="1" applyAlignment="1">
      <alignment horizontal="center"/>
    </xf>
    <xf numFmtId="0" fontId="27" fillId="0" borderId="37" xfId="167" applyFont="1" applyBorder="1" applyAlignment="1">
      <alignment horizontal="center"/>
    </xf>
    <xf numFmtId="2" fontId="27" fillId="0" borderId="37" xfId="167" applyNumberFormat="1" applyFont="1" applyBorder="1" applyAlignment="1">
      <alignment horizontal="center"/>
    </xf>
    <xf numFmtId="2" fontId="2" fillId="24" borderId="36" xfId="167" applyNumberFormat="1" applyFont="1" applyFill="1" applyBorder="1" applyAlignment="1">
      <alignment horizontal="center" vertical="center"/>
    </xf>
    <xf numFmtId="2" fontId="2" fillId="24" borderId="37" xfId="167" applyNumberFormat="1" applyFont="1" applyFill="1" applyBorder="1" applyAlignment="1">
      <alignment horizontal="center" vertical="center"/>
    </xf>
    <xf numFmtId="2" fontId="2" fillId="24" borderId="12" xfId="167" applyNumberFormat="1" applyFont="1" applyFill="1" applyBorder="1" applyAlignment="1">
      <alignment horizontal="center" vertical="center"/>
    </xf>
    <xf numFmtId="2" fontId="2" fillId="24" borderId="11" xfId="167" applyNumberFormat="1" applyFont="1" applyFill="1" applyBorder="1" applyAlignment="1">
      <alignment horizontal="center" vertical="center"/>
    </xf>
    <xf numFmtId="2" fontId="2" fillId="24" borderId="4" xfId="167" applyNumberFormat="1" applyFont="1" applyFill="1" applyBorder="1" applyAlignment="1">
      <alignment horizontal="center" vertical="center"/>
    </xf>
    <xf numFmtId="2" fontId="2" fillId="24" borderId="6" xfId="167" applyNumberFormat="1" applyFont="1" applyFill="1" applyBorder="1" applyAlignment="1">
      <alignment horizontal="center" vertical="center"/>
    </xf>
    <xf numFmtId="2" fontId="27" fillId="0" borderId="7" xfId="167" applyNumberFormat="1" applyFont="1" applyBorder="1" applyAlignment="1">
      <alignment horizontal="center"/>
    </xf>
    <xf numFmtId="0" fontId="27" fillId="0" borderId="9" xfId="167" applyFont="1" applyBorder="1" applyAlignment="1">
      <alignment horizontal="center"/>
    </xf>
    <xf numFmtId="2" fontId="27" fillId="0" borderId="9" xfId="167" applyNumberFormat="1" applyFont="1" applyBorder="1" applyAlignment="1">
      <alignment horizontal="center"/>
    </xf>
    <xf numFmtId="2" fontId="27" fillId="0" borderId="4" xfId="167" applyNumberFormat="1" applyFont="1" applyBorder="1" applyAlignment="1">
      <alignment horizontal="center"/>
    </xf>
    <xf numFmtId="0" fontId="27" fillId="0" borderId="6" xfId="167" applyFont="1" applyBorder="1" applyAlignment="1">
      <alignment horizontal="center"/>
    </xf>
    <xf numFmtId="2" fontId="27" fillId="0" borderId="6" xfId="167" applyNumberFormat="1" applyFont="1" applyBorder="1" applyAlignment="1">
      <alignment horizontal="center"/>
    </xf>
    <xf numFmtId="0" fontId="27" fillId="0" borderId="7" xfId="167" applyFont="1" applyBorder="1" applyAlignment="1">
      <alignment horizontal="center"/>
    </xf>
    <xf numFmtId="2" fontId="21" fillId="0" borderId="10" xfId="167" applyNumberFormat="1" applyFont="1" applyBorder="1" applyAlignment="1">
      <alignment horizontal="center" vertical="center"/>
    </xf>
    <xf numFmtId="0" fontId="27" fillId="0" borderId="5" xfId="167" applyFont="1" applyBorder="1" applyAlignment="1">
      <alignment horizontal="center"/>
    </xf>
    <xf numFmtId="2" fontId="22" fillId="23" borderId="152" xfId="167" applyNumberFormat="1" applyFont="1" applyFill="1" applyBorder="1" applyAlignment="1">
      <alignment horizontal="center" vertical="center" textRotation="90" wrapText="1"/>
    </xf>
    <xf numFmtId="2" fontId="22" fillId="23" borderId="144" xfId="167" applyNumberFormat="1" applyFont="1" applyFill="1" applyBorder="1" applyAlignment="1">
      <alignment horizontal="center" vertical="center" textRotation="90" wrapText="1"/>
    </xf>
    <xf numFmtId="2" fontId="22" fillId="23" borderId="147" xfId="167" applyNumberFormat="1" applyFont="1" applyFill="1" applyBorder="1" applyAlignment="1">
      <alignment horizontal="center" vertical="center" textRotation="90" wrapText="1"/>
    </xf>
    <xf numFmtId="2" fontId="22" fillId="23" borderId="141" xfId="167" applyNumberFormat="1" applyFont="1" applyFill="1" applyBorder="1" applyAlignment="1">
      <alignment horizontal="center" vertical="center" textRotation="90" wrapText="1"/>
    </xf>
    <xf numFmtId="2" fontId="80" fillId="23" borderId="10" xfId="167" applyNumberFormat="1" applyFont="1" applyFill="1" applyBorder="1" applyAlignment="1">
      <alignment horizontal="center" vertical="center"/>
    </xf>
    <xf numFmtId="0" fontId="0" fillId="0" borderId="7" xfId="0" applyBorder="1" applyAlignment="1">
      <alignment horizontal="center"/>
    </xf>
    <xf numFmtId="0" fontId="0" fillId="0" borderId="9" xfId="0" applyBorder="1" applyAlignment="1">
      <alignment horizontal="center"/>
    </xf>
    <xf numFmtId="49" fontId="0" fillId="0" borderId="28" xfId="0" applyNumberFormat="1" applyBorder="1" applyAlignment="1">
      <alignment horizontal="center"/>
    </xf>
    <xf numFmtId="0" fontId="0" fillId="0" borderId="8" xfId="0" applyBorder="1" applyAlignment="1">
      <alignment horizontal="center"/>
    </xf>
    <xf numFmtId="0" fontId="0" fillId="0" borderId="7" xfId="0" applyBorder="1" applyAlignment="1">
      <alignment horizontal="left"/>
    </xf>
    <xf numFmtId="0" fontId="0" fillId="0" borderId="8" xfId="0" applyBorder="1" applyAlignment="1">
      <alignment horizontal="left"/>
    </xf>
    <xf numFmtId="0" fontId="0" fillId="0" borderId="32" xfId="0" applyBorder="1" applyAlignment="1">
      <alignment horizontal="left"/>
    </xf>
    <xf numFmtId="0" fontId="20" fillId="4" borderId="7" xfId="0" applyFont="1" applyFill="1" applyBorder="1" applyAlignment="1">
      <alignment horizontal="center"/>
    </xf>
    <xf numFmtId="0" fontId="20" fillId="4" borderId="8" xfId="0" applyFont="1" applyFill="1" applyBorder="1" applyAlignment="1">
      <alignment horizontal="center"/>
    </xf>
    <xf numFmtId="0" fontId="20" fillId="4" borderId="9" xfId="0" applyFont="1" applyFill="1" applyBorder="1" applyAlignment="1">
      <alignment horizontal="center"/>
    </xf>
    <xf numFmtId="0" fontId="0" fillId="0" borderId="9" xfId="0" applyBorder="1" applyAlignment="1">
      <alignment horizontal="left"/>
    </xf>
    <xf numFmtId="0" fontId="0" fillId="0" borderId="23" xfId="0" applyBorder="1" applyAlignment="1">
      <alignment horizontal="center"/>
    </xf>
    <xf numFmtId="0" fontId="0" fillId="0" borderId="25" xfId="0" applyBorder="1" applyAlignment="1">
      <alignment horizontal="center"/>
    </xf>
    <xf numFmtId="0" fontId="0" fillId="0" borderId="27" xfId="0" applyBorder="1" applyAlignment="1">
      <alignment horizontal="center"/>
    </xf>
    <xf numFmtId="0" fontId="0" fillId="4" borderId="36" xfId="0" applyFill="1" applyBorder="1" applyAlignment="1">
      <alignment horizontal="center" vertical="center" wrapText="1"/>
    </xf>
    <xf numFmtId="0" fontId="0" fillId="4" borderId="14" xfId="0" applyFill="1" applyBorder="1" applyAlignment="1">
      <alignment horizontal="center" vertical="center" wrapText="1"/>
    </xf>
    <xf numFmtId="0" fontId="0" fillId="4" borderId="37"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0" xfId="0" applyFill="1" applyAlignment="1">
      <alignment horizontal="center" vertical="center" wrapText="1"/>
    </xf>
    <xf numFmtId="0" fontId="0" fillId="4" borderId="11"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0" borderId="33"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0" fillId="0" borderId="21" xfId="0" applyBorder="1" applyAlignment="1">
      <alignment horizontal="center"/>
    </xf>
    <xf numFmtId="0" fontId="0" fillId="0" borderId="30" xfId="0" applyBorder="1" applyAlignment="1">
      <alignment horizontal="center"/>
    </xf>
    <xf numFmtId="0" fontId="0" fillId="0" borderId="28" xfId="0" applyBorder="1" applyAlignment="1">
      <alignment horizontal="center"/>
    </xf>
    <xf numFmtId="0" fontId="0" fillId="0" borderId="32" xfId="0" applyBorder="1" applyAlignment="1">
      <alignment horizontal="center"/>
    </xf>
    <xf numFmtId="49" fontId="0" fillId="4" borderId="7" xfId="0" applyNumberFormat="1" applyFill="1" applyBorder="1" applyAlignment="1">
      <alignment horizontal="left" wrapText="1"/>
    </xf>
    <xf numFmtId="0" fontId="0" fillId="4" borderId="8" xfId="0" applyFill="1" applyBorder="1" applyAlignment="1">
      <alignment horizontal="left" wrapText="1"/>
    </xf>
    <xf numFmtId="0" fontId="0" fillId="4" borderId="9" xfId="0" applyFill="1" applyBorder="1" applyAlignment="1">
      <alignment horizontal="left" wrapText="1"/>
    </xf>
    <xf numFmtId="0" fontId="20" fillId="4" borderId="1" xfId="0" applyFont="1" applyFill="1" applyBorder="1" applyAlignment="1">
      <alignment horizontal="center"/>
    </xf>
    <xf numFmtId="0" fontId="20" fillId="4" borderId="2" xfId="0" applyFont="1" applyFill="1" applyBorder="1" applyAlignment="1">
      <alignment horizontal="center"/>
    </xf>
    <xf numFmtId="0" fontId="20" fillId="4" borderId="3" xfId="0" applyFont="1" applyFill="1" applyBorder="1" applyAlignment="1">
      <alignment horizontal="center"/>
    </xf>
    <xf numFmtId="0" fontId="0" fillId="0" borderId="10" xfId="0" applyBorder="1" applyAlignment="1">
      <alignment horizontal="left"/>
    </xf>
    <xf numFmtId="0" fontId="0" fillId="0" borderId="26" xfId="0" applyBorder="1" applyAlignment="1">
      <alignment horizontal="left"/>
    </xf>
    <xf numFmtId="49" fontId="0" fillId="4" borderId="7" xfId="0" applyNumberFormat="1" applyFill="1" applyBorder="1" applyAlignment="1">
      <alignment horizontal="left" vertical="center" wrapText="1"/>
    </xf>
    <xf numFmtId="0" fontId="0" fillId="4" borderId="8" xfId="0" applyFill="1" applyBorder="1" applyAlignment="1">
      <alignment horizontal="left" vertical="center" wrapText="1"/>
    </xf>
    <xf numFmtId="0" fontId="0" fillId="4" borderId="9" xfId="0" applyFill="1" applyBorder="1" applyAlignment="1">
      <alignment horizontal="left" vertical="center" wrapText="1"/>
    </xf>
    <xf numFmtId="0" fontId="0" fillId="4" borderId="7" xfId="0" applyFill="1" applyBorder="1" applyAlignment="1">
      <alignment horizontal="center"/>
    </xf>
    <xf numFmtId="0" fontId="0" fillId="4" borderId="8" xfId="0" applyFill="1" applyBorder="1" applyAlignment="1">
      <alignment horizontal="center"/>
    </xf>
    <xf numFmtId="0" fontId="0" fillId="4" borderId="9" xfId="0" applyFill="1" applyBorder="1" applyAlignment="1">
      <alignment horizontal="center"/>
    </xf>
    <xf numFmtId="0" fontId="0" fillId="4" borderId="7" xfId="0" applyFill="1" applyBorder="1" applyAlignment="1">
      <alignment horizontal="left" vertical="center" wrapText="1"/>
    </xf>
    <xf numFmtId="4" fontId="0" fillId="0" borderId="28" xfId="0" applyNumberFormat="1" applyBorder="1" applyAlignment="1">
      <alignment horizontal="center"/>
    </xf>
    <xf numFmtId="0" fontId="0" fillId="4" borderId="24" xfId="0" applyFill="1" applyBorder="1" applyAlignment="1">
      <alignment horizontal="center" vertical="center" wrapText="1"/>
    </xf>
    <xf numFmtId="0" fontId="0" fillId="4" borderId="10" xfId="0" applyFill="1" applyBorder="1" applyAlignment="1">
      <alignment horizontal="center" vertical="center" wrapText="1"/>
    </xf>
    <xf numFmtId="49" fontId="0" fillId="4" borderId="7"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4" borderId="24" xfId="0" quotePrefix="1" applyFill="1" applyBorder="1" applyAlignment="1">
      <alignment horizontal="center" vertical="center" wrapText="1"/>
    </xf>
    <xf numFmtId="49" fontId="20" fillId="4" borderId="7" xfId="0" applyNumberFormat="1" applyFont="1" applyFill="1" applyBorder="1" applyAlignment="1">
      <alignment horizontal="center"/>
    </xf>
    <xf numFmtId="49" fontId="0" fillId="4" borderId="7" xfId="0" applyNumberFormat="1" applyFill="1" applyBorder="1" applyAlignment="1">
      <alignment horizontal="center"/>
    </xf>
    <xf numFmtId="4" fontId="0" fillId="0" borderId="8" xfId="0" applyNumberFormat="1" applyBorder="1" applyAlignment="1">
      <alignment horizontal="center"/>
    </xf>
    <xf numFmtId="4" fontId="0" fillId="0" borderId="9" xfId="0" applyNumberFormat="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7" xfId="0" applyBorder="1" applyAlignment="1">
      <alignment horizontal="left" wrapText="1"/>
    </xf>
    <xf numFmtId="0" fontId="0" fillId="0" borderId="9" xfId="0" applyBorder="1" applyAlignment="1">
      <alignment horizontal="left" wrapText="1"/>
    </xf>
    <xf numFmtId="49" fontId="0" fillId="4" borderId="7" xfId="0" applyNumberFormat="1" applyFill="1" applyBorder="1" applyAlignment="1">
      <alignment horizontal="center" wrapText="1"/>
    </xf>
    <xf numFmtId="0" fontId="0" fillId="4" borderId="8" xfId="0" applyFill="1" applyBorder="1" applyAlignment="1">
      <alignment horizontal="center" wrapText="1"/>
    </xf>
    <xf numFmtId="0" fontId="0" fillId="4" borderId="9" xfId="0" applyFill="1" applyBorder="1" applyAlignment="1">
      <alignment horizont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30" fillId="0" borderId="4" xfId="27" applyFont="1" applyBorder="1" applyAlignment="1">
      <alignment horizontal="left" vertical="top"/>
    </xf>
    <xf numFmtId="0" fontId="30" fillId="0" borderId="5" xfId="27" applyFont="1" applyBorder="1" applyAlignment="1">
      <alignment horizontal="left" vertical="top"/>
    </xf>
    <xf numFmtId="0" fontId="30" fillId="0" borderId="6" xfId="27" applyFont="1" applyBorder="1" applyAlignment="1">
      <alignment horizontal="left" vertical="top"/>
    </xf>
    <xf numFmtId="0" fontId="105" fillId="0" borderId="10" xfId="169" applyFont="1" applyBorder="1" applyAlignment="1">
      <alignment horizontal="center" vertical="center" wrapText="1"/>
    </xf>
    <xf numFmtId="0" fontId="18" fillId="0" borderId="10" xfId="169" applyFont="1" applyBorder="1" applyAlignment="1">
      <alignment horizontal="center" vertical="center"/>
    </xf>
    <xf numFmtId="0" fontId="102" fillId="0" borderId="10" xfId="169" applyFont="1" applyBorder="1" applyAlignment="1">
      <alignment horizontal="left" vertical="center"/>
    </xf>
    <xf numFmtId="0" fontId="102" fillId="0" borderId="10" xfId="169" applyFont="1" applyBorder="1" applyAlignment="1">
      <alignment horizontal="center" vertical="center"/>
    </xf>
    <xf numFmtId="0" fontId="101" fillId="0" borderId="50" xfId="169" applyFont="1" applyBorder="1" applyAlignment="1">
      <alignment horizontal="center" vertical="center"/>
    </xf>
    <xf numFmtId="0" fontId="101" fillId="0" borderId="51" xfId="169" applyFont="1" applyBorder="1" applyAlignment="1">
      <alignment horizontal="center" vertical="center"/>
    </xf>
    <xf numFmtId="0" fontId="101" fillId="0" borderId="52" xfId="169" applyFont="1" applyBorder="1" applyAlignment="1">
      <alignment horizontal="center" vertical="center"/>
    </xf>
    <xf numFmtId="0" fontId="28" fillId="0" borderId="0" xfId="169" applyFont="1" applyAlignment="1">
      <alignment horizontal="center" vertical="center"/>
    </xf>
    <xf numFmtId="0" fontId="88" fillId="0" borderId="7" xfId="169" applyFont="1" applyBorder="1" applyAlignment="1">
      <alignment horizontal="left" vertical="center" wrapText="1"/>
    </xf>
    <xf numFmtId="0" fontId="88" fillId="0" borderId="8" xfId="169" applyFont="1" applyBorder="1" applyAlignment="1">
      <alignment horizontal="left" vertical="center" wrapText="1"/>
    </xf>
    <xf numFmtId="0" fontId="88" fillId="0" borderId="9" xfId="169" applyFont="1" applyBorder="1" applyAlignment="1">
      <alignment horizontal="left" vertical="center" wrapText="1"/>
    </xf>
    <xf numFmtId="0" fontId="28" fillId="0" borderId="10" xfId="169" applyFont="1" applyBorder="1" applyAlignment="1">
      <alignment horizontal="center" vertical="center"/>
    </xf>
    <xf numFmtId="0" fontId="88" fillId="20" borderId="1" xfId="169" applyFont="1" applyFill="1" applyBorder="1" applyAlignment="1">
      <alignment horizontal="center" vertical="center" wrapText="1"/>
    </xf>
    <xf numFmtId="0" fontId="88" fillId="20" borderId="2" xfId="169" applyFont="1" applyFill="1" applyBorder="1" applyAlignment="1">
      <alignment horizontal="center" vertical="center" wrapText="1"/>
    </xf>
    <xf numFmtId="0" fontId="88" fillId="20" borderId="3" xfId="169" applyFont="1" applyFill="1" applyBorder="1" applyAlignment="1">
      <alignment horizontal="center" vertical="center" wrapText="1"/>
    </xf>
    <xf numFmtId="0" fontId="88" fillId="20" borderId="12" xfId="169" applyFont="1" applyFill="1" applyBorder="1" applyAlignment="1">
      <alignment horizontal="center" vertical="center" wrapText="1"/>
    </xf>
    <xf numFmtId="0" fontId="88" fillId="20" borderId="0" xfId="169" applyFont="1" applyFill="1" applyAlignment="1">
      <alignment horizontal="center" vertical="center" wrapText="1"/>
    </xf>
    <xf numFmtId="0" fontId="88" fillId="20" borderId="11" xfId="169" applyFont="1" applyFill="1" applyBorder="1" applyAlignment="1">
      <alignment horizontal="center" vertical="center" wrapText="1"/>
    </xf>
    <xf numFmtId="0" fontId="88" fillId="20" borderId="4" xfId="169" applyFont="1" applyFill="1" applyBorder="1" applyAlignment="1">
      <alignment horizontal="center" vertical="center" wrapText="1"/>
    </xf>
    <xf numFmtId="0" fontId="88" fillId="20" borderId="5" xfId="169" applyFont="1" applyFill="1" applyBorder="1" applyAlignment="1">
      <alignment horizontal="center" vertical="center" wrapText="1"/>
    </xf>
    <xf numFmtId="0" fontId="88" fillId="20" borderId="6" xfId="169" applyFont="1" applyFill="1" applyBorder="1" applyAlignment="1">
      <alignment horizontal="center" vertical="center" wrapText="1"/>
    </xf>
    <xf numFmtId="0" fontId="28" fillId="0" borderId="2" xfId="169" applyFont="1" applyBorder="1" applyAlignment="1">
      <alignment horizontal="left" vertical="center" wrapText="1"/>
    </xf>
    <xf numFmtId="0" fontId="28" fillId="0" borderId="3" xfId="169" applyFont="1" applyBorder="1" applyAlignment="1">
      <alignment horizontal="left" vertical="center" wrapText="1"/>
    </xf>
    <xf numFmtId="0" fontId="28" fillId="0" borderId="5" xfId="169" applyFont="1" applyBorder="1" applyAlignment="1">
      <alignment horizontal="left" vertical="center" wrapText="1"/>
    </xf>
    <xf numFmtId="0" fontId="28" fillId="0" borderId="6" xfId="169" applyFont="1" applyBorder="1" applyAlignment="1">
      <alignment horizontal="left" vertical="center" wrapText="1"/>
    </xf>
    <xf numFmtId="0" fontId="20" fillId="0" borderId="2" xfId="169" applyFont="1" applyBorder="1" applyAlignment="1">
      <alignment horizontal="center" vertical="center" wrapText="1"/>
    </xf>
    <xf numFmtId="0" fontId="98" fillId="0" borderId="38" xfId="169" applyFont="1" applyBorder="1" applyAlignment="1">
      <alignment horizontal="left" vertical="center" wrapText="1"/>
    </xf>
    <xf numFmtId="0" fontId="98" fillId="0" borderId="39" xfId="169" applyFont="1" applyBorder="1" applyAlignment="1">
      <alignment horizontal="left" vertical="center" wrapText="1"/>
    </xf>
    <xf numFmtId="0" fontId="98" fillId="0" borderId="40" xfId="169" applyFont="1" applyBorder="1" applyAlignment="1">
      <alignment horizontal="left" vertical="center" wrapText="1"/>
    </xf>
    <xf numFmtId="0" fontId="97" fillId="0" borderId="14" xfId="169" applyFont="1" applyBorder="1" applyAlignment="1">
      <alignment horizontal="center" vertical="center" wrapText="1"/>
    </xf>
    <xf numFmtId="0" fontId="97" fillId="0" borderId="15" xfId="169" applyFont="1" applyBorder="1" applyAlignment="1">
      <alignment horizontal="center" vertical="center" wrapText="1"/>
    </xf>
    <xf numFmtId="0" fontId="96" fillId="0" borderId="66" xfId="169" applyFont="1" applyBorder="1" applyAlignment="1">
      <alignment horizontal="left" vertical="center" wrapText="1"/>
    </xf>
    <xf numFmtId="0" fontId="96" fillId="0" borderId="51" xfId="169" applyFont="1" applyBorder="1" applyAlignment="1">
      <alignment horizontal="left" vertical="center" wrapText="1"/>
    </xf>
    <xf numFmtId="0" fontId="96" fillId="0" borderId="52" xfId="169" applyFont="1" applyBorder="1" applyAlignment="1">
      <alignment horizontal="left" vertical="center" wrapText="1"/>
    </xf>
    <xf numFmtId="0" fontId="27" fillId="20" borderId="0" xfId="169" applyFont="1" applyFill="1" applyAlignment="1">
      <alignment horizontal="center" vertical="center"/>
    </xf>
    <xf numFmtId="0" fontId="27" fillId="0" borderId="10" xfId="169" applyFont="1" applyBorder="1" applyAlignment="1">
      <alignment horizontal="center" vertical="center" wrapText="1"/>
    </xf>
    <xf numFmtId="0" fontId="29" fillId="0" borderId="10" xfId="169" applyFont="1" applyBorder="1" applyAlignment="1">
      <alignment horizontal="left" vertical="center" wrapText="1"/>
    </xf>
    <xf numFmtId="0" fontId="100" fillId="0" borderId="10" xfId="169" applyFont="1" applyBorder="1" applyAlignment="1">
      <alignment horizontal="left" vertical="center" wrapText="1"/>
    </xf>
    <xf numFmtId="0" fontId="88" fillId="0" borderId="0" xfId="169" applyFont="1" applyAlignment="1">
      <alignment horizontal="left" vertical="center" wrapText="1"/>
    </xf>
    <xf numFmtId="0" fontId="88" fillId="0" borderId="10" xfId="169" applyFont="1" applyBorder="1" applyAlignment="1">
      <alignment horizontal="justify" vertical="center" wrapText="1"/>
    </xf>
    <xf numFmtId="0" fontId="81" fillId="0" borderId="10" xfId="169" applyFont="1" applyBorder="1" applyAlignment="1">
      <alignment horizontal="justify" vertical="center" wrapText="1"/>
    </xf>
    <xf numFmtId="0" fontId="81" fillId="0" borderId="10" xfId="169" applyFont="1" applyBorder="1" applyAlignment="1">
      <alignment horizontal="center" vertical="center"/>
    </xf>
    <xf numFmtId="0" fontId="88" fillId="0" borderId="0" xfId="169" applyFont="1" applyAlignment="1">
      <alignment horizontal="left" vertical="center"/>
    </xf>
    <xf numFmtId="0" fontId="88" fillId="0" borderId="10" xfId="169" applyFont="1" applyBorder="1" applyAlignment="1">
      <alignment horizontal="left" vertical="center" wrapText="1"/>
    </xf>
    <xf numFmtId="0" fontId="16" fillId="0" borderId="10" xfId="169" applyBorder="1" applyAlignment="1">
      <alignment horizontal="left" vertical="center" wrapText="1"/>
    </xf>
    <xf numFmtId="0" fontId="88" fillId="20" borderId="0" xfId="169" applyFont="1" applyFill="1" applyAlignment="1">
      <alignment horizontal="left" vertical="center" wrapText="1"/>
    </xf>
    <xf numFmtId="0" fontId="88" fillId="20" borderId="11" xfId="169" applyFont="1" applyFill="1" applyBorder="1" applyAlignment="1">
      <alignment horizontal="left" vertical="center" wrapText="1"/>
    </xf>
    <xf numFmtId="4" fontId="28" fillId="0" borderId="22" xfId="169" applyNumberFormat="1" applyFont="1" applyBorder="1" applyAlignment="1">
      <alignment horizontal="center" vertical="center"/>
    </xf>
    <xf numFmtId="0" fontId="28" fillId="0" borderId="22" xfId="169" applyFont="1" applyBorder="1" applyAlignment="1">
      <alignment horizontal="center" vertical="center"/>
    </xf>
    <xf numFmtId="0" fontId="81" fillId="0" borderId="10" xfId="169" applyFont="1" applyBorder="1" applyAlignment="1">
      <alignment horizontal="left" vertical="center" wrapText="1"/>
    </xf>
    <xf numFmtId="0" fontId="16" fillId="0" borderId="8" xfId="169" applyBorder="1" applyAlignment="1">
      <alignment horizontal="center" vertical="center"/>
    </xf>
    <xf numFmtId="0" fontId="27" fillId="20" borderId="10" xfId="169" applyFont="1" applyFill="1" applyBorder="1" applyAlignment="1">
      <alignment horizontal="center" vertical="center"/>
    </xf>
    <xf numFmtId="0" fontId="95" fillId="0" borderId="0" xfId="169" applyFont="1" applyAlignment="1">
      <alignment horizontal="left" vertical="center"/>
    </xf>
    <xf numFmtId="0" fontId="73" fillId="0" borderId="1" xfId="169" applyFont="1" applyBorder="1" applyAlignment="1">
      <alignment horizontal="left" vertical="center"/>
    </xf>
    <xf numFmtId="0" fontId="73" fillId="0" borderId="2" xfId="169" applyFont="1" applyBorder="1" applyAlignment="1">
      <alignment horizontal="left" vertical="center"/>
    </xf>
    <xf numFmtId="0" fontId="73" fillId="0" borderId="4" xfId="169" applyFont="1" applyBorder="1" applyAlignment="1">
      <alignment horizontal="left" vertical="center"/>
    </xf>
    <xf numFmtId="0" fontId="73" fillId="0" borderId="5" xfId="169" applyFont="1" applyBorder="1" applyAlignment="1">
      <alignment horizontal="left" vertical="center"/>
    </xf>
    <xf numFmtId="0" fontId="90" fillId="0" borderId="5" xfId="169" applyFont="1" applyBorder="1" applyAlignment="1">
      <alignment horizontal="center" vertical="center" wrapText="1"/>
    </xf>
    <xf numFmtId="0" fontId="90" fillId="0" borderId="6" xfId="169" applyFont="1" applyBorder="1" applyAlignment="1">
      <alignment horizontal="center" vertical="center" wrapText="1"/>
    </xf>
    <xf numFmtId="0" fontId="92" fillId="0" borderId="5" xfId="169" applyFont="1" applyBorder="1" applyAlignment="1">
      <alignment horizontal="justify" vertical="center" wrapText="1"/>
    </xf>
    <xf numFmtId="0" fontId="93" fillId="0" borderId="5" xfId="169" applyFont="1" applyBorder="1" applyAlignment="1">
      <alignment horizontal="justify" vertical="center" wrapText="1"/>
    </xf>
    <xf numFmtId="0" fontId="93" fillId="0" borderId="6" xfId="169" applyFont="1" applyBorder="1" applyAlignment="1">
      <alignment horizontal="justify" vertical="center" wrapText="1"/>
    </xf>
    <xf numFmtId="0" fontId="90" fillId="0" borderId="0" xfId="169" applyFont="1" applyAlignment="1">
      <alignment horizontal="center" vertical="center" wrapText="1"/>
    </xf>
    <xf numFmtId="0" fontId="92" fillId="0" borderId="10" xfId="169" applyFont="1" applyBorder="1" applyAlignment="1">
      <alignment horizontal="justify" vertical="center" wrapText="1"/>
    </xf>
    <xf numFmtId="0" fontId="73" fillId="0" borderId="7" xfId="169" applyFont="1" applyBorder="1" applyAlignment="1">
      <alignment horizontal="center" vertical="center"/>
    </xf>
    <xf numFmtId="0" fontId="73" fillId="0" borderId="9" xfId="169" applyFont="1" applyBorder="1" applyAlignment="1">
      <alignment horizontal="center" vertical="center"/>
    </xf>
    <xf numFmtId="0" fontId="73" fillId="0" borderId="8" xfId="169" applyFont="1" applyBorder="1" applyAlignment="1">
      <alignment horizontal="center" vertical="center"/>
    </xf>
    <xf numFmtId="0" fontId="88" fillId="0" borderId="7" xfId="186" applyFont="1" applyBorder="1" applyAlignment="1">
      <alignment horizontal="left" vertical="center" wrapText="1"/>
    </xf>
    <xf numFmtId="0" fontId="88" fillId="0" borderId="9" xfId="186" applyFont="1" applyBorder="1" applyAlignment="1">
      <alignment horizontal="left" vertical="center" wrapText="1"/>
    </xf>
    <xf numFmtId="0" fontId="88" fillId="0" borderId="8" xfId="186" applyFont="1" applyBorder="1" applyAlignment="1">
      <alignment horizontal="left" vertical="center" wrapText="1"/>
    </xf>
    <xf numFmtId="0" fontId="88" fillId="0" borderId="10" xfId="186" applyFont="1" applyBorder="1" applyAlignment="1">
      <alignment horizontal="left" vertical="center" wrapText="1"/>
    </xf>
    <xf numFmtId="0" fontId="28" fillId="0" borderId="2" xfId="169" applyFont="1" applyBorder="1" applyAlignment="1">
      <alignment horizontal="center" vertical="center"/>
    </xf>
    <xf numFmtId="0" fontId="88" fillId="0" borderId="0" xfId="169" applyFont="1" applyAlignment="1">
      <alignment horizontal="right" vertical="center"/>
    </xf>
    <xf numFmtId="0" fontId="88" fillId="0" borderId="11" xfId="169" applyFont="1" applyBorder="1" applyAlignment="1">
      <alignment horizontal="right" vertical="center"/>
    </xf>
    <xf numFmtId="0" fontId="88" fillId="0" borderId="12" xfId="169" applyFont="1" applyBorder="1" applyAlignment="1">
      <alignment horizontal="right" vertical="center"/>
    </xf>
    <xf numFmtId="0" fontId="73" fillId="0" borderId="7" xfId="169" applyFont="1" applyBorder="1" applyAlignment="1">
      <alignment horizontal="left" vertical="center" wrapText="1"/>
    </xf>
    <xf numFmtId="0" fontId="67" fillId="0" borderId="8" xfId="169" applyFont="1" applyBorder="1" applyAlignment="1">
      <alignment horizontal="left" vertical="center" wrapText="1"/>
    </xf>
    <xf numFmtId="0" fontId="67" fillId="0" borderId="9" xfId="169" applyFont="1" applyBorder="1" applyAlignment="1">
      <alignment horizontal="left" vertical="center" wrapText="1"/>
    </xf>
    <xf numFmtId="0" fontId="91" fillId="0" borderId="10" xfId="169" applyFont="1" applyBorder="1" applyAlignment="1">
      <alignment horizontal="left" vertical="center"/>
    </xf>
    <xf numFmtId="0" fontId="75" fillId="0" borderId="5" xfId="169" applyFont="1" applyBorder="1" applyAlignment="1">
      <alignment horizontal="center" vertical="center"/>
    </xf>
    <xf numFmtId="0" fontId="28" fillId="0" borderId="2" xfId="169" applyFont="1" applyBorder="1" applyAlignment="1">
      <alignment horizontal="center" vertical="center" wrapText="1"/>
    </xf>
    <xf numFmtId="0" fontId="28" fillId="0" borderId="0" xfId="169" applyFont="1" applyAlignment="1">
      <alignment horizontal="right" vertical="center"/>
    </xf>
    <xf numFmtId="0" fontId="16" fillId="0" borderId="5" xfId="169" applyBorder="1" applyAlignment="1">
      <alignment horizontal="center" vertical="center"/>
    </xf>
    <xf numFmtId="0" fontId="87" fillId="0" borderId="0" xfId="169" applyFont="1" applyAlignment="1">
      <alignment horizontal="center" vertical="center" wrapText="1"/>
    </xf>
    <xf numFmtId="0" fontId="16" fillId="0" borderId="0" xfId="169" applyAlignment="1">
      <alignment horizontal="center" vertical="center"/>
    </xf>
    <xf numFmtId="0" fontId="33" fillId="0" borderId="0" xfId="40" applyFont="1" applyAlignment="1">
      <alignment horizontal="left"/>
    </xf>
    <xf numFmtId="0" fontId="68" fillId="0" borderId="38" xfId="0" applyFont="1" applyBorder="1" applyAlignment="1">
      <alignment horizontal="center" vertical="center"/>
    </xf>
    <xf numFmtId="0" fontId="68" fillId="0" borderId="39" xfId="0" applyFont="1" applyBorder="1" applyAlignment="1">
      <alignment horizontal="center" vertical="center"/>
    </xf>
    <xf numFmtId="0" fontId="68" fillId="0" borderId="40" xfId="0" applyFont="1" applyBorder="1" applyAlignment="1">
      <alignment horizontal="center" vertical="center"/>
    </xf>
    <xf numFmtId="0" fontId="41" fillId="0" borderId="12" xfId="40" applyFont="1" applyBorder="1" applyAlignment="1">
      <alignment horizontal="center" vertical="center" wrapText="1"/>
    </xf>
    <xf numFmtId="0" fontId="41" fillId="0" borderId="0" xfId="40" applyFont="1" applyAlignment="1">
      <alignment horizontal="center" vertical="center" wrapText="1"/>
    </xf>
    <xf numFmtId="0" fontId="20" fillId="0" borderId="14" xfId="0" applyFont="1" applyBorder="1" applyAlignment="1">
      <alignment horizontal="center"/>
    </xf>
    <xf numFmtId="0" fontId="33" fillId="0" borderId="12" xfId="40" applyFont="1" applyBorder="1" applyAlignment="1">
      <alignment horizontal="left" vertical="center" wrapText="1"/>
    </xf>
    <xf numFmtId="0" fontId="33" fillId="0" borderId="0" xfId="40" applyFont="1" applyAlignment="1">
      <alignment horizontal="left" vertical="center" wrapText="1"/>
    </xf>
    <xf numFmtId="0" fontId="106" fillId="0" borderId="38" xfId="0" applyFont="1" applyBorder="1" applyAlignment="1">
      <alignment horizontal="center" vertical="center"/>
    </xf>
    <xf numFmtId="0" fontId="106" fillId="0" borderId="39" xfId="0" applyFont="1" applyBorder="1" applyAlignment="1">
      <alignment horizontal="center" vertical="center"/>
    </xf>
    <xf numFmtId="0" fontId="106" fillId="0" borderId="40" xfId="0" applyFont="1" applyBorder="1" applyAlignment="1">
      <alignment horizontal="center" vertical="center"/>
    </xf>
    <xf numFmtId="180" fontId="84" fillId="0" borderId="10" xfId="40" applyNumberFormat="1" applyFont="1" applyBorder="1" applyAlignment="1">
      <alignment horizontal="center" vertical="center" wrapText="1"/>
    </xf>
    <xf numFmtId="0" fontId="36" fillId="0" borderId="38" xfId="40" applyFont="1" applyBorder="1" applyAlignment="1">
      <alignment horizontal="center" vertical="center" wrapText="1"/>
    </xf>
    <xf numFmtId="0" fontId="36" fillId="0" borderId="39" xfId="40" applyFont="1" applyBorder="1" applyAlignment="1">
      <alignment horizontal="center" vertical="center" wrapText="1"/>
    </xf>
    <xf numFmtId="0" fontId="36" fillId="0" borderId="51" xfId="40" applyFont="1" applyBorder="1" applyAlignment="1">
      <alignment horizontal="center" vertical="center" wrapText="1"/>
    </xf>
    <xf numFmtId="0" fontId="36" fillId="0" borderId="66" xfId="40" applyFont="1" applyBorder="1" applyAlignment="1">
      <alignment horizontal="center" vertical="center" wrapText="1"/>
    </xf>
    <xf numFmtId="0" fontId="36" fillId="0" borderId="60" xfId="40" applyFont="1" applyBorder="1" applyAlignment="1">
      <alignment horizontal="center" vertical="center" wrapText="1"/>
    </xf>
    <xf numFmtId="0" fontId="36" fillId="0" borderId="64" xfId="40" applyFont="1" applyBorder="1" applyAlignment="1">
      <alignment horizontal="center" vertical="center" wrapText="1"/>
    </xf>
    <xf numFmtId="0" fontId="36" fillId="0" borderId="65" xfId="40" applyFont="1" applyBorder="1" applyAlignment="1">
      <alignment horizontal="center" vertical="center" wrapText="1"/>
    </xf>
    <xf numFmtId="0" fontId="57" fillId="0" borderId="64" xfId="40" applyFont="1" applyBorder="1" applyAlignment="1">
      <alignment horizontal="center" vertical="center" wrapText="1"/>
    </xf>
    <xf numFmtId="0" fontId="57" fillId="0" borderId="65" xfId="40" applyFont="1" applyBorder="1" applyAlignment="1">
      <alignment horizontal="center" vertical="center" wrapText="1"/>
    </xf>
    <xf numFmtId="0" fontId="30" fillId="0" borderId="87" xfId="40" applyFont="1" applyBorder="1" applyAlignment="1">
      <alignment horizontal="center" vertical="center" wrapText="1"/>
    </xf>
    <xf numFmtId="0" fontId="30" fillId="0" borderId="9" xfId="40" applyFont="1" applyBorder="1" applyAlignment="1">
      <alignment horizontal="center" vertical="center" wrapText="1"/>
    </xf>
    <xf numFmtId="0" fontId="30" fillId="0" borderId="7" xfId="40" applyFont="1" applyBorder="1" applyAlignment="1">
      <alignment horizontal="center" vertical="center" wrapText="1"/>
    </xf>
    <xf numFmtId="0" fontId="30" fillId="0" borderId="86" xfId="40" applyFont="1" applyBorder="1" applyAlignment="1">
      <alignment horizontal="center" vertical="center" wrapText="1"/>
    </xf>
    <xf numFmtId="0" fontId="36" fillId="0" borderId="90" xfId="40" applyFont="1" applyBorder="1" applyAlignment="1">
      <alignment horizontal="center" vertical="center" wrapText="1"/>
    </xf>
    <xf numFmtId="0" fontId="36" fillId="0" borderId="0" xfId="40" applyFont="1" applyAlignment="1">
      <alignment horizontal="center" vertical="center" wrapText="1"/>
    </xf>
    <xf numFmtId="0" fontId="36" fillId="0" borderId="20" xfId="40" applyFont="1" applyBorder="1" applyAlignment="1">
      <alignment horizontal="center" vertical="center" wrapText="1"/>
    </xf>
    <xf numFmtId="0" fontId="30" fillId="0" borderId="64" xfId="40" applyFont="1" applyBorder="1" applyAlignment="1">
      <alignment horizontal="center" vertical="center" wrapText="1"/>
    </xf>
    <xf numFmtId="0" fontId="30" fillId="0" borderId="84" xfId="40" applyFont="1" applyBorder="1" applyAlignment="1">
      <alignment horizontal="center" vertical="center" wrapText="1"/>
    </xf>
    <xf numFmtId="0" fontId="30" fillId="0" borderId="13" xfId="40" applyFont="1" applyBorder="1" applyAlignment="1">
      <alignment horizontal="center" vertical="center" wrapText="1"/>
    </xf>
    <xf numFmtId="0" fontId="30" fillId="0" borderId="59" xfId="40" applyFont="1" applyBorder="1" applyAlignment="1">
      <alignment horizontal="center" vertical="center" wrapText="1"/>
    </xf>
    <xf numFmtId="0" fontId="30" fillId="0" borderId="10" xfId="40" applyFont="1" applyBorder="1" applyAlignment="1">
      <alignment horizontal="center" vertical="center" wrapText="1"/>
    </xf>
    <xf numFmtId="3" fontId="30" fillId="0" borderId="8" xfId="40" applyNumberFormat="1" applyFont="1" applyBorder="1" applyAlignment="1">
      <alignment horizontal="center" vertical="center" wrapText="1"/>
    </xf>
    <xf numFmtId="3" fontId="30" fillId="0" borderId="86" xfId="40" applyNumberFormat="1" applyFont="1" applyBorder="1" applyAlignment="1">
      <alignment horizontal="center" vertical="center" wrapText="1"/>
    </xf>
    <xf numFmtId="3" fontId="30" fillId="0" borderId="87" xfId="40" applyNumberFormat="1" applyFont="1" applyBorder="1" applyAlignment="1">
      <alignment horizontal="center" vertical="center" wrapText="1"/>
    </xf>
    <xf numFmtId="3" fontId="30" fillId="0" borderId="9" xfId="40" applyNumberFormat="1" applyFont="1" applyBorder="1" applyAlignment="1">
      <alignment horizontal="center" vertical="center" wrapText="1"/>
    </xf>
    <xf numFmtId="0" fontId="30" fillId="0" borderId="8" xfId="40" applyFont="1" applyBorder="1" applyAlignment="1">
      <alignment horizontal="center" vertical="center" wrapText="1"/>
    </xf>
    <xf numFmtId="3" fontId="30" fillId="0" borderId="10" xfId="40" applyNumberFormat="1" applyFont="1" applyBorder="1" applyAlignment="1">
      <alignment horizontal="center" vertical="center" wrapText="1"/>
    </xf>
    <xf numFmtId="180" fontId="84" fillId="0" borderId="8" xfId="40" applyNumberFormat="1" applyFont="1" applyBorder="1" applyAlignment="1">
      <alignment horizontal="center" vertical="center" wrapText="1"/>
    </xf>
    <xf numFmtId="3" fontId="30" fillId="0" borderId="7" xfId="40" applyNumberFormat="1" applyFont="1" applyBorder="1" applyAlignment="1">
      <alignment horizontal="center" vertical="center" wrapText="1"/>
    </xf>
    <xf numFmtId="0" fontId="30" fillId="0" borderId="88" xfId="40" applyFont="1" applyBorder="1" applyAlignment="1">
      <alignment horizontal="center" vertical="center" wrapText="1"/>
    </xf>
    <xf numFmtId="0" fontId="30" fillId="0" borderId="69" xfId="40" applyFont="1" applyBorder="1" applyAlignment="1">
      <alignment horizontal="center" vertical="center" wrapText="1"/>
    </xf>
    <xf numFmtId="180" fontId="84" fillId="0" borderId="7" xfId="40" applyNumberFormat="1" applyFont="1" applyBorder="1" applyAlignment="1">
      <alignment horizontal="center" vertical="center" wrapText="1"/>
    </xf>
    <xf numFmtId="180" fontId="84" fillId="0" borderId="9" xfId="40" applyNumberFormat="1" applyFont="1" applyBorder="1" applyAlignment="1">
      <alignment horizontal="center" vertical="center" wrapText="1"/>
    </xf>
    <xf numFmtId="3" fontId="30" fillId="0" borderId="95" xfId="40" applyNumberFormat="1" applyFont="1" applyBorder="1" applyAlignment="1">
      <alignment horizontal="center" vertical="center" wrapText="1"/>
    </xf>
    <xf numFmtId="3" fontId="30" fillId="0" borderId="96" xfId="40" applyNumberFormat="1" applyFont="1" applyBorder="1" applyAlignment="1">
      <alignment horizontal="center" vertical="center" wrapText="1"/>
    </xf>
    <xf numFmtId="3" fontId="30" fillId="0" borderId="94" xfId="40" applyNumberFormat="1" applyFont="1" applyBorder="1" applyAlignment="1">
      <alignment horizontal="center" vertical="center" wrapText="1"/>
    </xf>
    <xf numFmtId="0" fontId="30" fillId="0" borderId="4" xfId="40" applyFont="1" applyBorder="1" applyAlignment="1">
      <alignment horizontal="center" vertical="center" wrapText="1"/>
    </xf>
    <xf numFmtId="0" fontId="30" fillId="0" borderId="93" xfId="40" applyFont="1" applyBorder="1" applyAlignment="1">
      <alignment horizontal="center" vertical="center" wrapText="1"/>
    </xf>
    <xf numFmtId="0" fontId="30" fillId="0" borderId="92" xfId="40" applyFont="1" applyBorder="1" applyAlignment="1">
      <alignment horizontal="center" vertical="center" wrapText="1"/>
    </xf>
    <xf numFmtId="0" fontId="30" fillId="0" borderId="6" xfId="40" applyFont="1" applyBorder="1" applyAlignment="1">
      <alignment horizontal="center" vertical="center" wrapText="1"/>
    </xf>
    <xf numFmtId="0" fontId="30" fillId="0" borderId="85" xfId="40" applyFont="1" applyBorder="1" applyAlignment="1">
      <alignment horizontal="center" vertical="center" wrapText="1"/>
    </xf>
    <xf numFmtId="0" fontId="30" fillId="0" borderId="16" xfId="40" applyFont="1" applyBorder="1" applyAlignment="1">
      <alignment horizontal="center" vertical="center" wrapText="1"/>
    </xf>
    <xf numFmtId="0" fontId="30" fillId="0" borderId="31" xfId="40" applyFont="1" applyBorder="1" applyAlignment="1">
      <alignment horizontal="center" vertical="center" wrapText="1"/>
    </xf>
    <xf numFmtId="0" fontId="1" fillId="0" borderId="13" xfId="40" applyBorder="1" applyAlignment="1">
      <alignment horizontal="center" vertical="center" wrapText="1"/>
    </xf>
    <xf numFmtId="0" fontId="1" fillId="0" borderId="14" xfId="40" applyBorder="1" applyAlignment="1">
      <alignment horizontal="center" vertical="center" wrapText="1"/>
    </xf>
    <xf numFmtId="0" fontId="1" fillId="0" borderId="15" xfId="40" applyBorder="1" applyAlignment="1">
      <alignment horizontal="center" vertical="center" wrapText="1"/>
    </xf>
    <xf numFmtId="0" fontId="1" fillId="0" borderId="17" xfId="40" applyBorder="1" applyAlignment="1">
      <alignment horizontal="center" vertical="center" wrapText="1"/>
    </xf>
    <xf numFmtId="0" fontId="1" fillId="0" borderId="18" xfId="40" applyBorder="1" applyAlignment="1">
      <alignment horizontal="center" vertical="center" wrapText="1"/>
    </xf>
    <xf numFmtId="0" fontId="1" fillId="0" borderId="19" xfId="40" applyBorder="1" applyAlignment="1">
      <alignment horizontal="center" vertical="center" wrapText="1"/>
    </xf>
    <xf numFmtId="180" fontId="30" fillId="0" borderId="50" xfId="40" applyNumberFormat="1" applyFont="1" applyBorder="1" applyAlignment="1">
      <alignment horizontal="center" vertical="center" wrapText="1"/>
    </xf>
    <xf numFmtId="180" fontId="30" fillId="0" borderId="51" xfId="40" applyNumberFormat="1" applyFont="1" applyBorder="1" applyAlignment="1">
      <alignment horizontal="center" vertical="center" wrapText="1"/>
    </xf>
    <xf numFmtId="180" fontId="30" fillId="0" borderId="52" xfId="40" applyNumberFormat="1" applyFont="1" applyBorder="1" applyAlignment="1">
      <alignment horizontal="center" vertical="center" wrapText="1"/>
    </xf>
    <xf numFmtId="3" fontId="1" fillId="0" borderId="50" xfId="40" applyNumberFormat="1" applyBorder="1" applyAlignment="1">
      <alignment horizontal="center" vertical="center" wrapText="1"/>
    </xf>
    <xf numFmtId="3" fontId="1" fillId="0" borderId="51" xfId="40" applyNumberFormat="1" applyBorder="1" applyAlignment="1">
      <alignment horizontal="center" vertical="center" wrapText="1"/>
    </xf>
    <xf numFmtId="3" fontId="1" fillId="0" borderId="52" xfId="40" applyNumberFormat="1" applyBorder="1" applyAlignment="1">
      <alignment horizontal="center" vertical="center" wrapText="1"/>
    </xf>
    <xf numFmtId="180" fontId="30" fillId="0" borderId="38" xfId="40" applyNumberFormat="1" applyFont="1" applyBorder="1" applyAlignment="1">
      <alignment horizontal="center" vertical="center" wrapText="1"/>
    </xf>
    <xf numFmtId="180" fontId="30" fillId="0" borderId="39" xfId="40" applyNumberFormat="1" applyFont="1" applyBorder="1" applyAlignment="1">
      <alignment horizontal="center" vertical="center" wrapText="1"/>
    </xf>
    <xf numFmtId="180" fontId="30" fillId="0" borderId="40" xfId="40" applyNumberFormat="1" applyFont="1" applyBorder="1" applyAlignment="1">
      <alignment horizontal="center" vertical="center" wrapText="1"/>
    </xf>
    <xf numFmtId="0" fontId="30" fillId="0" borderId="17" xfId="40" applyFont="1" applyBorder="1" applyAlignment="1">
      <alignment horizontal="center" vertical="center" wrapText="1"/>
    </xf>
    <xf numFmtId="0" fontId="30" fillId="0" borderId="18" xfId="40" applyFont="1" applyBorder="1" applyAlignment="1">
      <alignment horizontal="center" vertical="center" wrapText="1"/>
    </xf>
    <xf numFmtId="0" fontId="30" fillId="0" borderId="19" xfId="40" applyFont="1" applyBorder="1" applyAlignment="1">
      <alignment horizontal="center" vertical="center" wrapText="1"/>
    </xf>
    <xf numFmtId="0" fontId="30" fillId="0" borderId="41" xfId="40" applyFont="1" applyBorder="1" applyAlignment="1">
      <alignment horizontal="center" vertical="center" wrapText="1"/>
    </xf>
    <xf numFmtId="0" fontId="30" fillId="0" borderId="24" xfId="40" applyFont="1" applyBorder="1" applyAlignment="1">
      <alignment horizontal="center" vertical="center" wrapText="1"/>
    </xf>
    <xf numFmtId="0" fontId="30" fillId="0" borderId="42" xfId="40" applyFont="1" applyBorder="1" applyAlignment="1">
      <alignment horizontal="center" vertical="center" wrapText="1"/>
    </xf>
    <xf numFmtId="0" fontId="30" fillId="0" borderId="43" xfId="40" applyFont="1" applyBorder="1" applyAlignment="1">
      <alignment horizontal="center" vertical="center" wrapText="1"/>
    </xf>
    <xf numFmtId="0" fontId="30" fillId="0" borderId="48" xfId="40" applyFont="1" applyBorder="1" applyAlignment="1">
      <alignment horizontal="center" vertical="center" wrapText="1"/>
    </xf>
    <xf numFmtId="0" fontId="30" fillId="0" borderId="49" xfId="40" applyFont="1" applyBorder="1" applyAlignment="1">
      <alignment horizontal="center" vertical="center" wrapText="1"/>
    </xf>
    <xf numFmtId="10" fontId="30" fillId="0" borderId="17" xfId="40" applyNumberFormat="1" applyFont="1" applyBorder="1" applyAlignment="1">
      <alignment horizontal="center" vertical="center" wrapText="1"/>
    </xf>
    <xf numFmtId="10" fontId="30" fillId="0" borderId="18" xfId="40" applyNumberFormat="1" applyFont="1" applyBorder="1" applyAlignment="1">
      <alignment horizontal="center" vertical="center" wrapText="1"/>
    </xf>
    <xf numFmtId="10" fontId="30" fillId="0" borderId="19" xfId="40" applyNumberFormat="1" applyFont="1" applyBorder="1" applyAlignment="1">
      <alignment horizontal="center" vertical="center" wrapText="1"/>
    </xf>
    <xf numFmtId="17" fontId="0" fillId="0" borderId="0" xfId="0" applyNumberFormat="1" applyAlignment="1">
      <alignment horizontal="right"/>
    </xf>
    <xf numFmtId="3" fontId="36" fillId="0" borderId="38" xfId="40" applyNumberFormat="1" applyFont="1" applyBorder="1" applyAlignment="1">
      <alignment horizontal="center" vertical="center" wrapText="1"/>
    </xf>
    <xf numFmtId="3" fontId="36" fillId="0" borderId="39" xfId="40" applyNumberFormat="1" applyFont="1" applyBorder="1" applyAlignment="1">
      <alignment horizontal="center" vertical="center" wrapText="1"/>
    </xf>
    <xf numFmtId="3" fontId="36" fillId="0" borderId="40" xfId="40" applyNumberFormat="1" applyFont="1" applyBorder="1" applyAlignment="1">
      <alignment horizontal="center" vertical="center" wrapText="1"/>
    </xf>
    <xf numFmtId="0" fontId="36" fillId="0" borderId="16" xfId="40" applyFont="1" applyBorder="1" applyAlignment="1">
      <alignment horizontal="center" vertical="center" wrapText="1"/>
    </xf>
    <xf numFmtId="0" fontId="30" fillId="0" borderId="17" xfId="40" applyFont="1" applyBorder="1" applyAlignment="1">
      <alignment horizontal="left" vertical="center" wrapText="1"/>
    </xf>
    <xf numFmtId="0" fontId="30" fillId="0" borderId="18" xfId="40" applyFont="1" applyBorder="1" applyAlignment="1">
      <alignment horizontal="left" vertical="center" wrapText="1"/>
    </xf>
    <xf numFmtId="0" fontId="1" fillId="0" borderId="0" xfId="40" applyAlignment="1">
      <alignment horizontal="center" vertical="justify" wrapText="1"/>
    </xf>
    <xf numFmtId="0" fontId="30" fillId="0" borderId="0" xfId="40" applyFont="1" applyAlignment="1">
      <alignment horizontal="left" vertical="center" wrapText="1"/>
    </xf>
    <xf numFmtId="165" fontId="1" fillId="0" borderId="0" xfId="90" applyFont="1" applyAlignment="1">
      <alignment horizontal="center" vertical="center" wrapText="1"/>
    </xf>
    <xf numFmtId="0" fontId="56" fillId="0" borderId="0" xfId="40" applyFont="1" applyAlignment="1">
      <alignment horizontal="left" vertical="center" wrapText="1"/>
    </xf>
    <xf numFmtId="3" fontId="33" fillId="0" borderId="0" xfId="40" applyNumberFormat="1" applyFont="1" applyAlignment="1">
      <alignment horizontal="center" vertical="justify" wrapText="1"/>
    </xf>
    <xf numFmtId="0" fontId="33" fillId="0" borderId="0" xfId="40" applyFont="1" applyAlignment="1">
      <alignment horizontal="center" vertical="justify" wrapText="1"/>
    </xf>
    <xf numFmtId="3" fontId="30" fillId="0" borderId="7" xfId="40" applyNumberFormat="1" applyFont="1" applyBorder="1" applyAlignment="1">
      <alignment horizontal="center"/>
    </xf>
    <xf numFmtId="0" fontId="30" fillId="0" borderId="8" xfId="40" applyFont="1" applyBorder="1" applyAlignment="1">
      <alignment horizontal="center"/>
    </xf>
    <xf numFmtId="3" fontId="36" fillId="0" borderId="10" xfId="40" applyNumberFormat="1" applyFont="1" applyBorder="1" applyAlignment="1">
      <alignment horizontal="center" vertical="center" wrapText="1"/>
    </xf>
    <xf numFmtId="3" fontId="36" fillId="0" borderId="7" xfId="40" applyNumberFormat="1" applyFont="1" applyBorder="1" applyAlignment="1">
      <alignment horizontal="center" vertical="center" wrapText="1"/>
    </xf>
    <xf numFmtId="0" fontId="38" fillId="0" borderId="64" xfId="40" applyFont="1" applyBorder="1" applyAlignment="1">
      <alignment horizontal="center" vertical="center" wrapText="1"/>
    </xf>
    <xf numFmtId="0" fontId="38" fillId="0" borderId="65" xfId="40" applyFont="1" applyBorder="1" applyAlignment="1">
      <alignment horizontal="center" vertical="center" wrapText="1"/>
    </xf>
    <xf numFmtId="0" fontId="18" fillId="4" borderId="60" xfId="80" applyFont="1" applyFill="1" applyBorder="1" applyAlignment="1">
      <alignment horizontal="left" vertical="center" wrapText="1"/>
    </xf>
    <xf numFmtId="0" fontId="18" fillId="4" borderId="39" xfId="80" applyFont="1" applyFill="1" applyBorder="1" applyAlignment="1">
      <alignment horizontal="left" vertical="center" wrapText="1"/>
    </xf>
    <xf numFmtId="0" fontId="18" fillId="4" borderId="66" xfId="80" applyFont="1" applyFill="1" applyBorder="1" applyAlignment="1">
      <alignment horizontal="left" vertical="center" wrapText="1"/>
    </xf>
    <xf numFmtId="0" fontId="18" fillId="4" borderId="60" xfId="80" applyFont="1" applyFill="1" applyBorder="1" applyAlignment="1">
      <alignment horizontal="right" vertical="center" wrapText="1"/>
    </xf>
    <xf numFmtId="0" fontId="18" fillId="4" borderId="39" xfId="80" applyFont="1" applyFill="1" applyBorder="1" applyAlignment="1">
      <alignment horizontal="right" vertical="center" wrapText="1"/>
    </xf>
    <xf numFmtId="0" fontId="18" fillId="4" borderId="66" xfId="80" applyFont="1" applyFill="1" applyBorder="1" applyAlignment="1">
      <alignment horizontal="right" vertical="center" wrapText="1"/>
    </xf>
    <xf numFmtId="0" fontId="14" fillId="0" borderId="13" xfId="80" applyFont="1" applyBorder="1" applyAlignment="1">
      <alignment horizontal="center" vertical="center" wrapText="1"/>
    </xf>
    <xf numFmtId="0" fontId="14" fillId="0" borderId="15" xfId="80" applyFont="1" applyBorder="1" applyAlignment="1">
      <alignment horizontal="center" vertical="center" wrapText="1"/>
    </xf>
    <xf numFmtId="0" fontId="14" fillId="0" borderId="16" xfId="80" applyFont="1" applyBorder="1" applyAlignment="1">
      <alignment horizontal="center" vertical="center" wrapText="1"/>
    </xf>
    <xf numFmtId="0" fontId="14" fillId="0" borderId="20" xfId="80" applyFont="1" applyBorder="1" applyAlignment="1">
      <alignment horizontal="center" vertical="center" wrapText="1"/>
    </xf>
    <xf numFmtId="0" fontId="14" fillId="0" borderId="17" xfId="80" applyFont="1" applyBorder="1" applyAlignment="1">
      <alignment horizontal="center" vertical="center" wrapText="1"/>
    </xf>
    <xf numFmtId="0" fontId="14" fillId="0" borderId="19" xfId="80" applyFont="1" applyBorder="1" applyAlignment="1">
      <alignment horizontal="center" vertical="center" wrapText="1"/>
    </xf>
    <xf numFmtId="0" fontId="26" fillId="0" borderId="0" xfId="80" applyFont="1" applyAlignment="1">
      <alignment horizontal="center"/>
    </xf>
    <xf numFmtId="4" fontId="14" fillId="0" borderId="13" xfId="80" quotePrefix="1" applyNumberFormat="1" applyFont="1" applyBorder="1" applyAlignment="1">
      <alignment horizontal="center" vertical="center" wrapText="1"/>
    </xf>
    <xf numFmtId="4" fontId="14" fillId="0" borderId="14" xfId="80" quotePrefix="1" applyNumberFormat="1" applyFont="1" applyBorder="1" applyAlignment="1">
      <alignment horizontal="center" vertical="center" wrapText="1"/>
    </xf>
    <xf numFmtId="4" fontId="14" fillId="0" borderId="15" xfId="80" quotePrefix="1" applyNumberFormat="1" applyFont="1" applyBorder="1" applyAlignment="1">
      <alignment horizontal="center" vertical="center" wrapText="1"/>
    </xf>
    <xf numFmtId="4" fontId="14" fillId="0" borderId="16" xfId="80" quotePrefix="1" applyNumberFormat="1" applyFont="1" applyBorder="1" applyAlignment="1">
      <alignment horizontal="center" vertical="center" wrapText="1"/>
    </xf>
    <xf numFmtId="4" fontId="14" fillId="0" borderId="0" xfId="80" quotePrefix="1" applyNumberFormat="1" applyFont="1" applyAlignment="1">
      <alignment horizontal="center" vertical="center" wrapText="1"/>
    </xf>
    <xf numFmtId="4" fontId="14" fillId="0" borderId="20" xfId="80" quotePrefix="1" applyNumberFormat="1" applyFont="1" applyBorder="1" applyAlignment="1">
      <alignment horizontal="center" vertical="center" wrapText="1"/>
    </xf>
    <xf numFmtId="4" fontId="14" fillId="0" borderId="17" xfId="80" quotePrefix="1" applyNumberFormat="1" applyFont="1" applyBorder="1" applyAlignment="1">
      <alignment horizontal="center" vertical="center" wrapText="1"/>
    </xf>
    <xf numFmtId="4" fontId="14" fillId="0" borderId="18" xfId="80" quotePrefix="1" applyNumberFormat="1" applyFont="1" applyBorder="1" applyAlignment="1">
      <alignment horizontal="center" vertical="center" wrapText="1"/>
    </xf>
    <xf numFmtId="4" fontId="14" fillId="0" borderId="19" xfId="80" quotePrefix="1" applyNumberFormat="1" applyFont="1" applyBorder="1" applyAlignment="1">
      <alignment horizontal="center" vertical="center" wrapText="1"/>
    </xf>
    <xf numFmtId="177" fontId="21" fillId="0" borderId="28" xfId="1" applyNumberFormat="1" applyFont="1" applyBorder="1" applyAlignment="1">
      <alignment horizontal="center" vertical="center" wrapText="1"/>
    </xf>
    <xf numFmtId="177" fontId="21" fillId="0" borderId="8" xfId="1" applyNumberFormat="1" applyFont="1" applyBorder="1" applyAlignment="1">
      <alignment horizontal="center" vertical="center" wrapText="1"/>
    </xf>
    <xf numFmtId="177" fontId="21" fillId="0" borderId="32" xfId="1" applyNumberFormat="1" applyFont="1" applyBorder="1" applyAlignment="1">
      <alignment horizontal="center" vertical="center" wrapText="1"/>
    </xf>
    <xf numFmtId="177" fontId="21" fillId="0" borderId="45" xfId="1" applyNumberFormat="1" applyFont="1" applyBorder="1" applyAlignment="1">
      <alignment horizontal="center" vertical="center" wrapText="1"/>
    </xf>
    <xf numFmtId="177" fontId="21" fillId="0" borderId="55" xfId="1" applyNumberFormat="1" applyFont="1" applyBorder="1" applyAlignment="1">
      <alignment horizontal="center" vertical="center" wrapText="1"/>
    </xf>
    <xf numFmtId="177" fontId="21" fillId="0" borderId="89" xfId="1" applyNumberFormat="1" applyFont="1" applyBorder="1" applyAlignment="1">
      <alignment horizontal="center" vertical="center" wrapText="1"/>
    </xf>
    <xf numFmtId="0" fontId="14" fillId="0" borderId="38" xfId="80" applyFont="1" applyBorder="1" applyAlignment="1">
      <alignment horizontal="center" vertical="center" wrapText="1"/>
    </xf>
    <xf numFmtId="0" fontId="14" fillId="0" borderId="39" xfId="80" applyFont="1" applyBorder="1" applyAlignment="1">
      <alignment horizontal="center" vertical="center" wrapText="1"/>
    </xf>
    <xf numFmtId="0" fontId="18" fillId="4" borderId="7" xfId="80" applyFont="1" applyFill="1" applyBorder="1" applyAlignment="1">
      <alignment horizontal="left" vertical="center" wrapText="1"/>
    </xf>
    <xf numFmtId="0" fontId="18" fillId="4" borderId="9" xfId="80" applyFont="1" applyFill="1" applyBorder="1" applyAlignment="1">
      <alignment horizontal="left" vertical="center" wrapText="1"/>
    </xf>
    <xf numFmtId="0" fontId="26" fillId="0" borderId="13" xfId="80" applyFont="1" applyBorder="1" applyAlignment="1">
      <alignment horizontal="center"/>
    </xf>
    <xf numFmtId="0" fontId="26" fillId="0" borderId="15" xfId="80" applyFont="1" applyBorder="1" applyAlignment="1">
      <alignment horizontal="center"/>
    </xf>
    <xf numFmtId="0" fontId="26" fillId="0" borderId="16" xfId="80" applyFont="1" applyBorder="1" applyAlignment="1">
      <alignment horizontal="center"/>
    </xf>
    <xf numFmtId="0" fontId="26" fillId="0" borderId="20" xfId="80" applyFont="1" applyBorder="1" applyAlignment="1">
      <alignment horizontal="center"/>
    </xf>
    <xf numFmtId="0" fontId="26" fillId="0" borderId="17" xfId="80" applyFont="1" applyBorder="1" applyAlignment="1">
      <alignment horizontal="center"/>
    </xf>
    <xf numFmtId="0" fontId="26" fillId="0" borderId="19" xfId="80" applyFont="1" applyBorder="1" applyAlignment="1">
      <alignment horizontal="center"/>
    </xf>
    <xf numFmtId="0" fontId="18" fillId="0" borderId="38" xfId="80" applyFont="1" applyBorder="1" applyAlignment="1">
      <alignment horizontal="center" vertical="center" wrapText="1"/>
    </xf>
    <xf numFmtId="0" fontId="18" fillId="0" borderId="39" xfId="80" applyFont="1" applyBorder="1" applyAlignment="1">
      <alignment horizontal="center" vertical="center" wrapText="1"/>
    </xf>
    <xf numFmtId="0" fontId="18" fillId="0" borderId="40" xfId="80" applyFont="1" applyBorder="1" applyAlignment="1">
      <alignment horizontal="center" vertical="center" wrapText="1"/>
    </xf>
    <xf numFmtId="0" fontId="18" fillId="4" borderId="33" xfId="80" applyFont="1" applyFill="1" applyBorder="1" applyAlignment="1">
      <alignment horizontal="left" vertical="center" wrapText="1"/>
    </xf>
    <xf numFmtId="0" fontId="18" fillId="4" borderId="34" xfId="80" applyFont="1" applyFill="1" applyBorder="1" applyAlignment="1">
      <alignment horizontal="left" vertical="center" wrapText="1"/>
    </xf>
    <xf numFmtId="0" fontId="62" fillId="0" borderId="0" xfId="91" applyFont="1" applyAlignment="1">
      <alignment horizontal="center" vertical="center" wrapText="1"/>
    </xf>
    <xf numFmtId="17" fontId="28" fillId="0" borderId="0" xfId="89" applyNumberFormat="1" applyFont="1" applyAlignment="1">
      <alignment horizontal="right"/>
    </xf>
    <xf numFmtId="0" fontId="18" fillId="0" borderId="38" xfId="96" applyFont="1" applyBorder="1" applyAlignment="1">
      <alignment horizontal="center" vertical="center" wrapText="1"/>
    </xf>
    <xf numFmtId="0" fontId="18" fillId="0" borderId="39" xfId="96" applyFont="1" applyBorder="1" applyAlignment="1">
      <alignment horizontal="center" vertical="center" wrapText="1"/>
    </xf>
    <xf numFmtId="0" fontId="18" fillId="0" borderId="40" xfId="96" applyFont="1" applyBorder="1" applyAlignment="1">
      <alignment horizontal="center" vertical="center" wrapText="1"/>
    </xf>
    <xf numFmtId="0" fontId="1" fillId="0" borderId="23" xfId="40" applyBorder="1" applyAlignment="1">
      <alignment horizontal="center" vertical="center"/>
    </xf>
    <xf numFmtId="0" fontId="1" fillId="0" borderId="25" xfId="40" applyBorder="1" applyAlignment="1">
      <alignment horizontal="center" vertical="center"/>
    </xf>
    <xf numFmtId="0" fontId="1" fillId="0" borderId="62" xfId="40" applyBorder="1" applyAlignment="1">
      <alignment horizontal="center" vertical="center"/>
    </xf>
    <xf numFmtId="0" fontId="63" fillId="0" borderId="38" xfId="91" quotePrefix="1" applyFont="1" applyBorder="1" applyAlignment="1">
      <alignment horizontal="center" vertical="center" wrapText="1"/>
    </xf>
    <xf numFmtId="0" fontId="63" fillId="0" borderId="40" xfId="91" quotePrefix="1" applyFont="1" applyBorder="1" applyAlignment="1">
      <alignment horizontal="center" vertical="center" wrapText="1"/>
    </xf>
    <xf numFmtId="4" fontId="62" fillId="0" borderId="38" xfId="91" quotePrefix="1" applyNumberFormat="1" applyFont="1" applyBorder="1" applyAlignment="1">
      <alignment horizontal="center" vertical="center" wrapText="1"/>
    </xf>
    <xf numFmtId="4" fontId="62" fillId="0" borderId="40" xfId="91" quotePrefix="1" applyNumberFormat="1" applyFont="1" applyBorder="1" applyAlignment="1">
      <alignment horizontal="center" vertical="center" wrapText="1"/>
    </xf>
    <xf numFmtId="0" fontId="1" fillId="11" borderId="64" xfId="23" applyFill="1" applyBorder="1" applyAlignment="1" applyProtection="1">
      <alignment horizontal="center" vertical="center"/>
      <protection locked="0"/>
    </xf>
    <xf numFmtId="0" fontId="1" fillId="11" borderId="65" xfId="23" applyFill="1" applyBorder="1" applyAlignment="1" applyProtection="1">
      <alignment horizontal="center" vertical="center"/>
      <protection locked="0"/>
    </xf>
    <xf numFmtId="0" fontId="1" fillId="11" borderId="13" xfId="1" applyFill="1" applyBorder="1" applyAlignment="1">
      <alignment horizontal="center" vertical="center"/>
    </xf>
    <xf numFmtId="0" fontId="1" fillId="11" borderId="14" xfId="1" applyFill="1" applyBorder="1" applyAlignment="1">
      <alignment horizontal="center" vertical="center"/>
    </xf>
    <xf numFmtId="0" fontId="1" fillId="11" borderId="15" xfId="1" applyFill="1" applyBorder="1" applyAlignment="1">
      <alignment horizontal="center" vertical="center"/>
    </xf>
    <xf numFmtId="0" fontId="1" fillId="11" borderId="17" xfId="1" applyFill="1" applyBorder="1" applyAlignment="1">
      <alignment horizontal="center" vertical="center"/>
    </xf>
    <xf numFmtId="0" fontId="1" fillId="11" borderId="18" xfId="1" applyFill="1" applyBorder="1" applyAlignment="1">
      <alignment horizontal="center" vertical="center"/>
    </xf>
    <xf numFmtId="0" fontId="1" fillId="11" borderId="19" xfId="1" applyFill="1" applyBorder="1" applyAlignment="1">
      <alignment horizontal="center" vertical="center"/>
    </xf>
    <xf numFmtId="0" fontId="1" fillId="11" borderId="13" xfId="1" applyFill="1" applyBorder="1" applyAlignment="1">
      <alignment horizontal="center" vertical="center" wrapText="1"/>
    </xf>
    <xf numFmtId="0" fontId="1" fillId="11" borderId="17" xfId="1" applyFill="1" applyBorder="1" applyAlignment="1">
      <alignment horizontal="center" vertical="center" wrapText="1"/>
    </xf>
    <xf numFmtId="0" fontId="1" fillId="11" borderId="64" xfId="1" applyFill="1" applyBorder="1" applyAlignment="1">
      <alignment horizontal="center" vertical="center"/>
    </xf>
    <xf numFmtId="0" fontId="1" fillId="11" borderId="65" xfId="1" applyFill="1" applyBorder="1" applyAlignment="1">
      <alignment horizontal="center" vertical="center"/>
    </xf>
    <xf numFmtId="0" fontId="1" fillId="11" borderId="13" xfId="23" applyFill="1" applyBorder="1" applyAlignment="1" applyProtection="1">
      <alignment horizontal="center" vertical="center"/>
      <protection locked="0"/>
    </xf>
    <xf numFmtId="0" fontId="1" fillId="11" borderId="17" xfId="23" applyFill="1" applyBorder="1" applyAlignment="1" applyProtection="1">
      <alignment horizontal="center" vertical="center"/>
      <protection locked="0"/>
    </xf>
    <xf numFmtId="0" fontId="48" fillId="4" borderId="38" xfId="55" applyFont="1" applyFill="1" applyBorder="1" applyAlignment="1">
      <alignment horizontal="left" vertical="center" wrapText="1"/>
    </xf>
    <xf numFmtId="0" fontId="48" fillId="4" borderId="39" xfId="55" applyFont="1" applyFill="1" applyBorder="1" applyAlignment="1">
      <alignment horizontal="left" vertical="center" wrapText="1"/>
    </xf>
    <xf numFmtId="0" fontId="48" fillId="4" borderId="40" xfId="55" applyFont="1" applyFill="1" applyBorder="1" applyAlignment="1">
      <alignment horizontal="left" vertical="center" wrapText="1"/>
    </xf>
    <xf numFmtId="0" fontId="39" fillId="0" borderId="7" xfId="55" applyFont="1" applyBorder="1" applyAlignment="1">
      <alignment horizontal="center" vertical="center"/>
    </xf>
    <xf numFmtId="0" fontId="39" fillId="0" borderId="9" xfId="55" applyFont="1" applyBorder="1" applyAlignment="1">
      <alignment horizontal="center" vertical="center"/>
    </xf>
    <xf numFmtId="0" fontId="48" fillId="0" borderId="28" xfId="55" applyFont="1" applyBorder="1" applyAlignment="1">
      <alignment horizontal="right" vertical="center"/>
    </xf>
    <xf numFmtId="0" fontId="48" fillId="0" borderId="8" xfId="55" applyFont="1" applyBorder="1" applyAlignment="1">
      <alignment horizontal="right" vertical="center"/>
    </xf>
    <xf numFmtId="0" fontId="60" fillId="3" borderId="16" xfId="55" applyFont="1" applyFill="1" applyBorder="1" applyAlignment="1">
      <alignment horizontal="center" vertical="center"/>
    </xf>
    <xf numFmtId="0" fontId="60" fillId="3" borderId="0" xfId="55" applyFont="1" applyFill="1" applyAlignment="1">
      <alignment horizontal="center" vertical="center"/>
    </xf>
    <xf numFmtId="0" fontId="60" fillId="3" borderId="20" xfId="55" applyFont="1" applyFill="1" applyBorder="1" applyAlignment="1">
      <alignment horizontal="center" vertical="center"/>
    </xf>
    <xf numFmtId="0" fontId="39" fillId="0" borderId="56" xfId="55" applyFont="1" applyBorder="1" applyAlignment="1">
      <alignment horizontal="center" vertical="center"/>
    </xf>
    <xf numFmtId="0" fontId="39" fillId="0" borderId="47" xfId="55" applyFont="1" applyBorder="1" applyAlignment="1">
      <alignment horizontal="center" vertical="center"/>
    </xf>
    <xf numFmtId="188" fontId="48" fillId="0" borderId="38" xfId="56" applyFont="1" applyBorder="1" applyAlignment="1">
      <alignment horizontal="center" vertical="center" wrapText="1"/>
    </xf>
    <xf numFmtId="188" fontId="48" fillId="0" borderId="39" xfId="56" applyFont="1" applyBorder="1" applyAlignment="1">
      <alignment horizontal="center" vertical="center" wrapText="1"/>
    </xf>
    <xf numFmtId="4" fontId="24" fillId="0" borderId="13" xfId="16" quotePrefix="1" applyNumberFormat="1" applyFont="1" applyBorder="1" applyAlignment="1">
      <alignment horizontal="center" vertical="center" wrapText="1"/>
    </xf>
    <xf numFmtId="4" fontId="24" fillId="0" borderId="14" xfId="16" applyNumberFormat="1" applyFont="1" applyBorder="1" applyAlignment="1">
      <alignment horizontal="center" vertical="center" wrapText="1"/>
    </xf>
    <xf numFmtId="4" fontId="24" fillId="0" borderId="15" xfId="16" applyNumberFormat="1" applyFont="1" applyBorder="1" applyAlignment="1">
      <alignment horizontal="center" vertical="center" wrapText="1"/>
    </xf>
    <xf numFmtId="0" fontId="24" fillId="0" borderId="16" xfId="16" applyFont="1" applyBorder="1" applyAlignment="1">
      <alignment horizontal="center"/>
    </xf>
    <xf numFmtId="0" fontId="24" fillId="0" borderId="0" xfId="16" applyFont="1" applyAlignment="1">
      <alignment horizontal="center"/>
    </xf>
    <xf numFmtId="0" fontId="24" fillId="0" borderId="20" xfId="16" applyFont="1" applyBorder="1" applyAlignment="1">
      <alignment horizontal="center"/>
    </xf>
    <xf numFmtId="4" fontId="38" fillId="14" borderId="17" xfId="55" applyNumberFormat="1" applyFont="1" applyFill="1" applyBorder="1" applyAlignment="1">
      <alignment horizontal="center" vertical="center" wrapText="1"/>
    </xf>
    <xf numFmtId="0" fontId="38" fillId="14" borderId="19" xfId="55" applyFont="1" applyFill="1" applyBorder="1" applyAlignment="1">
      <alignment horizontal="center" vertical="center" wrapText="1"/>
    </xf>
    <xf numFmtId="184" fontId="48" fillId="14" borderId="39" xfId="55" applyNumberFormat="1" applyFont="1" applyFill="1" applyBorder="1" applyAlignment="1">
      <alignment horizontal="center" vertical="center"/>
    </xf>
    <xf numFmtId="0" fontId="48" fillId="0" borderId="38" xfId="55" applyFont="1" applyBorder="1" applyAlignment="1">
      <alignment horizontal="center" vertical="center" wrapText="1"/>
    </xf>
    <xf numFmtId="0" fontId="48" fillId="0" borderId="40" xfId="55" applyFont="1" applyBorder="1" applyAlignment="1">
      <alignment horizontal="center" vertical="center" wrapText="1"/>
    </xf>
    <xf numFmtId="0" fontId="48" fillId="15" borderId="53" xfId="55" applyFont="1" applyFill="1" applyBorder="1" applyAlignment="1">
      <alignment vertical="center"/>
    </xf>
    <xf numFmtId="0" fontId="48" fillId="15" borderId="54" xfId="55" applyFont="1" applyFill="1" applyBorder="1" applyAlignment="1">
      <alignment vertical="center"/>
    </xf>
    <xf numFmtId="0" fontId="48" fillId="15" borderId="67" xfId="55" applyFont="1" applyFill="1" applyBorder="1" applyAlignment="1">
      <alignment vertical="center"/>
    </xf>
    <xf numFmtId="4" fontId="39" fillId="0" borderId="33" xfId="55" applyNumberFormat="1" applyFont="1" applyBorder="1" applyAlignment="1">
      <alignment horizontal="center" vertical="center"/>
    </xf>
    <xf numFmtId="4" fontId="39" fillId="0" borderId="34" xfId="55" applyNumberFormat="1" applyFont="1" applyBorder="1" applyAlignment="1">
      <alignment horizontal="center" vertical="center"/>
    </xf>
    <xf numFmtId="0" fontId="48" fillId="13" borderId="17" xfId="55" applyFont="1" applyFill="1" applyBorder="1" applyAlignment="1">
      <alignment horizontal="center" vertical="center" wrapText="1"/>
    </xf>
    <xf numFmtId="0" fontId="48" fillId="13" borderId="18" xfId="55" applyFont="1" applyFill="1" applyBorder="1" applyAlignment="1">
      <alignment horizontal="center" vertical="center" wrapText="1"/>
    </xf>
    <xf numFmtId="0" fontId="48" fillId="13" borderId="19" xfId="55" applyFont="1" applyFill="1" applyBorder="1" applyAlignment="1">
      <alignment horizontal="center" vertical="center" wrapText="1"/>
    </xf>
    <xf numFmtId="0" fontId="48" fillId="17" borderId="38" xfId="55" applyFont="1" applyFill="1" applyBorder="1" applyAlignment="1">
      <alignment vertical="center"/>
    </xf>
    <xf numFmtId="0" fontId="48" fillId="17" borderId="39" xfId="55" applyFont="1" applyFill="1" applyBorder="1" applyAlignment="1">
      <alignment vertical="center"/>
    </xf>
    <xf numFmtId="0" fontId="48" fillId="17" borderId="40" xfId="55" applyFont="1" applyFill="1" applyBorder="1" applyAlignment="1">
      <alignment vertical="center"/>
    </xf>
    <xf numFmtId="4" fontId="39" fillId="0" borderId="7" xfId="55" applyNumberFormat="1" applyFont="1" applyBorder="1" applyAlignment="1">
      <alignment horizontal="center" vertical="center"/>
    </xf>
    <xf numFmtId="4" fontId="39" fillId="0" borderId="9" xfId="55" applyNumberFormat="1" applyFont="1" applyBorder="1" applyAlignment="1">
      <alignment horizontal="center" vertical="center"/>
    </xf>
    <xf numFmtId="0" fontId="48" fillId="5" borderId="28" xfId="55" applyFont="1" applyFill="1" applyBorder="1" applyAlignment="1">
      <alignment horizontal="center" vertical="center" wrapText="1"/>
    </xf>
    <xf numFmtId="0" fontId="48" fillId="5" borderId="8" xfId="55" applyFont="1" applyFill="1" applyBorder="1" applyAlignment="1">
      <alignment horizontal="center" vertical="center" wrapText="1"/>
    </xf>
    <xf numFmtId="0" fontId="48" fillId="5" borderId="32" xfId="55" applyFont="1" applyFill="1" applyBorder="1" applyAlignment="1">
      <alignment horizontal="center" vertical="center" wrapText="1"/>
    </xf>
    <xf numFmtId="0" fontId="39" fillId="0" borderId="7" xfId="55" applyFont="1" applyBorder="1" applyAlignment="1">
      <alignment horizontal="center" vertical="center" wrapText="1"/>
    </xf>
    <xf numFmtId="0" fontId="39" fillId="0" borderId="9" xfId="55" applyFont="1" applyBorder="1" applyAlignment="1">
      <alignment horizontal="center" vertical="center" wrapText="1"/>
    </xf>
    <xf numFmtId="0" fontId="48" fillId="0" borderId="45" xfId="55" applyFont="1" applyBorder="1" applyAlignment="1">
      <alignment horizontal="right" vertical="center"/>
    </xf>
    <xf numFmtId="0" fontId="48" fillId="0" borderId="55" xfId="55" applyFont="1" applyBorder="1" applyAlignment="1">
      <alignment horizontal="right" vertical="center"/>
    </xf>
    <xf numFmtId="0" fontId="48" fillId="16" borderId="38" xfId="55" applyFont="1" applyFill="1" applyBorder="1" applyAlignment="1">
      <alignment vertical="center"/>
    </xf>
    <xf numFmtId="0" fontId="48" fillId="16" borderId="39" xfId="55" applyFont="1" applyFill="1" applyBorder="1" applyAlignment="1">
      <alignment vertical="center"/>
    </xf>
    <xf numFmtId="0" fontId="48" fillId="16" borderId="40" xfId="55" applyFont="1" applyFill="1" applyBorder="1" applyAlignment="1">
      <alignment vertical="center"/>
    </xf>
    <xf numFmtId="0" fontId="28" fillId="0" borderId="17" xfId="57" applyFont="1" applyBorder="1" applyAlignment="1">
      <alignment horizontal="center" vertical="center"/>
    </xf>
    <xf numFmtId="0" fontId="28" fillId="0" borderId="18" xfId="57" applyFont="1" applyBorder="1" applyAlignment="1">
      <alignment horizontal="center" vertical="center"/>
    </xf>
    <xf numFmtId="0" fontId="28" fillId="0" borderId="19" xfId="57" applyFont="1" applyBorder="1" applyAlignment="1">
      <alignment horizontal="center" vertical="center"/>
    </xf>
    <xf numFmtId="171" fontId="21" fillId="0" borderId="43" xfId="57" applyNumberFormat="1" applyFont="1" applyBorder="1" applyAlignment="1" applyProtection="1">
      <alignment horizontal="left"/>
      <protection hidden="1"/>
    </xf>
    <xf numFmtId="171" fontId="21" fillId="0" borderId="48" xfId="57" applyNumberFormat="1" applyFont="1" applyBorder="1" applyAlignment="1" applyProtection="1">
      <alignment horizontal="left"/>
      <protection hidden="1"/>
    </xf>
    <xf numFmtId="0" fontId="29" fillId="0" borderId="10" xfId="57" applyFont="1" applyBorder="1" applyAlignment="1" applyProtection="1">
      <alignment horizontal="left" vertical="center" wrapText="1"/>
      <protection hidden="1"/>
    </xf>
    <xf numFmtId="0" fontId="27" fillId="0" borderId="29" xfId="57" applyFont="1" applyBorder="1" applyAlignment="1">
      <alignment horizontal="left" vertical="top"/>
    </xf>
    <xf numFmtId="0" fontId="27" fillId="0" borderId="10" xfId="57" applyFont="1" applyBorder="1" applyAlignment="1">
      <alignment horizontal="left" vertical="top"/>
    </xf>
    <xf numFmtId="0" fontId="27" fillId="0" borderId="26" xfId="57" applyFont="1" applyBorder="1" applyAlignment="1">
      <alignment horizontal="left" vertical="top"/>
    </xf>
    <xf numFmtId="0" fontId="51" fillId="13" borderId="17" xfId="55" applyFont="1" applyFill="1" applyBorder="1" applyAlignment="1">
      <alignment horizontal="center" vertical="center" wrapText="1"/>
    </xf>
    <xf numFmtId="0" fontId="51" fillId="13" borderId="18" xfId="55" applyFont="1" applyFill="1" applyBorder="1" applyAlignment="1">
      <alignment horizontal="center" vertical="center" wrapText="1"/>
    </xf>
    <xf numFmtId="0" fontId="51" fillId="13" borderId="19" xfId="55" applyFont="1" applyFill="1" applyBorder="1" applyAlignment="1">
      <alignment horizontal="center" vertical="center" wrapText="1"/>
    </xf>
    <xf numFmtId="4" fontId="21" fillId="0" borderId="17" xfId="57" applyNumberFormat="1" applyFont="1" applyBorder="1" applyAlignment="1" applyProtection="1">
      <alignment horizontal="center"/>
      <protection locked="0"/>
    </xf>
    <xf numFmtId="4" fontId="21" fillId="0" borderId="18" xfId="57" applyNumberFormat="1" applyFont="1" applyBorder="1" applyAlignment="1" applyProtection="1">
      <alignment horizontal="center"/>
      <protection locked="0"/>
    </xf>
    <xf numFmtId="4" fontId="21" fillId="0" borderId="19" xfId="57" applyNumberFormat="1" applyFont="1" applyBorder="1" applyAlignment="1" applyProtection="1">
      <alignment horizontal="center"/>
      <protection locked="0"/>
    </xf>
    <xf numFmtId="0" fontId="21" fillId="0" borderId="60" xfId="57" applyFont="1" applyBorder="1" applyAlignment="1" applyProtection="1">
      <alignment horizontal="center" vertical="center"/>
      <protection hidden="1"/>
    </xf>
    <xf numFmtId="0" fontId="21" fillId="0" borderId="39" xfId="57" applyFont="1" applyBorder="1" applyAlignment="1" applyProtection="1">
      <alignment horizontal="center" vertical="center"/>
      <protection hidden="1"/>
    </xf>
    <xf numFmtId="0" fontId="21" fillId="0" borderId="66" xfId="57" applyFont="1" applyBorder="1" applyAlignment="1" applyProtection="1">
      <alignment horizontal="center" vertical="center"/>
      <protection hidden="1"/>
    </xf>
    <xf numFmtId="0" fontId="21" fillId="0" borderId="24" xfId="57" applyFont="1" applyBorder="1" applyAlignment="1" applyProtection="1">
      <alignment horizontal="left" vertical="top"/>
      <protection locked="0"/>
    </xf>
    <xf numFmtId="0" fontId="21" fillId="0" borderId="10" xfId="57" applyFont="1" applyBorder="1" applyAlignment="1" applyProtection="1">
      <alignment horizontal="left" vertical="top" wrapText="1"/>
      <protection hidden="1"/>
    </xf>
    <xf numFmtId="0" fontId="28" fillId="0" borderId="10" xfId="57" applyFont="1" applyBorder="1" applyAlignment="1">
      <alignment horizontal="left" vertical="center"/>
    </xf>
    <xf numFmtId="0" fontId="21" fillId="0" borderId="48" xfId="57" applyFont="1" applyBorder="1" applyAlignment="1" applyProtection="1">
      <alignment horizontal="left" vertical="top" wrapText="1"/>
      <protection hidden="1"/>
    </xf>
    <xf numFmtId="0" fontId="27" fillId="0" borderId="79" xfId="57" applyFont="1" applyBorder="1" applyAlignment="1">
      <alignment horizontal="left" vertical="center"/>
    </xf>
    <xf numFmtId="0" fontId="27" fillId="0" borderId="80" xfId="57" applyFont="1" applyBorder="1" applyAlignment="1">
      <alignment horizontal="left" vertical="center"/>
    </xf>
    <xf numFmtId="0" fontId="27" fillId="0" borderId="81" xfId="57" applyFont="1" applyBorder="1" applyAlignment="1">
      <alignment horizontal="left" vertical="center"/>
    </xf>
    <xf numFmtId="0" fontId="27" fillId="0" borderId="29" xfId="57" applyFont="1" applyBorder="1" applyAlignment="1" applyProtection="1">
      <alignment horizontal="left" vertical="top"/>
      <protection hidden="1"/>
    </xf>
    <xf numFmtId="0" fontId="27" fillId="0" borderId="10" xfId="57" applyFont="1" applyBorder="1" applyAlignment="1" applyProtection="1">
      <alignment horizontal="left" vertical="top"/>
      <protection hidden="1"/>
    </xf>
    <xf numFmtId="0" fontId="27" fillId="0" borderId="26" xfId="57" applyFont="1" applyBorder="1" applyAlignment="1" applyProtection="1">
      <alignment horizontal="left" vertical="top"/>
      <protection hidden="1"/>
    </xf>
    <xf numFmtId="189" fontId="21" fillId="0" borderId="41" xfId="57" applyNumberFormat="1" applyFont="1" applyBorder="1" applyAlignment="1" applyProtection="1">
      <alignment horizontal="left" vertical="center"/>
      <protection hidden="1"/>
    </xf>
    <xf numFmtId="189" fontId="21" fillId="0" borderId="24" xfId="57" applyNumberFormat="1" applyFont="1" applyBorder="1" applyAlignment="1" applyProtection="1">
      <alignment horizontal="left" vertical="center"/>
      <protection hidden="1"/>
    </xf>
    <xf numFmtId="171" fontId="28" fillId="0" borderId="29" xfId="57" applyNumberFormat="1" applyFont="1" applyBorder="1" applyAlignment="1" applyProtection="1">
      <alignment horizontal="left"/>
      <protection hidden="1"/>
    </xf>
    <xf numFmtId="171" fontId="28" fillId="0" borderId="10" xfId="57" applyNumberFormat="1" applyFont="1" applyBorder="1" applyAlignment="1" applyProtection="1">
      <alignment horizontal="left"/>
      <protection hidden="1"/>
    </xf>
    <xf numFmtId="0" fontId="29" fillId="0" borderId="10" xfId="57" applyFont="1" applyBorder="1" applyAlignment="1" applyProtection="1">
      <alignment horizontal="left" vertical="center"/>
      <protection hidden="1"/>
    </xf>
  </cellXfs>
  <cellStyles count="187">
    <cellStyle name="Excel Built-in Currency [0]" xfId="73" xr:uid="{CF041A9E-CAA3-4113-AAFC-D8761A935A15}"/>
    <cellStyle name="Hipervínculo 2" xfId="2" xr:uid="{00000000-0005-0000-0000-000000000000}"/>
    <cellStyle name="Millares" xfId="32" builtinId="3"/>
    <cellStyle name="Millares [0]" xfId="33" builtinId="6"/>
    <cellStyle name="Millares [0] 2" xfId="79" xr:uid="{BF17590C-CC51-4FBB-8B06-C961662A0F02}"/>
    <cellStyle name="Millares [0] 2 2" xfId="20" xr:uid="{56E415A3-303C-4425-9AAA-51048EB41FB1}"/>
    <cellStyle name="Millares [0] 3" xfId="139" xr:uid="{3B92720D-51B0-4DFA-BDDF-0ED127B34F7B}"/>
    <cellStyle name="Millares [0]_Hoja1" xfId="45" xr:uid="{10C0E76E-AA87-453B-A675-5A194E064DB6}"/>
    <cellStyle name="Millares 10" xfId="106" xr:uid="{04200D0F-EE04-4829-B0D9-84F76A71C3D5}"/>
    <cellStyle name="Millares 11" xfId="111" xr:uid="{161974A6-4C1D-4822-9037-5F6A8AB019D5}"/>
    <cellStyle name="Millares 12" xfId="41" xr:uid="{91A9F36B-6C31-4F92-941D-D4BA07436967}"/>
    <cellStyle name="Millares 13" xfId="102" xr:uid="{11ABA597-C75C-4CF2-A6E6-BAC766F448D2}"/>
    <cellStyle name="Millares 14" xfId="112" xr:uid="{DDC53785-463F-437E-81CD-490A48F4B389}"/>
    <cellStyle name="Millares 15" xfId="100" xr:uid="{ABCE8BBC-B672-4E4D-AC6A-14B2A2440BF2}"/>
    <cellStyle name="Millares 16" xfId="121" xr:uid="{F63A5BEF-293D-483B-969F-9391BF15C018}"/>
    <cellStyle name="Millares 17" xfId="115" xr:uid="{47BD00BC-2FBA-46C8-9215-B22FD208802B}"/>
    <cellStyle name="Millares 18" xfId="35" xr:uid="{E973D0A3-4A16-4F59-A19B-88A87EB41D7D}"/>
    <cellStyle name="Millares 19" xfId="118" xr:uid="{B7796F31-2901-4335-B3EA-BE04A5A0497E}"/>
    <cellStyle name="Millares 2" xfId="12" xr:uid="{00000000-0005-0000-0000-000001000000}"/>
    <cellStyle name="Millares 2 10 2 2" xfId="58" xr:uid="{A4D378C2-F2BE-45CC-90A2-2AB2494D96B1}"/>
    <cellStyle name="Millares 2 10 2 2 2" xfId="126" xr:uid="{AC69F47F-CADF-4B78-867E-48A6FC7D36C8}"/>
    <cellStyle name="Millares 2 10 2 2 3" xfId="133" xr:uid="{0AC4DA6A-910C-472D-89A9-45318AB151A1}"/>
    <cellStyle name="Millares 2 2" xfId="6" xr:uid="{00000000-0005-0000-0000-000002000000}"/>
    <cellStyle name="Millares 2 2 2" xfId="43" xr:uid="{DD719C90-C762-4736-8FC0-2F94BAB1E962}"/>
    <cellStyle name="Millares 2 2 2 2" xfId="124" xr:uid="{47E65A78-07B1-4C99-8E1E-117136232C04}"/>
    <cellStyle name="Millares 2 2 2 3" xfId="129" xr:uid="{BF1E0C47-9960-4853-A602-1A5526F0A6AF}"/>
    <cellStyle name="Millares 2 2 3" xfId="74" xr:uid="{58DDA66E-0DB2-465A-A700-C5C5CF6EA80B}"/>
    <cellStyle name="Millares 2 2 4" xfId="36" xr:uid="{F8C00682-E664-4B6A-81FA-8558DDD0D4E6}"/>
    <cellStyle name="Millares 2 3" xfId="48" xr:uid="{D714EEA7-341F-4355-A1F3-1B76E5C13CB1}"/>
    <cellStyle name="Millares 2 3 2" xfId="85" xr:uid="{30E675E5-548D-4475-9F45-0BA21DA1536F}"/>
    <cellStyle name="Millares 2 3 2 2" xfId="122" xr:uid="{7BFEA3A4-83F3-42D7-B0D3-271AB4D4F318}"/>
    <cellStyle name="Millares 2 3 2 3" xfId="140" xr:uid="{6C58920E-140B-4EC6-BF51-99F002332EB7}"/>
    <cellStyle name="Millares 2 3 3" xfId="125" xr:uid="{33E2E863-05F1-473B-81A6-39182F4FA31D}"/>
    <cellStyle name="Millares 2 3 4" xfId="165" xr:uid="{10074E9E-1E75-4D14-A5E2-2B66129AD050}"/>
    <cellStyle name="Millares 2 4" xfId="42" xr:uid="{AD5CE60A-6457-473C-8341-B86A23DE5D2B}"/>
    <cellStyle name="Millares 2 5" xfId="154" xr:uid="{ECB80617-E000-45F0-826D-95CF0E3EEA54}"/>
    <cellStyle name="Millares 20" xfId="138" xr:uid="{265D86BB-B844-4EB2-A1D4-D835D3AC9391}"/>
    <cellStyle name="Millares 21" xfId="130" xr:uid="{61326CDE-853A-4B47-B854-C7516CECBB38}"/>
    <cellStyle name="Millares 22" xfId="132" xr:uid="{6FF79EFA-39A8-4D01-A5F2-A514411D91D3}"/>
    <cellStyle name="Millares 23" xfId="128" xr:uid="{F500DF73-9C45-4D49-AE8E-64E40A8382CA}"/>
    <cellStyle name="Millares 24" xfId="137" xr:uid="{66609721-422C-4B1F-B6E9-B5492168A920}"/>
    <cellStyle name="Millares 25" xfId="136" xr:uid="{85324AB8-2BEA-48D3-913F-9EA1129E4EA2}"/>
    <cellStyle name="Millares 26" xfId="143" xr:uid="{4149EE25-DEC1-40AC-8969-E25CC56A9F13}"/>
    <cellStyle name="Millares 3" xfId="21" xr:uid="{C5B93128-EBE3-4AC5-A56F-2749A5115A88}"/>
    <cellStyle name="Millares 3 2" xfId="83" xr:uid="{000150B9-8DEB-458D-A88A-478A3D1D8759}"/>
    <cellStyle name="Millares 3 3" xfId="44" xr:uid="{0DB303D0-5765-420D-A539-3AC103BFA324}"/>
    <cellStyle name="Millares 3 4" xfId="123" xr:uid="{61E6F2FC-2F84-4D5B-9271-C2AFC0656B98}"/>
    <cellStyle name="Millares 4" xfId="66" xr:uid="{1BADC5F9-DAED-4465-80C1-16A9459AEF77}"/>
    <cellStyle name="Millares 4 2" xfId="147" xr:uid="{61C85ABF-34A4-4762-9DFC-D08D07CCE889}"/>
    <cellStyle name="Millares 5" xfId="78" xr:uid="{C6FF9025-53FA-4276-B15A-9D02BF73082C}"/>
    <cellStyle name="Millares 6" xfId="109" xr:uid="{A56CF129-1F56-4E96-A4D2-96DCB1BA614A}"/>
    <cellStyle name="Millares 7" xfId="101" xr:uid="{2C302CA4-BA09-4BF5-96D0-18BA7B14D7B6}"/>
    <cellStyle name="Millares 8" xfId="99" xr:uid="{E46598B3-1231-4307-A39D-60C997D8EE1C}"/>
    <cellStyle name="Millares 9" xfId="61" xr:uid="{E61F9F7C-4996-4010-9E2A-FB1346B396EC}"/>
    <cellStyle name="Millares_Actas Puente" xfId="3" xr:uid="{00000000-0005-0000-0000-000003000000}"/>
    <cellStyle name="Moneda" xfId="11" builtinId="4"/>
    <cellStyle name="Moneda [0] 2" xfId="18" xr:uid="{F8B17BEA-8712-4FE0-8776-C3E358E19BD4}"/>
    <cellStyle name="Moneda [0] 2 2" xfId="47" xr:uid="{BD7844E0-CC9A-49B9-BCF6-803DA99A6149}"/>
    <cellStyle name="Moneda [0] 2 3 2 2" xfId="59" xr:uid="{B3D435AC-2C0F-4480-86CB-E6B3AA5AF524}"/>
    <cellStyle name="Moneda [0] 3" xfId="67" xr:uid="{1FAD7F02-F8C1-4BCA-9B4A-5FB466D4A484}"/>
    <cellStyle name="Moneda 10" xfId="84" xr:uid="{4105B801-9845-4687-9187-B1925FFDBEC5}"/>
    <cellStyle name="Moneda 11" xfId="108" xr:uid="{D531F30A-54AC-43E2-9BA0-3E9B513F6E49}"/>
    <cellStyle name="Moneda 12" xfId="113" xr:uid="{6847A294-6153-4597-A9F7-E1B67D9C7C10}"/>
    <cellStyle name="Moneda 13" xfId="110" xr:uid="{63FEED24-4CF2-4CA3-AB0B-3F0E63AEBD5A}"/>
    <cellStyle name="Moneda 14" xfId="114" xr:uid="{8E258058-BAE9-4641-A34F-F811513B70FB}"/>
    <cellStyle name="Moneda 15" xfId="107" xr:uid="{45DC94D8-D713-4347-8014-0BE8C6199B98}"/>
    <cellStyle name="Moneda 16" xfId="98" xr:uid="{56A6A0B2-A81E-4087-A573-524D7550E1BC}"/>
    <cellStyle name="Moneda 17" xfId="117" xr:uid="{C2C65716-55C1-49C5-9AC3-BA838704922A}"/>
    <cellStyle name="Moneda 18" xfId="103" xr:uid="{2A51DCBB-D85A-4777-BF2E-CC3E92CC2334}"/>
    <cellStyle name="Moneda 19" xfId="119" xr:uid="{0D18FEF7-4F13-4897-AB19-5204A55C9E83}"/>
    <cellStyle name="Moneda 2" xfId="4" xr:uid="{00000000-0005-0000-0000-000005000000}"/>
    <cellStyle name="Moneda 2 10" xfId="26" xr:uid="{1D2926C2-757D-4411-8FF4-A4CB53E35DA9}"/>
    <cellStyle name="Moneda 2 10 2" xfId="173" xr:uid="{8800B105-4DD7-4DAC-B7A3-99B6B467DEB2}"/>
    <cellStyle name="Moneda 2 10 3" xfId="179" xr:uid="{49CB1F5E-35C4-4DEA-86F8-53AD5F263D1B}"/>
    <cellStyle name="Moneda 2 11" xfId="54" xr:uid="{0C2C2383-4158-4D98-8690-EC5AE4CD2A10}"/>
    <cellStyle name="Moneda 2 11 2" xfId="62" xr:uid="{E3C2337F-1E4E-4ECA-8AFD-A2C712FF731D}"/>
    <cellStyle name="Moneda 2 12" xfId="155" xr:uid="{7CF7E89B-C463-437C-8A22-82D2DC95FA7E}"/>
    <cellStyle name="Moneda 2 13" xfId="160" xr:uid="{2B8E87D6-ECDF-471A-BE65-88438659193F}"/>
    <cellStyle name="Moneda 2 13 2" xfId="149" xr:uid="{2F5A919A-BA0F-4EEA-BDF9-D6761B7533B2}"/>
    <cellStyle name="Moneda 2 2" xfId="5" xr:uid="{00000000-0005-0000-0000-000006000000}"/>
    <cellStyle name="Moneda 2 2 2" xfId="51" xr:uid="{1B7E92B3-8542-41DF-AC9B-EE196F49A03E}"/>
    <cellStyle name="Moneda 2 2 3" xfId="157" xr:uid="{EA06264D-51E1-43CE-9D1D-36E3D90F74CF}"/>
    <cellStyle name="Moneda 2 3" xfId="24" xr:uid="{E333D79D-F564-4EEB-A9A0-350C193F9B40}"/>
    <cellStyle name="Moneda 2 3 2" xfId="159" xr:uid="{E32E5E1C-089D-4A31-912D-055395421BC5}"/>
    <cellStyle name="Moneda 2 3 2 2" xfId="30" xr:uid="{E9800EB5-9969-4507-8956-EAC2505A0AD2}"/>
    <cellStyle name="Moneda 2 3 3" xfId="168" xr:uid="{082BEEE0-2407-4804-8A48-6A998B44D1A3}"/>
    <cellStyle name="Moneda 2 3 4" xfId="176" xr:uid="{BE123361-91C3-4DFA-9C1A-6823EB3DFB35}"/>
    <cellStyle name="Moneda 2 3 5" xfId="183" xr:uid="{B018E4B8-650A-4A3E-9249-DC5EF4A5DB06}"/>
    <cellStyle name="Moneda 2 4" xfId="53" xr:uid="{67A3121C-826F-4AC7-9927-4805177467DF}"/>
    <cellStyle name="Moneda 2 5" xfId="46" xr:uid="{B7B2E565-AB08-4047-BABB-E5BA93B7AEBB}"/>
    <cellStyle name="Moneda 2 5 2" xfId="166" xr:uid="{C6E6725E-03E4-472D-B05A-90781F812580}"/>
    <cellStyle name="Moneda 2 6" xfId="170" xr:uid="{512DCAC4-177E-43C4-8E7C-7179EB749115}"/>
    <cellStyle name="Moneda 2 6 2 2" xfId="60" xr:uid="{12B3D95F-BC21-4E57-9316-4354495A6070}"/>
    <cellStyle name="Moneda 2 7" xfId="175" xr:uid="{11CB3552-4C40-42A1-9203-E671E79F2876}"/>
    <cellStyle name="Moneda 2 7 2" xfId="181" xr:uid="{6D4B57EB-FC2D-4940-93DC-E70495923710}"/>
    <cellStyle name="Moneda 2 8" xfId="185" xr:uid="{A6E30334-63E6-4CD7-BABC-A341067A9426}"/>
    <cellStyle name="Moneda 2 9" xfId="162" xr:uid="{FDFA9FA2-BFA2-42D4-9A0E-659131FD7151}"/>
    <cellStyle name="Moneda 2 9 2" xfId="178" xr:uid="{FD5217E7-7662-402F-B805-456EBB5F8FFE}"/>
    <cellStyle name="Moneda 20" xfId="105" xr:uid="{A8C60AA1-D780-4D3A-8400-54C7268F5344}"/>
    <cellStyle name="Moneda 21" xfId="120" xr:uid="{F1AB286F-6C34-4A13-B18A-17FDB74AA7A3}"/>
    <cellStyle name="Moneda 22" xfId="127" xr:uid="{997973B6-9B77-43A0-89FE-271ACD1C755B}"/>
    <cellStyle name="Moneda 23" xfId="135" xr:uid="{0460D7AB-2960-4E88-96A1-B15D3CD28C65}"/>
    <cellStyle name="Moneda 24" xfId="134" xr:uid="{A489F7FC-1773-4BE0-8667-10C815E54835}"/>
    <cellStyle name="Moneda 25" xfId="131" xr:uid="{4EC3DAB2-5DA2-4043-A279-E3E48F416522}"/>
    <cellStyle name="Moneda 26" xfId="141" xr:uid="{93CE339A-7F19-4F27-8D09-7E0255408D73}"/>
    <cellStyle name="Moneda 27" xfId="144" xr:uid="{49CEC297-4B26-4E75-A4FB-571CBD402930}"/>
    <cellStyle name="Moneda 28" xfId="145" xr:uid="{EC8706C2-65A0-4A97-8879-027EDF55D923}"/>
    <cellStyle name="Moneda 29" xfId="164" xr:uid="{C6FB6E64-59AD-421B-B4FC-7D580F737EBE}"/>
    <cellStyle name="Moneda 3" xfId="50" xr:uid="{13198036-9B63-4B36-8158-1F23AA83E604}"/>
    <cellStyle name="Moneda 3 4 2" xfId="75" xr:uid="{E388F25F-797E-4187-A020-54E5B2256D83}"/>
    <cellStyle name="Moneda 4" xfId="22" xr:uid="{7FFDBDB1-E647-4E7E-81CA-573129A00889}"/>
    <cellStyle name="Moneda 4 2" xfId="76" xr:uid="{6506B1B1-9708-4D69-B228-AF36BFED57A9}"/>
    <cellStyle name="Moneda 4 3" xfId="90" xr:uid="{78A34308-A168-49DA-8637-28DD8BB040FF}"/>
    <cellStyle name="Moneda 5" xfId="95" xr:uid="{76603878-A361-4E3D-836C-E2CCFBF9FEFF}"/>
    <cellStyle name="Moneda 5 2" xfId="142" xr:uid="{817CC62D-9D72-4546-9EE9-24B7E43A6A6A}"/>
    <cellStyle name="Moneda 6" xfId="34" xr:uid="{47AB1823-3182-4AAD-9FA1-218778AA1D0D}"/>
    <cellStyle name="Moneda 6 3" xfId="14" xr:uid="{00000000-0005-0000-0000-000007000000}"/>
    <cellStyle name="Moneda 7" xfId="39" xr:uid="{D0DC1E68-9EF8-4C49-9445-4EE2504D8384}"/>
    <cellStyle name="Moneda 8" xfId="116" xr:uid="{8662F9F8-A5AF-497C-9A25-6139D55C5BAF}"/>
    <cellStyle name="Moneda 9" xfId="104" xr:uid="{562ABB5D-920C-4DE2-9D77-70CD0F427D43}"/>
    <cellStyle name="Normal" xfId="0" builtinId="0"/>
    <cellStyle name="Normal 10" xfId="1" xr:uid="{00000000-0005-0000-0000-000009000000}"/>
    <cellStyle name="Normal 10 2 2" xfId="69" xr:uid="{E4696808-1D99-48E8-B7E0-19E3FC3749B1}"/>
    <cellStyle name="Normal 13" xfId="86" xr:uid="{B7DF8A72-A3AE-4DD2-9B57-C2BDCD9ECBC9}"/>
    <cellStyle name="Normal 15" xfId="91" xr:uid="{A0FF9CAE-73DF-4A1B-B42D-5A336D4DDDFE}"/>
    <cellStyle name="Normal 16 2 2" xfId="19" xr:uid="{7A46EF9D-EAA9-4E00-99BA-FED22B5C5356}"/>
    <cellStyle name="Normal 16 2 2 2" xfId="55" xr:uid="{13971516-EA57-4A02-8B02-0ABC5377B090}"/>
    <cellStyle name="Normal 2" xfId="16" xr:uid="{643495BF-1A9D-4F04-BCE8-D7B6355B8A4A}"/>
    <cellStyle name="Normal 2 10" xfId="163" xr:uid="{64D5CA40-360A-44D6-946C-5EE20CBBC2B7}"/>
    <cellStyle name="Normal 2 10 2" xfId="172" xr:uid="{D9351223-37BF-4FC0-813C-3DFE4EB98D26}"/>
    <cellStyle name="Normal 2 10 3" xfId="151" xr:uid="{24F87F74-EE36-4D0D-9DD9-52AA60D20626}"/>
    <cellStyle name="Normal 2 11" xfId="25" xr:uid="{91EA225A-FDF7-4028-A58E-5CEB944F1BDD}"/>
    <cellStyle name="Normal 2 11 2" xfId="27" xr:uid="{F9B13FA0-C55B-405F-89B4-35A27C697E5B}"/>
    <cellStyle name="Normal 2 12" xfId="81" xr:uid="{25FDA4D0-E1DC-47F1-AB88-DEBE453E86C3}"/>
    <cellStyle name="Normal 2 12 2" xfId="49" xr:uid="{C5EF9CD5-AEA6-4192-A9F9-39CF8DE16874}"/>
    <cellStyle name="Normal 2 13" xfId="156" xr:uid="{C8B9E4C4-B570-4C82-B5F3-D3E1D1ACBB54}"/>
    <cellStyle name="Normal 2 13 2" xfId="148" xr:uid="{E2992B0F-8684-4EAD-B5DD-872312694C3B}"/>
    <cellStyle name="Normal 2 2" xfId="17" xr:uid="{6C3EEE84-F9FA-4677-8E98-A310DDE7FAEB}"/>
    <cellStyle name="Normal 2 2 2" xfId="97" xr:uid="{EF99B65C-D0A8-4100-9BFD-A15F3F75FB23}"/>
    <cellStyle name="Normal 2 2 2 3 4 2" xfId="28" xr:uid="{EA8A3FD5-7191-4B6A-B68B-6402EAE29783}"/>
    <cellStyle name="Normal 2 2 2 3 4 2 2" xfId="52" xr:uid="{CE8AEED7-36C0-4FFF-9736-A1644BC4D260}"/>
    <cellStyle name="Normal 2 2 2 4" xfId="40" xr:uid="{B786A3EC-8449-4C65-B260-773ACC54D1A7}"/>
    <cellStyle name="Normal 2 3" xfId="10" xr:uid="{00000000-0005-0000-0000-00000A000000}"/>
    <cellStyle name="Normal 2 3 2" xfId="158" xr:uid="{8D28EF29-3186-4FF6-9009-AA04D4B2E20A}"/>
    <cellStyle name="Normal 2 3 2 2" xfId="29" xr:uid="{ECE10684-C66E-4E10-8708-AE1F2E556EA3}"/>
    <cellStyle name="Normal 2 3 2 2 3" xfId="70" xr:uid="{C6CDE4A8-5FCB-4DF1-BFB9-FBAA1660C981}"/>
    <cellStyle name="Normal 2 3 3" xfId="89" xr:uid="{423C17D6-49B3-4828-BA5C-F677862FD171}"/>
    <cellStyle name="Normal 2 3 4" xfId="167" xr:uid="{4D22D4B0-14DD-4DC0-A4A8-0F341514C35C}"/>
    <cellStyle name="Normal 2 3 4 2" xfId="152" xr:uid="{9297CB7E-8F67-4060-8914-461D26C4A41B}"/>
    <cellStyle name="Normal 2 3 5" xfId="171" xr:uid="{A4CC85BB-0F1E-45FD-AB72-AA6906E6BBF9}"/>
    <cellStyle name="Normal 2 3 6" xfId="150" xr:uid="{E002C5BA-2069-4810-AEAC-517B8D72B7D6}"/>
    <cellStyle name="Normal 2 3 7" xfId="182" xr:uid="{2D7FFE2F-BCB9-48FF-A679-B53AEA36378F}"/>
    <cellStyle name="Normal 2 4" xfId="31" xr:uid="{69850B6F-4672-4BCF-B487-E194E1EF3C37}"/>
    <cellStyle name="Normal 2 5" xfId="72" xr:uid="{F3B78560-A4DD-4D14-992E-9424C7118E80}"/>
    <cellStyle name="Normal 2 5 2" xfId="146" xr:uid="{426A4966-3951-4D34-892B-8F23762C7BF1}"/>
    <cellStyle name="Normal 2 6" xfId="174" xr:uid="{D1490B47-CB31-45A3-8CA5-45EE256B0DD9}"/>
    <cellStyle name="Normal 2 7" xfId="180" xr:uid="{9084ED18-E930-405B-ACA2-2B397CE0BBDD}"/>
    <cellStyle name="Normal 2 8" xfId="184" xr:uid="{67BAE5F1-BAFB-4EFE-8EBB-F16E9221FE61}"/>
    <cellStyle name="Normal 2 9" xfId="161" xr:uid="{19C77B7D-5362-42B6-96C5-2028BC78E01E}"/>
    <cellStyle name="Normal 2 9 2" xfId="177" xr:uid="{07E9BE23-389F-4325-A606-B1735F1685C4}"/>
    <cellStyle name="Normal 3" xfId="37" xr:uid="{ACCC2CCA-4C07-42FC-B0B2-BB0DE8CFEC47}"/>
    <cellStyle name="Normal 3 2" xfId="23" xr:uid="{CBEBBCED-3AFF-4087-A085-919AA8BC21D0}"/>
    <cellStyle name="Normal 3 3" xfId="63" xr:uid="{2BBA4C03-49FC-4FB6-BD31-8F16B7FBE075}"/>
    <cellStyle name="Normal 3 3 3" xfId="38" xr:uid="{5EB1B077-6790-4A42-B646-72C6BA8D408C}"/>
    <cellStyle name="Normal 4" xfId="88" xr:uid="{37CDC19E-0CB6-4621-81C9-1B6939D2D097}"/>
    <cellStyle name="Normal 4 2" xfId="15" xr:uid="{00000000-0005-0000-0000-00000B000000}"/>
    <cellStyle name="Normal 4 2 2" xfId="94" xr:uid="{FEFF76E3-3ED7-47CB-8620-D17A49EBEE52}"/>
    <cellStyle name="Normal 5" xfId="169" xr:uid="{E4A379F2-D66E-491E-A472-C03053F6AA3C}"/>
    <cellStyle name="Normal 5 2" xfId="96" xr:uid="{CC0677F7-B21D-45DA-99E8-3ECC6D433EA2}"/>
    <cellStyle name="Normal 5 2 2" xfId="92" xr:uid="{B91DEE01-875E-4D8A-B2EC-E30BE4BA9F3F}"/>
    <cellStyle name="Normal 5 3" xfId="186" xr:uid="{82BD7285-0BFE-4952-BA85-92DDCD70C059}"/>
    <cellStyle name="Normal 6" xfId="153" xr:uid="{D4CB5CB3-F557-4274-BBB8-BFB5466B536C}"/>
    <cellStyle name="Normal 6 2 2 2 3 3" xfId="71" xr:uid="{B0E9E413-E089-4CE2-A377-59F8D8E9F1D8}"/>
    <cellStyle name="Normal 6 2 2 2 4 2" xfId="57" xr:uid="{3EAD9E6B-0437-4547-8385-8E7DB3DA5079}"/>
    <cellStyle name="Normal 6 2 3 2 2 2 2" xfId="80" xr:uid="{03EC1317-C176-47D9-A462-81128F3D6810}"/>
    <cellStyle name="Normal_FORMATO Análisis de precios unitarios" xfId="9" xr:uid="{00000000-0005-0000-0000-00000C000000}"/>
    <cellStyle name="Porcentaje" xfId="13" builtinId="5"/>
    <cellStyle name="Porcentaje 2" xfId="7" xr:uid="{00000000-0005-0000-0000-00000F000000}"/>
    <cellStyle name="Porcentaje 2 2" xfId="65" xr:uid="{A33FB50F-0000-4441-ADB4-290826F649CC}"/>
    <cellStyle name="Porcentaje 3" xfId="8" xr:uid="{00000000-0005-0000-0000-000010000000}"/>
    <cellStyle name="Porcentaje 3 2" xfId="77" xr:uid="{C64D494B-864B-4DEC-8AFE-DC7CFDB3D27D}"/>
    <cellStyle name="Porcentaje 3 2 3 3" xfId="68" xr:uid="{4D7772BE-75E9-42E0-B125-4A06293C9C88}"/>
    <cellStyle name="Porcentaje 3 4" xfId="82" xr:uid="{80D81980-D8DC-47DA-A4C5-D59E0526EB0A}"/>
    <cellStyle name="Porcentaje 7" xfId="87" xr:uid="{4C3E1252-8802-4A0A-8F99-D03004D63D18}"/>
    <cellStyle name="Porcentual 2 2 2" xfId="93" xr:uid="{1FBB28E1-D529-4D95-9327-F3A2216647A3}"/>
    <cellStyle name="Porcentual 3" xfId="64" xr:uid="{D29A3FEA-203F-4828-9AFA-203A64751DC3}"/>
    <cellStyle name="TableStyleLight1" xfId="56" xr:uid="{D3088347-81F1-4F7B-A1DD-8128880ECFF8}"/>
  </cellStyles>
  <dxfs count="6">
    <dxf>
      <font>
        <condense val="0"/>
        <extend val="0"/>
        <color indexed="8"/>
      </font>
      <fill>
        <patternFill patternType="solid">
          <bgColor indexed="26"/>
        </patternFill>
      </fill>
    </dxf>
    <dxf>
      <fill>
        <patternFill>
          <bgColor rgb="FFFF0000"/>
        </patternFill>
      </fill>
    </dxf>
    <dxf>
      <fill>
        <patternFill>
          <bgColor rgb="FFFF0000"/>
        </patternFill>
      </fill>
    </dxf>
    <dxf>
      <fill>
        <patternFill>
          <bgColor rgb="FF92D050"/>
        </patternFill>
      </fill>
    </dxf>
    <dxf>
      <fill>
        <patternFill>
          <bgColor theme="8" tint="0.59996337778862885"/>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63" Type="http://schemas.openxmlformats.org/officeDocument/2006/relationships/externalLink" Target="externalLinks/externalLink53.xml"/><Relationship Id="rId84" Type="http://schemas.openxmlformats.org/officeDocument/2006/relationships/externalLink" Target="externalLinks/externalLink74.xml"/><Relationship Id="rId138" Type="http://schemas.openxmlformats.org/officeDocument/2006/relationships/externalLink" Target="externalLinks/externalLink128.xml"/><Relationship Id="rId159" Type="http://schemas.openxmlformats.org/officeDocument/2006/relationships/sharedStrings" Target="sharedStrings.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53" Type="http://schemas.openxmlformats.org/officeDocument/2006/relationships/externalLink" Target="externalLinks/externalLink43.xml"/><Relationship Id="rId74" Type="http://schemas.openxmlformats.org/officeDocument/2006/relationships/externalLink" Target="externalLinks/externalLink64.xml"/><Relationship Id="rId128" Type="http://schemas.openxmlformats.org/officeDocument/2006/relationships/externalLink" Target="externalLinks/externalLink118.xml"/><Relationship Id="rId149" Type="http://schemas.openxmlformats.org/officeDocument/2006/relationships/externalLink" Target="externalLinks/externalLink139.xml"/><Relationship Id="rId5" Type="http://schemas.openxmlformats.org/officeDocument/2006/relationships/worksheet" Target="worksheets/sheet5.xml"/><Relationship Id="rId95" Type="http://schemas.openxmlformats.org/officeDocument/2006/relationships/externalLink" Target="externalLinks/externalLink85.xml"/><Relationship Id="rId160" Type="http://schemas.openxmlformats.org/officeDocument/2006/relationships/calcChain" Target="calcChain.xml"/><Relationship Id="rId22" Type="http://schemas.openxmlformats.org/officeDocument/2006/relationships/externalLink" Target="externalLinks/externalLink12.xml"/><Relationship Id="rId43" Type="http://schemas.openxmlformats.org/officeDocument/2006/relationships/externalLink" Target="externalLinks/externalLink33.xml"/><Relationship Id="rId64" Type="http://schemas.openxmlformats.org/officeDocument/2006/relationships/externalLink" Target="externalLinks/externalLink54.xml"/><Relationship Id="rId118" Type="http://schemas.openxmlformats.org/officeDocument/2006/relationships/externalLink" Target="externalLinks/externalLink108.xml"/><Relationship Id="rId139" Type="http://schemas.openxmlformats.org/officeDocument/2006/relationships/externalLink" Target="externalLinks/externalLink129.xml"/><Relationship Id="rId85" Type="http://schemas.openxmlformats.org/officeDocument/2006/relationships/externalLink" Target="externalLinks/externalLink75.xml"/><Relationship Id="rId150" Type="http://schemas.openxmlformats.org/officeDocument/2006/relationships/externalLink" Target="externalLinks/externalLink140.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08" Type="http://schemas.openxmlformats.org/officeDocument/2006/relationships/externalLink" Target="externalLinks/externalLink98.xml"/><Relationship Id="rId124" Type="http://schemas.openxmlformats.org/officeDocument/2006/relationships/externalLink" Target="externalLinks/externalLink114.xml"/><Relationship Id="rId129" Type="http://schemas.openxmlformats.org/officeDocument/2006/relationships/externalLink" Target="externalLinks/externalLink119.xml"/><Relationship Id="rId54" Type="http://schemas.openxmlformats.org/officeDocument/2006/relationships/externalLink" Target="externalLinks/externalLink44.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91" Type="http://schemas.openxmlformats.org/officeDocument/2006/relationships/externalLink" Target="externalLinks/externalLink81.xml"/><Relationship Id="rId96" Type="http://schemas.openxmlformats.org/officeDocument/2006/relationships/externalLink" Target="externalLinks/externalLink86.xml"/><Relationship Id="rId140" Type="http://schemas.openxmlformats.org/officeDocument/2006/relationships/externalLink" Target="externalLinks/externalLink130.xml"/><Relationship Id="rId145" Type="http://schemas.openxmlformats.org/officeDocument/2006/relationships/externalLink" Target="externalLinks/externalLink135.xml"/><Relationship Id="rId16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81" Type="http://schemas.openxmlformats.org/officeDocument/2006/relationships/externalLink" Target="externalLinks/externalLink71.xml"/><Relationship Id="rId86" Type="http://schemas.openxmlformats.org/officeDocument/2006/relationships/externalLink" Target="externalLinks/externalLink76.xml"/><Relationship Id="rId130" Type="http://schemas.openxmlformats.org/officeDocument/2006/relationships/externalLink" Target="externalLinks/externalLink120.xml"/><Relationship Id="rId135" Type="http://schemas.openxmlformats.org/officeDocument/2006/relationships/externalLink" Target="externalLinks/externalLink125.xml"/><Relationship Id="rId151" Type="http://schemas.openxmlformats.org/officeDocument/2006/relationships/externalLink" Target="externalLinks/externalLink141.xml"/><Relationship Id="rId156" Type="http://schemas.openxmlformats.org/officeDocument/2006/relationships/theme" Target="theme/theme1.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04" Type="http://schemas.openxmlformats.org/officeDocument/2006/relationships/externalLink" Target="externalLinks/externalLink94.xml"/><Relationship Id="rId120" Type="http://schemas.openxmlformats.org/officeDocument/2006/relationships/externalLink" Target="externalLinks/externalLink110.xml"/><Relationship Id="rId125" Type="http://schemas.openxmlformats.org/officeDocument/2006/relationships/externalLink" Target="externalLinks/externalLink115.xml"/><Relationship Id="rId141" Type="http://schemas.openxmlformats.org/officeDocument/2006/relationships/externalLink" Target="externalLinks/externalLink131.xml"/><Relationship Id="rId146" Type="http://schemas.openxmlformats.org/officeDocument/2006/relationships/externalLink" Target="externalLinks/externalLink136.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externalLink" Target="externalLinks/externalLink121.xml"/><Relationship Id="rId136" Type="http://schemas.openxmlformats.org/officeDocument/2006/relationships/externalLink" Target="externalLinks/externalLink126.xml"/><Relationship Id="rId157" Type="http://schemas.openxmlformats.org/officeDocument/2006/relationships/connections" Target="connections.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52" Type="http://schemas.openxmlformats.org/officeDocument/2006/relationships/externalLink" Target="externalLinks/externalLink14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externalLink" Target="externalLinks/externalLink116.xml"/><Relationship Id="rId147" Type="http://schemas.openxmlformats.org/officeDocument/2006/relationships/externalLink" Target="externalLinks/externalLink137.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142" Type="http://schemas.openxmlformats.org/officeDocument/2006/relationships/externalLink" Target="externalLinks/externalLink132.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137" Type="http://schemas.openxmlformats.org/officeDocument/2006/relationships/externalLink" Target="externalLinks/externalLink127.xml"/><Relationship Id="rId158" Type="http://schemas.openxmlformats.org/officeDocument/2006/relationships/styles" Target="styles.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externalLink" Target="externalLinks/externalLink122.xml"/><Relationship Id="rId153" Type="http://schemas.openxmlformats.org/officeDocument/2006/relationships/externalLink" Target="externalLinks/externalLink143.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externalLink" Target="externalLinks/externalLink117.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143" Type="http://schemas.openxmlformats.org/officeDocument/2006/relationships/externalLink" Target="externalLinks/externalLink133.xml"/><Relationship Id="rId148" Type="http://schemas.openxmlformats.org/officeDocument/2006/relationships/externalLink" Target="externalLinks/externalLink13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6.xml"/><Relationship Id="rId47" Type="http://schemas.openxmlformats.org/officeDocument/2006/relationships/externalLink" Target="externalLinks/externalLink37.xml"/><Relationship Id="rId68" Type="http://schemas.openxmlformats.org/officeDocument/2006/relationships/externalLink" Target="externalLinks/externalLink58.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33" Type="http://schemas.openxmlformats.org/officeDocument/2006/relationships/externalLink" Target="externalLinks/externalLink123.xml"/><Relationship Id="rId154" Type="http://schemas.openxmlformats.org/officeDocument/2006/relationships/externalLink" Target="externalLinks/externalLink144.xml"/><Relationship Id="rId16" Type="http://schemas.openxmlformats.org/officeDocument/2006/relationships/externalLink" Target="externalLinks/externalLink6.xml"/><Relationship Id="rId37" Type="http://schemas.openxmlformats.org/officeDocument/2006/relationships/externalLink" Target="externalLinks/externalLink27.xml"/><Relationship Id="rId58" Type="http://schemas.openxmlformats.org/officeDocument/2006/relationships/externalLink" Target="externalLinks/externalLink48.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44" Type="http://schemas.openxmlformats.org/officeDocument/2006/relationships/externalLink" Target="externalLinks/externalLink134.xml"/><Relationship Id="rId90" Type="http://schemas.openxmlformats.org/officeDocument/2006/relationships/externalLink" Target="externalLinks/externalLink80.xml"/><Relationship Id="rId27" Type="http://schemas.openxmlformats.org/officeDocument/2006/relationships/externalLink" Target="externalLinks/externalLink17.xml"/><Relationship Id="rId48" Type="http://schemas.openxmlformats.org/officeDocument/2006/relationships/externalLink" Target="externalLinks/externalLink38.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34" Type="http://schemas.openxmlformats.org/officeDocument/2006/relationships/externalLink" Target="externalLinks/externalLink124.xml"/><Relationship Id="rId80" Type="http://schemas.openxmlformats.org/officeDocument/2006/relationships/externalLink" Target="externalLinks/externalLink70.xml"/><Relationship Id="rId155" Type="http://schemas.openxmlformats.org/officeDocument/2006/relationships/externalLink" Target="externalLinks/externalLink145.xml"/></Relationships>
</file>

<file path=xl/drawings/_rels/drawing1.xml.rels><?xml version="1.0" encoding="UTF-8" standalone="yes"?>
<Relationships xmlns="http://schemas.openxmlformats.org/package/2006/relationships"><Relationship Id="rId3" Type="http://schemas.openxmlformats.org/officeDocument/2006/relationships/hyperlink" Target="#BASICOS!A1"/><Relationship Id="rId2" Type="http://schemas.openxmlformats.org/officeDocument/2006/relationships/hyperlink" Target="#CUADRILLAS!&#193;rea_de_impresi&#243;n"/><Relationship Id="rId1" Type="http://schemas.openxmlformats.org/officeDocument/2006/relationships/hyperlink" Target="#INSUMOS!A1"/><Relationship Id="rId6" Type="http://schemas.openxmlformats.org/officeDocument/2006/relationships/image" Target="../media/image3.png"/><Relationship Id="rId5" Type="http://schemas.openxmlformats.org/officeDocument/2006/relationships/image" Target="../media/image2.png"/><Relationship Id="rId4"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cid:ii_1562266feb1aaec6" TargetMode="External"/><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0</xdr:col>
      <xdr:colOff>439227</xdr:colOff>
      <xdr:row>2</xdr:row>
      <xdr:rowOff>0</xdr:rowOff>
    </xdr:from>
    <xdr:to>
      <xdr:col>1</xdr:col>
      <xdr:colOff>1895068</xdr:colOff>
      <xdr:row>2</xdr:row>
      <xdr:rowOff>1220</xdr:rowOff>
    </xdr:to>
    <xdr:sp macro="" textlink="">
      <xdr:nvSpPr>
        <xdr:cNvPr id="2" name="Flecha: hacia la izquierda 1">
          <a:hlinkClick xmlns:r="http://schemas.openxmlformats.org/officeDocument/2006/relationships" r:id="rId1"/>
          <a:extLst>
            <a:ext uri="{FF2B5EF4-FFF2-40B4-BE49-F238E27FC236}">
              <a16:creationId xmlns:a16="http://schemas.microsoft.com/office/drawing/2014/main" id="{14022E28-1B0D-4490-94E0-0C83A523F550}"/>
            </a:ext>
          </a:extLst>
        </xdr:cNvPr>
        <xdr:cNvSpPr/>
      </xdr:nvSpPr>
      <xdr:spPr>
        <a:xfrm>
          <a:off x="439227" y="361950"/>
          <a:ext cx="1274866" cy="122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1</xdr:col>
      <xdr:colOff>2181225</xdr:colOff>
      <xdr:row>2</xdr:row>
      <xdr:rowOff>0</xdr:rowOff>
    </xdr:from>
    <xdr:to>
      <xdr:col>1</xdr:col>
      <xdr:colOff>4179036</xdr:colOff>
      <xdr:row>2</xdr:row>
      <xdr:rowOff>510</xdr:rowOff>
    </xdr:to>
    <xdr:sp macro="" textlink="">
      <xdr:nvSpPr>
        <xdr:cNvPr id="3" name="Flecha: hacia la izquierda 2">
          <a:hlinkClick xmlns:r="http://schemas.openxmlformats.org/officeDocument/2006/relationships" r:id="rId2"/>
          <a:extLst>
            <a:ext uri="{FF2B5EF4-FFF2-40B4-BE49-F238E27FC236}">
              <a16:creationId xmlns:a16="http://schemas.microsoft.com/office/drawing/2014/main" id="{576DD28F-51BF-4E0D-B40C-090D482E22C2}"/>
            </a:ext>
          </a:extLst>
        </xdr:cNvPr>
        <xdr:cNvSpPr/>
      </xdr:nvSpPr>
      <xdr:spPr>
        <a:xfrm>
          <a:off x="1714500" y="361950"/>
          <a:ext cx="0" cy="510"/>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1</xdr:col>
      <xdr:colOff>4497705</xdr:colOff>
      <xdr:row>2</xdr:row>
      <xdr:rowOff>0</xdr:rowOff>
    </xdr:from>
    <xdr:to>
      <xdr:col>4</xdr:col>
      <xdr:colOff>3836</xdr:colOff>
      <xdr:row>2</xdr:row>
      <xdr:rowOff>510</xdr:rowOff>
    </xdr:to>
    <xdr:sp macro="" textlink="">
      <xdr:nvSpPr>
        <xdr:cNvPr id="4" name="Flecha: hacia la izquierda 3">
          <a:hlinkClick xmlns:r="http://schemas.openxmlformats.org/officeDocument/2006/relationships" r:id="rId3"/>
          <a:extLst>
            <a:ext uri="{FF2B5EF4-FFF2-40B4-BE49-F238E27FC236}">
              <a16:creationId xmlns:a16="http://schemas.microsoft.com/office/drawing/2014/main" id="{4D37776B-8508-410C-9E62-7189DB89B7F5}"/>
            </a:ext>
          </a:extLst>
        </xdr:cNvPr>
        <xdr:cNvSpPr/>
      </xdr:nvSpPr>
      <xdr:spPr>
        <a:xfrm>
          <a:off x="1716405" y="361950"/>
          <a:ext cx="1716431" cy="51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twoCellAnchor>
    <xdr:from>
      <xdr:col>0</xdr:col>
      <xdr:colOff>439227</xdr:colOff>
      <xdr:row>0</xdr:row>
      <xdr:rowOff>0</xdr:rowOff>
    </xdr:from>
    <xdr:to>
      <xdr:col>1</xdr:col>
      <xdr:colOff>1895068</xdr:colOff>
      <xdr:row>0</xdr:row>
      <xdr:rowOff>1220</xdr:rowOff>
    </xdr:to>
    <xdr:sp macro="" textlink="">
      <xdr:nvSpPr>
        <xdr:cNvPr id="5" name="Flecha: hacia la izquierda 4">
          <a:hlinkClick xmlns:r="http://schemas.openxmlformats.org/officeDocument/2006/relationships" r:id="rId1"/>
          <a:extLst>
            <a:ext uri="{FF2B5EF4-FFF2-40B4-BE49-F238E27FC236}">
              <a16:creationId xmlns:a16="http://schemas.microsoft.com/office/drawing/2014/main" id="{F2B496CD-8C05-47BA-91B5-8F4B9F321D41}"/>
            </a:ext>
          </a:extLst>
        </xdr:cNvPr>
        <xdr:cNvSpPr/>
      </xdr:nvSpPr>
      <xdr:spPr>
        <a:xfrm>
          <a:off x="439227" y="0"/>
          <a:ext cx="1274866" cy="1220"/>
        </a:xfrm>
        <a:prstGeom prst="leftArrow">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INSUMOS</a:t>
          </a:r>
        </a:p>
      </xdr:txBody>
    </xdr:sp>
    <xdr:clientData/>
  </xdr:twoCellAnchor>
  <xdr:twoCellAnchor>
    <xdr:from>
      <xdr:col>1</xdr:col>
      <xdr:colOff>2181225</xdr:colOff>
      <xdr:row>0</xdr:row>
      <xdr:rowOff>0</xdr:rowOff>
    </xdr:from>
    <xdr:to>
      <xdr:col>1</xdr:col>
      <xdr:colOff>4179036</xdr:colOff>
      <xdr:row>0</xdr:row>
      <xdr:rowOff>510</xdr:rowOff>
    </xdr:to>
    <xdr:sp macro="" textlink="">
      <xdr:nvSpPr>
        <xdr:cNvPr id="6" name="Flecha: hacia la izquierda 5">
          <a:hlinkClick xmlns:r="http://schemas.openxmlformats.org/officeDocument/2006/relationships" r:id="rId2"/>
          <a:extLst>
            <a:ext uri="{FF2B5EF4-FFF2-40B4-BE49-F238E27FC236}">
              <a16:creationId xmlns:a16="http://schemas.microsoft.com/office/drawing/2014/main" id="{7CA15F51-CAED-4F37-96DE-329129A003C7}"/>
            </a:ext>
          </a:extLst>
        </xdr:cNvPr>
        <xdr:cNvSpPr/>
      </xdr:nvSpPr>
      <xdr:spPr>
        <a:xfrm>
          <a:off x="1714500" y="0"/>
          <a:ext cx="0" cy="510"/>
        </a:xfrm>
        <a:prstGeom prst="lef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CUADRILLAS</a:t>
          </a:r>
        </a:p>
      </xdr:txBody>
    </xdr:sp>
    <xdr:clientData/>
  </xdr:twoCellAnchor>
  <xdr:twoCellAnchor>
    <xdr:from>
      <xdr:col>1</xdr:col>
      <xdr:colOff>4497705</xdr:colOff>
      <xdr:row>0</xdr:row>
      <xdr:rowOff>0</xdr:rowOff>
    </xdr:from>
    <xdr:to>
      <xdr:col>4</xdr:col>
      <xdr:colOff>3836</xdr:colOff>
      <xdr:row>0</xdr:row>
      <xdr:rowOff>510</xdr:rowOff>
    </xdr:to>
    <xdr:sp macro="" textlink="">
      <xdr:nvSpPr>
        <xdr:cNvPr id="7" name="Flecha: hacia la izquierda 6">
          <a:hlinkClick xmlns:r="http://schemas.openxmlformats.org/officeDocument/2006/relationships" r:id="rId3"/>
          <a:extLst>
            <a:ext uri="{FF2B5EF4-FFF2-40B4-BE49-F238E27FC236}">
              <a16:creationId xmlns:a16="http://schemas.microsoft.com/office/drawing/2014/main" id="{D9ECB600-1EF9-4859-BADE-86287C7DBAB3}"/>
            </a:ext>
          </a:extLst>
        </xdr:cNvPr>
        <xdr:cNvSpPr/>
      </xdr:nvSpPr>
      <xdr:spPr>
        <a:xfrm>
          <a:off x="1716405" y="0"/>
          <a:ext cx="1716431" cy="510"/>
        </a:xfrm>
        <a:prstGeom prst="leftArrow">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es-CO" sz="1100">
              <a:solidFill>
                <a:schemeClr val="bg1"/>
              </a:solidFill>
              <a:latin typeface="Times New Roman" panose="02020603050405020304" pitchFamily="18" charset="0"/>
              <a:cs typeface="Times New Roman" panose="02020603050405020304" pitchFamily="18" charset="0"/>
            </a:rPr>
            <a:t>BASICOS</a:t>
          </a:r>
        </a:p>
      </xdr:txBody>
    </xdr:sp>
    <xdr:clientData/>
  </xdr:twoCellAnchor>
  <xdr:oneCellAnchor>
    <xdr:from>
      <xdr:col>0</xdr:col>
      <xdr:colOff>261938</xdr:colOff>
      <xdr:row>1</xdr:row>
      <xdr:rowOff>15876</xdr:rowOff>
    </xdr:from>
    <xdr:ext cx="1508125" cy="630238"/>
    <xdr:pic>
      <xdr:nvPicPr>
        <xdr:cNvPr id="8" name="Imagen 1">
          <a:extLst>
            <a:ext uri="{FF2B5EF4-FFF2-40B4-BE49-F238E27FC236}">
              <a16:creationId xmlns:a16="http://schemas.microsoft.com/office/drawing/2014/main" id="{F0CDF249-2D41-436C-8C01-BF3AE0CCE05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1938" y="196851"/>
          <a:ext cx="1508125" cy="6302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285750</xdr:colOff>
      <xdr:row>0</xdr:row>
      <xdr:rowOff>0</xdr:rowOff>
    </xdr:from>
    <xdr:ext cx="849312" cy="904875"/>
    <xdr:pic>
      <xdr:nvPicPr>
        <xdr:cNvPr id="9" name="Imagen 4" descr="membrete alcaldia_Mesa de trabajo 1">
          <a:extLst>
            <a:ext uri="{FF2B5EF4-FFF2-40B4-BE49-F238E27FC236}">
              <a16:creationId xmlns:a16="http://schemas.microsoft.com/office/drawing/2014/main" id="{F5D8C5C9-CC81-46C5-969D-DC12E33DF19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50630" t="42000" r="41399" b="8000"/>
        <a:stretch>
          <a:fillRect/>
        </a:stretch>
      </xdr:blipFill>
      <xdr:spPr bwMode="auto">
        <a:xfrm>
          <a:off x="2000250" y="0"/>
          <a:ext cx="849312"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280988</xdr:colOff>
      <xdr:row>0</xdr:row>
      <xdr:rowOff>14288</xdr:rowOff>
    </xdr:from>
    <xdr:ext cx="762000" cy="829879"/>
    <xdr:pic>
      <xdr:nvPicPr>
        <xdr:cNvPr id="10" name="Imagen 2">
          <a:extLst>
            <a:ext uri="{FF2B5EF4-FFF2-40B4-BE49-F238E27FC236}">
              <a16:creationId xmlns:a16="http://schemas.microsoft.com/office/drawing/2014/main" id="{9B8134C7-7470-4D41-8C0A-958B83CECF49}"/>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67238" y="14288"/>
          <a:ext cx="762000" cy="829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104299</xdr:colOff>
      <xdr:row>1</xdr:row>
      <xdr:rowOff>76270</xdr:rowOff>
    </xdr:from>
    <xdr:ext cx="563880" cy="536188"/>
    <xdr:pic>
      <xdr:nvPicPr>
        <xdr:cNvPr id="4" name="Imagen 3" descr="Alcaldía de Neiva (@AlcaldiaNeiva) / X">
          <a:extLst>
            <a:ext uri="{FF2B5EF4-FFF2-40B4-BE49-F238E27FC236}">
              <a16:creationId xmlns:a16="http://schemas.microsoft.com/office/drawing/2014/main" id="{69B6FAE4-F6EA-4813-B9EC-48C69CD6AA0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99" y="278676"/>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1</xdr:row>
      <xdr:rowOff>9278</xdr:rowOff>
    </xdr:from>
    <xdr:ext cx="1179198" cy="539361"/>
    <xdr:pic>
      <xdr:nvPicPr>
        <xdr:cNvPr id="5" name="Imagen 4">
          <a:extLst>
            <a:ext uri="{FF2B5EF4-FFF2-40B4-BE49-F238E27FC236}">
              <a16:creationId xmlns:a16="http://schemas.microsoft.com/office/drawing/2014/main" id="{223BC8E4-E91C-45AC-B873-6FEB3507F57A}"/>
            </a:ext>
          </a:extLst>
        </xdr:cNvPr>
        <xdr:cNvPicPr>
          <a:picLocks noChangeAspect="1"/>
        </xdr:cNvPicPr>
      </xdr:nvPicPr>
      <xdr:blipFill>
        <a:blip xmlns:r="http://schemas.openxmlformats.org/officeDocument/2006/relationships" r:embed="rId2"/>
        <a:stretch>
          <a:fillRect/>
        </a:stretch>
      </xdr:blipFill>
      <xdr:spPr>
        <a:xfrm>
          <a:off x="8292463" y="11210678"/>
          <a:ext cx="1179198" cy="539361"/>
        </a:xfrm>
        <a:prstGeom prst="rect">
          <a:avLst/>
        </a:prstGeom>
      </xdr:spPr>
    </xdr:pic>
    <xdr:clientData/>
  </xdr:oneCellAnchor>
  <xdr:oneCellAnchor>
    <xdr:from>
      <xdr:col>0</xdr:col>
      <xdr:colOff>68580</xdr:colOff>
      <xdr:row>48</xdr:row>
      <xdr:rowOff>4833</xdr:rowOff>
    </xdr:from>
    <xdr:ext cx="563880" cy="536188"/>
    <xdr:pic>
      <xdr:nvPicPr>
        <xdr:cNvPr id="6" name="Imagen 5" descr="Alcaldía de Neiva (@AlcaldiaNeiva) / X">
          <a:extLst>
            <a:ext uri="{FF2B5EF4-FFF2-40B4-BE49-F238E27FC236}">
              <a16:creationId xmlns:a16="http://schemas.microsoft.com/office/drawing/2014/main" id="{925FB74D-94ED-4FEE-B8B6-385518DC77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182851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48</xdr:row>
      <xdr:rowOff>9278</xdr:rowOff>
    </xdr:from>
    <xdr:ext cx="1179198" cy="539361"/>
    <xdr:pic>
      <xdr:nvPicPr>
        <xdr:cNvPr id="7" name="Imagen 6">
          <a:extLst>
            <a:ext uri="{FF2B5EF4-FFF2-40B4-BE49-F238E27FC236}">
              <a16:creationId xmlns:a16="http://schemas.microsoft.com/office/drawing/2014/main" id="{FFD82491-AB86-498E-9237-413BFECF3A93}"/>
            </a:ext>
          </a:extLst>
        </xdr:cNvPr>
        <xdr:cNvPicPr>
          <a:picLocks noChangeAspect="1"/>
        </xdr:cNvPicPr>
      </xdr:nvPicPr>
      <xdr:blipFill>
        <a:blip xmlns:r="http://schemas.openxmlformats.org/officeDocument/2006/relationships" r:embed="rId2"/>
        <a:stretch>
          <a:fillRect/>
        </a:stretch>
      </xdr:blipFill>
      <xdr:spPr>
        <a:xfrm>
          <a:off x="8292463" y="21832958"/>
          <a:ext cx="1179198" cy="539361"/>
        </a:xfrm>
        <a:prstGeom prst="rect">
          <a:avLst/>
        </a:prstGeom>
      </xdr:spPr>
    </xdr:pic>
    <xdr:clientData/>
  </xdr:oneCellAnchor>
  <xdr:oneCellAnchor>
    <xdr:from>
      <xdr:col>0</xdr:col>
      <xdr:colOff>68580</xdr:colOff>
      <xdr:row>191</xdr:row>
      <xdr:rowOff>4833</xdr:rowOff>
    </xdr:from>
    <xdr:ext cx="563880" cy="536188"/>
    <xdr:pic>
      <xdr:nvPicPr>
        <xdr:cNvPr id="10" name="Imagen 9" descr="Alcaldía de Neiva (@AlcaldiaNeiva) / X">
          <a:extLst>
            <a:ext uri="{FF2B5EF4-FFF2-40B4-BE49-F238E27FC236}">
              <a16:creationId xmlns:a16="http://schemas.microsoft.com/office/drawing/2014/main" id="{2DE28A9C-85FD-46CE-AFCC-B77D987675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4307307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191</xdr:row>
      <xdr:rowOff>9278</xdr:rowOff>
    </xdr:from>
    <xdr:ext cx="1179198" cy="539361"/>
    <xdr:pic>
      <xdr:nvPicPr>
        <xdr:cNvPr id="11" name="Imagen 10">
          <a:extLst>
            <a:ext uri="{FF2B5EF4-FFF2-40B4-BE49-F238E27FC236}">
              <a16:creationId xmlns:a16="http://schemas.microsoft.com/office/drawing/2014/main" id="{77A03C50-5A45-4855-BB57-0FB7777DA86C}"/>
            </a:ext>
          </a:extLst>
        </xdr:cNvPr>
        <xdr:cNvPicPr>
          <a:picLocks noChangeAspect="1"/>
        </xdr:cNvPicPr>
      </xdr:nvPicPr>
      <xdr:blipFill>
        <a:blip xmlns:r="http://schemas.openxmlformats.org/officeDocument/2006/relationships" r:embed="rId2"/>
        <a:stretch>
          <a:fillRect/>
        </a:stretch>
      </xdr:blipFill>
      <xdr:spPr>
        <a:xfrm>
          <a:off x="8292463" y="43077518"/>
          <a:ext cx="1179198" cy="539361"/>
        </a:xfrm>
        <a:prstGeom prst="rect">
          <a:avLst/>
        </a:prstGeom>
      </xdr:spPr>
    </xdr:pic>
    <xdr:clientData/>
  </xdr:oneCellAnchor>
  <xdr:oneCellAnchor>
    <xdr:from>
      <xdr:col>0</xdr:col>
      <xdr:colOff>68580</xdr:colOff>
      <xdr:row>239</xdr:row>
      <xdr:rowOff>4833</xdr:rowOff>
    </xdr:from>
    <xdr:ext cx="563880" cy="536188"/>
    <xdr:pic>
      <xdr:nvPicPr>
        <xdr:cNvPr id="24" name="Imagen 23" descr="Alcaldía de Neiva (@AlcaldiaNeiva) / X">
          <a:extLst>
            <a:ext uri="{FF2B5EF4-FFF2-40B4-BE49-F238E27FC236}">
              <a16:creationId xmlns:a16="http://schemas.microsoft.com/office/drawing/2014/main" id="{EB39B92B-010C-4624-BBC8-BEFB1E46F1F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174290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239</xdr:row>
      <xdr:rowOff>9278</xdr:rowOff>
    </xdr:from>
    <xdr:ext cx="1179198" cy="539361"/>
    <xdr:pic>
      <xdr:nvPicPr>
        <xdr:cNvPr id="25" name="Imagen 24">
          <a:extLst>
            <a:ext uri="{FF2B5EF4-FFF2-40B4-BE49-F238E27FC236}">
              <a16:creationId xmlns:a16="http://schemas.microsoft.com/office/drawing/2014/main" id="{9BE02E44-1844-4692-9AB3-858ED5D7727D}"/>
            </a:ext>
          </a:extLst>
        </xdr:cNvPr>
        <xdr:cNvPicPr>
          <a:picLocks noChangeAspect="1"/>
        </xdr:cNvPicPr>
      </xdr:nvPicPr>
      <xdr:blipFill>
        <a:blip xmlns:r="http://schemas.openxmlformats.org/officeDocument/2006/relationships" r:embed="rId2"/>
        <a:stretch>
          <a:fillRect/>
        </a:stretch>
      </xdr:blipFill>
      <xdr:spPr>
        <a:xfrm>
          <a:off x="8292463" y="117433478"/>
          <a:ext cx="1179198" cy="539361"/>
        </a:xfrm>
        <a:prstGeom prst="rect">
          <a:avLst/>
        </a:prstGeom>
      </xdr:spPr>
    </xdr:pic>
    <xdr:clientData/>
  </xdr:oneCellAnchor>
  <xdr:oneCellAnchor>
    <xdr:from>
      <xdr:col>0</xdr:col>
      <xdr:colOff>68580</xdr:colOff>
      <xdr:row>330</xdr:row>
      <xdr:rowOff>4833</xdr:rowOff>
    </xdr:from>
    <xdr:ext cx="563880" cy="536188"/>
    <xdr:pic>
      <xdr:nvPicPr>
        <xdr:cNvPr id="26" name="Imagen 25" descr="Alcaldía de Neiva (@AlcaldiaNeiva) / X">
          <a:extLst>
            <a:ext uri="{FF2B5EF4-FFF2-40B4-BE49-F238E27FC236}">
              <a16:creationId xmlns:a16="http://schemas.microsoft.com/office/drawing/2014/main" id="{E4DFDE80-DE02-43BA-8411-F51E8709F1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2805131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330</xdr:row>
      <xdr:rowOff>9278</xdr:rowOff>
    </xdr:from>
    <xdr:ext cx="1179198" cy="539361"/>
    <xdr:pic>
      <xdr:nvPicPr>
        <xdr:cNvPr id="27" name="Imagen 26">
          <a:extLst>
            <a:ext uri="{FF2B5EF4-FFF2-40B4-BE49-F238E27FC236}">
              <a16:creationId xmlns:a16="http://schemas.microsoft.com/office/drawing/2014/main" id="{F4F57EAA-A366-4F64-BF96-D272457BC128}"/>
            </a:ext>
          </a:extLst>
        </xdr:cNvPr>
        <xdr:cNvPicPr>
          <a:picLocks noChangeAspect="1"/>
        </xdr:cNvPicPr>
      </xdr:nvPicPr>
      <xdr:blipFill>
        <a:blip xmlns:r="http://schemas.openxmlformats.org/officeDocument/2006/relationships" r:embed="rId2"/>
        <a:stretch>
          <a:fillRect/>
        </a:stretch>
      </xdr:blipFill>
      <xdr:spPr>
        <a:xfrm>
          <a:off x="8292463" y="128055758"/>
          <a:ext cx="1179198" cy="539361"/>
        </a:xfrm>
        <a:prstGeom prst="rect">
          <a:avLst/>
        </a:prstGeom>
      </xdr:spPr>
    </xdr:pic>
    <xdr:clientData/>
  </xdr:oneCellAnchor>
  <xdr:oneCellAnchor>
    <xdr:from>
      <xdr:col>0</xdr:col>
      <xdr:colOff>68580</xdr:colOff>
      <xdr:row>377</xdr:row>
      <xdr:rowOff>4833</xdr:rowOff>
    </xdr:from>
    <xdr:ext cx="563880" cy="536188"/>
    <xdr:pic>
      <xdr:nvPicPr>
        <xdr:cNvPr id="28" name="Imagen 27" descr="Alcaldía de Neiva (@AlcaldiaNeiva) / X">
          <a:extLst>
            <a:ext uri="{FF2B5EF4-FFF2-40B4-BE49-F238E27FC236}">
              <a16:creationId xmlns:a16="http://schemas.microsoft.com/office/drawing/2014/main" id="{AC6EA1D5-6BF4-4107-98C7-D42EF0642C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3867359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377</xdr:row>
      <xdr:rowOff>9278</xdr:rowOff>
    </xdr:from>
    <xdr:ext cx="1179198" cy="539361"/>
    <xdr:pic>
      <xdr:nvPicPr>
        <xdr:cNvPr id="29" name="Imagen 28">
          <a:extLst>
            <a:ext uri="{FF2B5EF4-FFF2-40B4-BE49-F238E27FC236}">
              <a16:creationId xmlns:a16="http://schemas.microsoft.com/office/drawing/2014/main" id="{E24D3EFF-7398-4B0C-9E52-80CF64C1D2DA}"/>
            </a:ext>
          </a:extLst>
        </xdr:cNvPr>
        <xdr:cNvPicPr>
          <a:picLocks noChangeAspect="1"/>
        </xdr:cNvPicPr>
      </xdr:nvPicPr>
      <xdr:blipFill>
        <a:blip xmlns:r="http://schemas.openxmlformats.org/officeDocument/2006/relationships" r:embed="rId2"/>
        <a:stretch>
          <a:fillRect/>
        </a:stretch>
      </xdr:blipFill>
      <xdr:spPr>
        <a:xfrm>
          <a:off x="8292463" y="138678038"/>
          <a:ext cx="1179198" cy="539361"/>
        </a:xfrm>
        <a:prstGeom prst="rect">
          <a:avLst/>
        </a:prstGeom>
      </xdr:spPr>
    </xdr:pic>
    <xdr:clientData/>
  </xdr:oneCellAnchor>
  <xdr:oneCellAnchor>
    <xdr:from>
      <xdr:col>0</xdr:col>
      <xdr:colOff>104298</xdr:colOff>
      <xdr:row>141</xdr:row>
      <xdr:rowOff>64364</xdr:rowOff>
    </xdr:from>
    <xdr:ext cx="563880" cy="536188"/>
    <xdr:pic>
      <xdr:nvPicPr>
        <xdr:cNvPr id="44" name="Imagen 43" descr="Alcaldía de Neiva (@AlcaldiaNeiva) / X">
          <a:extLst>
            <a:ext uri="{FF2B5EF4-FFF2-40B4-BE49-F238E27FC236}">
              <a16:creationId xmlns:a16="http://schemas.microsoft.com/office/drawing/2014/main" id="{BE499F19-6435-4C05-A33E-4DF3733E533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98" y="18030895"/>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141</xdr:row>
      <xdr:rowOff>9278</xdr:rowOff>
    </xdr:from>
    <xdr:ext cx="1179198" cy="539361"/>
    <xdr:pic>
      <xdr:nvPicPr>
        <xdr:cNvPr id="45" name="Imagen 44">
          <a:extLst>
            <a:ext uri="{FF2B5EF4-FFF2-40B4-BE49-F238E27FC236}">
              <a16:creationId xmlns:a16="http://schemas.microsoft.com/office/drawing/2014/main" id="{22BB6EDE-3023-485A-AEE7-041092C2B72A}"/>
            </a:ext>
          </a:extLst>
        </xdr:cNvPr>
        <xdr:cNvPicPr>
          <a:picLocks noChangeAspect="1"/>
        </xdr:cNvPicPr>
      </xdr:nvPicPr>
      <xdr:blipFill>
        <a:blip xmlns:r="http://schemas.openxmlformats.org/officeDocument/2006/relationships" r:embed="rId2"/>
        <a:stretch>
          <a:fillRect/>
        </a:stretch>
      </xdr:blipFill>
      <xdr:spPr>
        <a:xfrm>
          <a:off x="8292463" y="21627218"/>
          <a:ext cx="1179198" cy="539361"/>
        </a:xfrm>
        <a:prstGeom prst="rect">
          <a:avLst/>
        </a:prstGeom>
      </xdr:spPr>
    </xdr:pic>
    <xdr:clientData/>
  </xdr:oneCellAnchor>
  <xdr:oneCellAnchor>
    <xdr:from>
      <xdr:col>0</xdr:col>
      <xdr:colOff>68580</xdr:colOff>
      <xdr:row>94</xdr:row>
      <xdr:rowOff>4833</xdr:rowOff>
    </xdr:from>
    <xdr:ext cx="563880" cy="536188"/>
    <xdr:pic>
      <xdr:nvPicPr>
        <xdr:cNvPr id="46" name="Imagen 45" descr="Alcaldía de Neiva (@AlcaldiaNeiva) / X">
          <a:extLst>
            <a:ext uri="{FF2B5EF4-FFF2-40B4-BE49-F238E27FC236}">
              <a16:creationId xmlns:a16="http://schemas.microsoft.com/office/drawing/2014/main" id="{886B06A2-0E1B-4B81-A17D-7A6EF717EE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3224505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94</xdr:row>
      <xdr:rowOff>9278</xdr:rowOff>
    </xdr:from>
    <xdr:ext cx="1179198" cy="539361"/>
    <xdr:pic>
      <xdr:nvPicPr>
        <xdr:cNvPr id="47" name="Imagen 46">
          <a:extLst>
            <a:ext uri="{FF2B5EF4-FFF2-40B4-BE49-F238E27FC236}">
              <a16:creationId xmlns:a16="http://schemas.microsoft.com/office/drawing/2014/main" id="{1182014A-C279-4D1D-8271-1A1F8F5B074D}"/>
            </a:ext>
          </a:extLst>
        </xdr:cNvPr>
        <xdr:cNvPicPr>
          <a:picLocks noChangeAspect="1"/>
        </xdr:cNvPicPr>
      </xdr:nvPicPr>
      <xdr:blipFill>
        <a:blip xmlns:r="http://schemas.openxmlformats.org/officeDocument/2006/relationships" r:embed="rId2"/>
        <a:stretch>
          <a:fillRect/>
        </a:stretch>
      </xdr:blipFill>
      <xdr:spPr>
        <a:xfrm>
          <a:off x="8292463" y="32249498"/>
          <a:ext cx="1179198" cy="539361"/>
        </a:xfrm>
        <a:prstGeom prst="rect">
          <a:avLst/>
        </a:prstGeom>
      </xdr:spPr>
    </xdr:pic>
    <xdr:clientData/>
  </xdr:oneCellAnchor>
  <xdr:oneCellAnchor>
    <xdr:from>
      <xdr:col>0</xdr:col>
      <xdr:colOff>68580</xdr:colOff>
      <xdr:row>424</xdr:row>
      <xdr:rowOff>4833</xdr:rowOff>
    </xdr:from>
    <xdr:ext cx="563880" cy="536188"/>
    <xdr:pic>
      <xdr:nvPicPr>
        <xdr:cNvPr id="50" name="Imagen 49" descr="Alcaldía de Neiva (@AlcaldiaNeiva) / X">
          <a:extLst>
            <a:ext uri="{FF2B5EF4-FFF2-40B4-BE49-F238E27FC236}">
              <a16:creationId xmlns:a16="http://schemas.microsoft.com/office/drawing/2014/main" id="{0B61B510-A91E-47F1-932C-0740288E9C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404795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424</xdr:row>
      <xdr:rowOff>9278</xdr:rowOff>
    </xdr:from>
    <xdr:ext cx="1179198" cy="539361"/>
    <xdr:pic>
      <xdr:nvPicPr>
        <xdr:cNvPr id="51" name="Imagen 50">
          <a:extLst>
            <a:ext uri="{FF2B5EF4-FFF2-40B4-BE49-F238E27FC236}">
              <a16:creationId xmlns:a16="http://schemas.microsoft.com/office/drawing/2014/main" id="{532920CF-E803-4560-9174-DCE5364C48A8}"/>
            </a:ext>
          </a:extLst>
        </xdr:cNvPr>
        <xdr:cNvPicPr>
          <a:picLocks noChangeAspect="1"/>
        </xdr:cNvPicPr>
      </xdr:nvPicPr>
      <xdr:blipFill>
        <a:blip xmlns:r="http://schemas.openxmlformats.org/officeDocument/2006/relationships" r:embed="rId2"/>
        <a:stretch>
          <a:fillRect/>
        </a:stretch>
      </xdr:blipFill>
      <xdr:spPr>
        <a:xfrm>
          <a:off x="9189718" y="140483978"/>
          <a:ext cx="1179198" cy="539361"/>
        </a:xfrm>
        <a:prstGeom prst="rect">
          <a:avLst/>
        </a:prstGeom>
      </xdr:spPr>
    </xdr:pic>
    <xdr:clientData/>
  </xdr:oneCellAnchor>
  <xdr:oneCellAnchor>
    <xdr:from>
      <xdr:col>0</xdr:col>
      <xdr:colOff>140017</xdr:colOff>
      <xdr:row>643</xdr:row>
      <xdr:rowOff>76271</xdr:rowOff>
    </xdr:from>
    <xdr:ext cx="563880" cy="536188"/>
    <xdr:pic>
      <xdr:nvPicPr>
        <xdr:cNvPr id="52" name="Imagen 51" descr="Alcaldía de Neiva (@AlcaldiaNeiva) / X">
          <a:extLst>
            <a:ext uri="{FF2B5EF4-FFF2-40B4-BE49-F238E27FC236}">
              <a16:creationId xmlns:a16="http://schemas.microsoft.com/office/drawing/2014/main" id="{BF107627-6B3F-4B3A-BF3E-1558A1A44B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 y="113102302"/>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643</xdr:row>
      <xdr:rowOff>9278</xdr:rowOff>
    </xdr:from>
    <xdr:ext cx="1179198" cy="539361"/>
    <xdr:pic>
      <xdr:nvPicPr>
        <xdr:cNvPr id="53" name="Imagen 52">
          <a:extLst>
            <a:ext uri="{FF2B5EF4-FFF2-40B4-BE49-F238E27FC236}">
              <a16:creationId xmlns:a16="http://schemas.microsoft.com/office/drawing/2014/main" id="{16155795-E3F1-46C6-A6D9-0CCC4155EDC3}"/>
            </a:ext>
          </a:extLst>
        </xdr:cNvPr>
        <xdr:cNvPicPr>
          <a:picLocks noChangeAspect="1"/>
        </xdr:cNvPicPr>
      </xdr:nvPicPr>
      <xdr:blipFill>
        <a:blip xmlns:r="http://schemas.openxmlformats.org/officeDocument/2006/relationships" r:embed="rId2"/>
        <a:stretch>
          <a:fillRect/>
        </a:stretch>
      </xdr:blipFill>
      <xdr:spPr>
        <a:xfrm>
          <a:off x="9189718" y="150951953"/>
          <a:ext cx="1179198" cy="539361"/>
        </a:xfrm>
        <a:prstGeom prst="rect">
          <a:avLst/>
        </a:prstGeom>
      </xdr:spPr>
    </xdr:pic>
    <xdr:clientData/>
  </xdr:oneCellAnchor>
  <xdr:oneCellAnchor>
    <xdr:from>
      <xdr:col>0</xdr:col>
      <xdr:colOff>68580</xdr:colOff>
      <xdr:row>698</xdr:row>
      <xdr:rowOff>4833</xdr:rowOff>
    </xdr:from>
    <xdr:ext cx="563880" cy="536188"/>
    <xdr:pic>
      <xdr:nvPicPr>
        <xdr:cNvPr id="54" name="Imagen 53" descr="Alcaldía de Neiva (@AlcaldiaNeiva) / X">
          <a:extLst>
            <a:ext uri="{FF2B5EF4-FFF2-40B4-BE49-F238E27FC236}">
              <a16:creationId xmlns:a16="http://schemas.microsoft.com/office/drawing/2014/main" id="{6CB3EA64-80F9-470F-AEA0-DCFE0B7B91A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6141548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698</xdr:row>
      <xdr:rowOff>9278</xdr:rowOff>
    </xdr:from>
    <xdr:ext cx="1179198" cy="539361"/>
    <xdr:pic>
      <xdr:nvPicPr>
        <xdr:cNvPr id="55" name="Imagen 54">
          <a:extLst>
            <a:ext uri="{FF2B5EF4-FFF2-40B4-BE49-F238E27FC236}">
              <a16:creationId xmlns:a16="http://schemas.microsoft.com/office/drawing/2014/main" id="{3C0A3E3E-84AE-4320-AF55-5126F309E881}"/>
            </a:ext>
          </a:extLst>
        </xdr:cNvPr>
        <xdr:cNvPicPr>
          <a:picLocks noChangeAspect="1"/>
        </xdr:cNvPicPr>
      </xdr:nvPicPr>
      <xdr:blipFill>
        <a:blip xmlns:r="http://schemas.openxmlformats.org/officeDocument/2006/relationships" r:embed="rId2"/>
        <a:stretch>
          <a:fillRect/>
        </a:stretch>
      </xdr:blipFill>
      <xdr:spPr>
        <a:xfrm>
          <a:off x="9189718" y="161419928"/>
          <a:ext cx="1179198" cy="539361"/>
        </a:xfrm>
        <a:prstGeom prst="rect">
          <a:avLst/>
        </a:prstGeom>
      </xdr:spPr>
    </xdr:pic>
    <xdr:clientData/>
  </xdr:oneCellAnchor>
  <xdr:oneCellAnchor>
    <xdr:from>
      <xdr:col>0</xdr:col>
      <xdr:colOff>68580</xdr:colOff>
      <xdr:row>753</xdr:row>
      <xdr:rowOff>4833</xdr:rowOff>
    </xdr:from>
    <xdr:ext cx="563880" cy="536188"/>
    <xdr:pic>
      <xdr:nvPicPr>
        <xdr:cNvPr id="56" name="Imagen 55" descr="Alcaldía de Neiva (@AlcaldiaNeiva) / X">
          <a:extLst>
            <a:ext uri="{FF2B5EF4-FFF2-40B4-BE49-F238E27FC236}">
              <a16:creationId xmlns:a16="http://schemas.microsoft.com/office/drawing/2014/main" id="{B6CA465B-2132-402D-9DB6-0172D9B28A6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71883458"/>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753</xdr:row>
      <xdr:rowOff>9278</xdr:rowOff>
    </xdr:from>
    <xdr:ext cx="1179198" cy="539361"/>
    <xdr:pic>
      <xdr:nvPicPr>
        <xdr:cNvPr id="57" name="Imagen 56">
          <a:extLst>
            <a:ext uri="{FF2B5EF4-FFF2-40B4-BE49-F238E27FC236}">
              <a16:creationId xmlns:a16="http://schemas.microsoft.com/office/drawing/2014/main" id="{48898981-70BF-4917-9C9E-E263AAA344C5}"/>
            </a:ext>
          </a:extLst>
        </xdr:cNvPr>
        <xdr:cNvPicPr>
          <a:picLocks noChangeAspect="1"/>
        </xdr:cNvPicPr>
      </xdr:nvPicPr>
      <xdr:blipFill>
        <a:blip xmlns:r="http://schemas.openxmlformats.org/officeDocument/2006/relationships" r:embed="rId2"/>
        <a:stretch>
          <a:fillRect/>
        </a:stretch>
      </xdr:blipFill>
      <xdr:spPr>
        <a:xfrm>
          <a:off x="9189718" y="171887903"/>
          <a:ext cx="1179198" cy="539361"/>
        </a:xfrm>
        <a:prstGeom prst="rect">
          <a:avLst/>
        </a:prstGeom>
      </xdr:spPr>
    </xdr:pic>
    <xdr:clientData/>
  </xdr:oneCellAnchor>
  <xdr:oneCellAnchor>
    <xdr:from>
      <xdr:col>0</xdr:col>
      <xdr:colOff>68580</xdr:colOff>
      <xdr:row>800</xdr:row>
      <xdr:rowOff>4833</xdr:rowOff>
    </xdr:from>
    <xdr:ext cx="563880" cy="536188"/>
    <xdr:pic>
      <xdr:nvPicPr>
        <xdr:cNvPr id="58" name="Imagen 57" descr="Alcaldía de Neiva (@AlcaldiaNeiva) / X">
          <a:extLst>
            <a:ext uri="{FF2B5EF4-FFF2-40B4-BE49-F238E27FC236}">
              <a16:creationId xmlns:a16="http://schemas.microsoft.com/office/drawing/2014/main" id="{44252A3A-8668-49B9-AF3D-1AEC3A0CA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823514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800</xdr:row>
      <xdr:rowOff>9278</xdr:rowOff>
    </xdr:from>
    <xdr:ext cx="1179198" cy="539361"/>
    <xdr:pic>
      <xdr:nvPicPr>
        <xdr:cNvPr id="59" name="Imagen 58">
          <a:extLst>
            <a:ext uri="{FF2B5EF4-FFF2-40B4-BE49-F238E27FC236}">
              <a16:creationId xmlns:a16="http://schemas.microsoft.com/office/drawing/2014/main" id="{E54D5D01-0CE0-4CAD-9BBC-5093E4D76EE9}"/>
            </a:ext>
          </a:extLst>
        </xdr:cNvPr>
        <xdr:cNvPicPr>
          <a:picLocks noChangeAspect="1"/>
        </xdr:cNvPicPr>
      </xdr:nvPicPr>
      <xdr:blipFill>
        <a:blip xmlns:r="http://schemas.openxmlformats.org/officeDocument/2006/relationships" r:embed="rId2"/>
        <a:stretch>
          <a:fillRect/>
        </a:stretch>
      </xdr:blipFill>
      <xdr:spPr>
        <a:xfrm>
          <a:off x="9189718" y="182355878"/>
          <a:ext cx="1179198" cy="539361"/>
        </a:xfrm>
        <a:prstGeom prst="rect">
          <a:avLst/>
        </a:prstGeom>
      </xdr:spPr>
    </xdr:pic>
    <xdr:clientData/>
  </xdr:oneCellAnchor>
  <xdr:oneCellAnchor>
    <xdr:from>
      <xdr:col>0</xdr:col>
      <xdr:colOff>68580</xdr:colOff>
      <xdr:row>847</xdr:row>
      <xdr:rowOff>4833</xdr:rowOff>
    </xdr:from>
    <xdr:ext cx="563880" cy="536188"/>
    <xdr:pic>
      <xdr:nvPicPr>
        <xdr:cNvPr id="62" name="Imagen 61" descr="Alcaldía de Neiva (@AlcaldiaNeiva) / X">
          <a:extLst>
            <a:ext uri="{FF2B5EF4-FFF2-40B4-BE49-F238E27FC236}">
              <a16:creationId xmlns:a16="http://schemas.microsoft.com/office/drawing/2014/main" id="{52D2CC2B-5682-4A96-B0CD-6C8FB9EF69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0004888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847</xdr:row>
      <xdr:rowOff>9278</xdr:rowOff>
    </xdr:from>
    <xdr:ext cx="1179198" cy="539361"/>
    <xdr:pic>
      <xdr:nvPicPr>
        <xdr:cNvPr id="63" name="Imagen 62">
          <a:extLst>
            <a:ext uri="{FF2B5EF4-FFF2-40B4-BE49-F238E27FC236}">
              <a16:creationId xmlns:a16="http://schemas.microsoft.com/office/drawing/2014/main" id="{F52C37FF-E8DA-47DD-ACAA-4D961FF8BA2D}"/>
            </a:ext>
          </a:extLst>
        </xdr:cNvPr>
        <xdr:cNvPicPr>
          <a:picLocks noChangeAspect="1"/>
        </xdr:cNvPicPr>
      </xdr:nvPicPr>
      <xdr:blipFill>
        <a:blip xmlns:r="http://schemas.openxmlformats.org/officeDocument/2006/relationships" r:embed="rId2"/>
        <a:stretch>
          <a:fillRect/>
        </a:stretch>
      </xdr:blipFill>
      <xdr:spPr>
        <a:xfrm>
          <a:off x="9189718" y="200053328"/>
          <a:ext cx="1179198" cy="539361"/>
        </a:xfrm>
        <a:prstGeom prst="rect">
          <a:avLst/>
        </a:prstGeom>
      </xdr:spPr>
    </xdr:pic>
    <xdr:clientData/>
  </xdr:oneCellAnchor>
  <xdr:oneCellAnchor>
    <xdr:from>
      <xdr:col>0</xdr:col>
      <xdr:colOff>68580</xdr:colOff>
      <xdr:row>894</xdr:row>
      <xdr:rowOff>4833</xdr:rowOff>
    </xdr:from>
    <xdr:ext cx="563880" cy="536188"/>
    <xdr:pic>
      <xdr:nvPicPr>
        <xdr:cNvPr id="66" name="Imagen 65" descr="Alcaldía de Neiva (@AlcaldiaNeiva) / X">
          <a:extLst>
            <a:ext uri="{FF2B5EF4-FFF2-40B4-BE49-F238E27FC236}">
              <a16:creationId xmlns:a16="http://schemas.microsoft.com/office/drawing/2014/main" id="{525BA303-3893-4108-B4F8-7E4CCA3FCC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2094405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894</xdr:row>
      <xdr:rowOff>9278</xdr:rowOff>
    </xdr:from>
    <xdr:ext cx="1179198" cy="539361"/>
    <xdr:pic>
      <xdr:nvPicPr>
        <xdr:cNvPr id="67" name="Imagen 66">
          <a:extLst>
            <a:ext uri="{FF2B5EF4-FFF2-40B4-BE49-F238E27FC236}">
              <a16:creationId xmlns:a16="http://schemas.microsoft.com/office/drawing/2014/main" id="{64FC750C-D3BA-4ADA-8705-AB91C2CE0D11}"/>
            </a:ext>
          </a:extLst>
        </xdr:cNvPr>
        <xdr:cNvPicPr>
          <a:picLocks noChangeAspect="1"/>
        </xdr:cNvPicPr>
      </xdr:nvPicPr>
      <xdr:blipFill>
        <a:blip xmlns:r="http://schemas.openxmlformats.org/officeDocument/2006/relationships" r:embed="rId2"/>
        <a:stretch>
          <a:fillRect/>
        </a:stretch>
      </xdr:blipFill>
      <xdr:spPr>
        <a:xfrm>
          <a:off x="9189718" y="209444978"/>
          <a:ext cx="1179198" cy="539361"/>
        </a:xfrm>
        <a:prstGeom prst="rect">
          <a:avLst/>
        </a:prstGeom>
      </xdr:spPr>
    </xdr:pic>
    <xdr:clientData/>
  </xdr:oneCellAnchor>
  <xdr:oneCellAnchor>
    <xdr:from>
      <xdr:col>0</xdr:col>
      <xdr:colOff>68580</xdr:colOff>
      <xdr:row>284</xdr:row>
      <xdr:rowOff>4833</xdr:rowOff>
    </xdr:from>
    <xdr:ext cx="563880" cy="536188"/>
    <xdr:pic>
      <xdr:nvPicPr>
        <xdr:cNvPr id="68" name="Imagen 67" descr="Alcaldía de Neiva (@AlcaldiaNeiva) / X">
          <a:extLst>
            <a:ext uri="{FF2B5EF4-FFF2-40B4-BE49-F238E27FC236}">
              <a16:creationId xmlns:a16="http://schemas.microsoft.com/office/drawing/2014/main" id="{23280CBC-AD18-4401-BBB3-4F3A296C55A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61774458"/>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284</xdr:row>
      <xdr:rowOff>9278</xdr:rowOff>
    </xdr:from>
    <xdr:ext cx="1179198" cy="539361"/>
    <xdr:pic>
      <xdr:nvPicPr>
        <xdr:cNvPr id="69" name="Imagen 68">
          <a:extLst>
            <a:ext uri="{FF2B5EF4-FFF2-40B4-BE49-F238E27FC236}">
              <a16:creationId xmlns:a16="http://schemas.microsoft.com/office/drawing/2014/main" id="{297B3421-9B04-4B0D-B975-AD4C34EAB57B}"/>
            </a:ext>
          </a:extLst>
        </xdr:cNvPr>
        <xdr:cNvPicPr>
          <a:picLocks noChangeAspect="1"/>
        </xdr:cNvPicPr>
      </xdr:nvPicPr>
      <xdr:blipFill>
        <a:blip xmlns:r="http://schemas.openxmlformats.org/officeDocument/2006/relationships" r:embed="rId2"/>
        <a:stretch>
          <a:fillRect/>
        </a:stretch>
      </xdr:blipFill>
      <xdr:spPr>
        <a:xfrm>
          <a:off x="9363549" y="61778903"/>
          <a:ext cx="1179198" cy="539361"/>
        </a:xfrm>
        <a:prstGeom prst="rect">
          <a:avLst/>
        </a:prstGeom>
      </xdr:spPr>
    </xdr:pic>
    <xdr:clientData/>
  </xdr:oneCellAnchor>
  <xdr:oneCellAnchor>
    <xdr:from>
      <xdr:col>0</xdr:col>
      <xdr:colOff>68580</xdr:colOff>
      <xdr:row>478</xdr:row>
      <xdr:rowOff>4833</xdr:rowOff>
    </xdr:from>
    <xdr:ext cx="563880" cy="536188"/>
    <xdr:pic>
      <xdr:nvPicPr>
        <xdr:cNvPr id="74" name="Imagen 73" descr="Alcaldía de Neiva (@AlcaldiaNeiva) / X">
          <a:extLst>
            <a:ext uri="{FF2B5EF4-FFF2-40B4-BE49-F238E27FC236}">
              <a16:creationId xmlns:a16="http://schemas.microsoft.com/office/drawing/2014/main" id="{9993C1D0-D220-42A4-99A7-C09FE62B13B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162525146"/>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478</xdr:row>
      <xdr:rowOff>9278</xdr:rowOff>
    </xdr:from>
    <xdr:ext cx="1179198" cy="539361"/>
    <xdr:pic>
      <xdr:nvPicPr>
        <xdr:cNvPr id="75" name="Imagen 74">
          <a:extLst>
            <a:ext uri="{FF2B5EF4-FFF2-40B4-BE49-F238E27FC236}">
              <a16:creationId xmlns:a16="http://schemas.microsoft.com/office/drawing/2014/main" id="{4B93A362-4524-4B18-A116-EA68B777BD1E}"/>
            </a:ext>
          </a:extLst>
        </xdr:cNvPr>
        <xdr:cNvPicPr>
          <a:picLocks noChangeAspect="1"/>
        </xdr:cNvPicPr>
      </xdr:nvPicPr>
      <xdr:blipFill>
        <a:blip xmlns:r="http://schemas.openxmlformats.org/officeDocument/2006/relationships" r:embed="rId2"/>
        <a:stretch>
          <a:fillRect/>
        </a:stretch>
      </xdr:blipFill>
      <xdr:spPr>
        <a:xfrm>
          <a:off x="9363549" y="162529591"/>
          <a:ext cx="1179198" cy="539361"/>
        </a:xfrm>
        <a:prstGeom prst="rect">
          <a:avLst/>
        </a:prstGeom>
      </xdr:spPr>
    </xdr:pic>
    <xdr:clientData/>
  </xdr:oneCellAnchor>
  <xdr:oneCellAnchor>
    <xdr:from>
      <xdr:col>0</xdr:col>
      <xdr:colOff>68580</xdr:colOff>
      <xdr:row>588</xdr:row>
      <xdr:rowOff>4833</xdr:rowOff>
    </xdr:from>
    <xdr:ext cx="563880" cy="536188"/>
    <xdr:pic>
      <xdr:nvPicPr>
        <xdr:cNvPr id="64" name="Imagen 63" descr="Alcaldía de Neiva (@AlcaldiaNeiva) / X">
          <a:extLst>
            <a:ext uri="{FF2B5EF4-FFF2-40B4-BE49-F238E27FC236}">
              <a16:creationId xmlns:a16="http://schemas.microsoft.com/office/drawing/2014/main" id="{FEF64876-A733-4423-9317-86EB1961DC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922068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588</xdr:row>
      <xdr:rowOff>9278</xdr:rowOff>
    </xdr:from>
    <xdr:ext cx="1179198" cy="539361"/>
    <xdr:pic>
      <xdr:nvPicPr>
        <xdr:cNvPr id="65" name="Imagen 64">
          <a:extLst>
            <a:ext uri="{FF2B5EF4-FFF2-40B4-BE49-F238E27FC236}">
              <a16:creationId xmlns:a16="http://schemas.microsoft.com/office/drawing/2014/main" id="{424B8893-7245-42D3-A242-7871175D33CF}"/>
            </a:ext>
          </a:extLst>
        </xdr:cNvPr>
        <xdr:cNvPicPr>
          <a:picLocks noChangeAspect="1"/>
        </xdr:cNvPicPr>
      </xdr:nvPicPr>
      <xdr:blipFill>
        <a:blip xmlns:r="http://schemas.openxmlformats.org/officeDocument/2006/relationships" r:embed="rId2"/>
        <a:stretch>
          <a:fillRect/>
        </a:stretch>
      </xdr:blipFill>
      <xdr:spPr>
        <a:xfrm>
          <a:off x="9363549" y="92211278"/>
          <a:ext cx="1179198" cy="539361"/>
        </a:xfrm>
        <a:prstGeom prst="rect">
          <a:avLst/>
        </a:prstGeom>
      </xdr:spPr>
    </xdr:pic>
    <xdr:clientData/>
  </xdr:oneCellAnchor>
  <xdr:oneCellAnchor>
    <xdr:from>
      <xdr:col>0</xdr:col>
      <xdr:colOff>68580</xdr:colOff>
      <xdr:row>532</xdr:row>
      <xdr:rowOff>4833</xdr:rowOff>
    </xdr:from>
    <xdr:ext cx="563880" cy="536188"/>
    <xdr:pic>
      <xdr:nvPicPr>
        <xdr:cNvPr id="76" name="Imagen 75" descr="Alcaldía de Neiva (@AlcaldiaNeiva) / X">
          <a:extLst>
            <a:ext uri="{FF2B5EF4-FFF2-40B4-BE49-F238E27FC236}">
              <a16:creationId xmlns:a16="http://schemas.microsoft.com/office/drawing/2014/main" id="{34291AF8-5ABD-4B7C-B728-A779F43AB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 y="92206833"/>
          <a:ext cx="563880" cy="5361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7</xdr:col>
      <xdr:colOff>17143</xdr:colOff>
      <xdr:row>532</xdr:row>
      <xdr:rowOff>9278</xdr:rowOff>
    </xdr:from>
    <xdr:ext cx="1179198" cy="539361"/>
    <xdr:pic>
      <xdr:nvPicPr>
        <xdr:cNvPr id="77" name="Imagen 76">
          <a:extLst>
            <a:ext uri="{FF2B5EF4-FFF2-40B4-BE49-F238E27FC236}">
              <a16:creationId xmlns:a16="http://schemas.microsoft.com/office/drawing/2014/main" id="{D3648AA9-FF4B-4E8A-9F10-9BCD7A3A206A}"/>
            </a:ext>
          </a:extLst>
        </xdr:cNvPr>
        <xdr:cNvPicPr>
          <a:picLocks noChangeAspect="1"/>
        </xdr:cNvPicPr>
      </xdr:nvPicPr>
      <xdr:blipFill>
        <a:blip xmlns:r="http://schemas.openxmlformats.org/officeDocument/2006/relationships" r:embed="rId2"/>
        <a:stretch>
          <a:fillRect/>
        </a:stretch>
      </xdr:blipFill>
      <xdr:spPr>
        <a:xfrm>
          <a:off x="9363549" y="92211278"/>
          <a:ext cx="1179198" cy="53936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6</xdr:col>
      <xdr:colOff>276225</xdr:colOff>
      <xdr:row>0</xdr:row>
      <xdr:rowOff>63499</xdr:rowOff>
    </xdr:from>
    <xdr:ext cx="1682115" cy="727075"/>
    <xdr:pic>
      <xdr:nvPicPr>
        <xdr:cNvPr id="2" name="1 Imagen" descr="Imágenes integradas 2">
          <a:extLst>
            <a:ext uri="{FF2B5EF4-FFF2-40B4-BE49-F238E27FC236}">
              <a16:creationId xmlns:a16="http://schemas.microsoft.com/office/drawing/2014/main" id="{1FA6E5F0-60F8-4651-848E-0573B0EDAFEE}"/>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905375" y="63499"/>
          <a:ext cx="1682115" cy="727075"/>
        </a:xfrm>
        <a:prstGeom prst="rect">
          <a:avLst/>
        </a:prstGeom>
        <a:noFill/>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31</xdr:row>
      <xdr:rowOff>0</xdr:rowOff>
    </xdr:from>
    <xdr:to>
      <xdr:col>3</xdr:col>
      <xdr:colOff>0</xdr:colOff>
      <xdr:row>32</xdr:row>
      <xdr:rowOff>275167</xdr:rowOff>
    </xdr:to>
    <xdr:sp macro="" textlink="">
      <xdr:nvSpPr>
        <xdr:cNvPr id="2" name="Rectangle 29" descr="Diagonal hacia abajo clara">
          <a:extLst>
            <a:ext uri="{FF2B5EF4-FFF2-40B4-BE49-F238E27FC236}">
              <a16:creationId xmlns:a16="http://schemas.microsoft.com/office/drawing/2014/main" id="{90A6CB23-A3A8-4622-9CB6-C9B9785A7840}"/>
            </a:ext>
          </a:extLst>
        </xdr:cNvPr>
        <xdr:cNvSpPr>
          <a:spLocks noChangeArrowheads="1"/>
        </xdr:cNvSpPr>
      </xdr:nvSpPr>
      <xdr:spPr bwMode="auto">
        <a:xfrm>
          <a:off x="0" y="5791200"/>
          <a:ext cx="2514600" cy="360892"/>
        </a:xfrm>
        <a:prstGeom prst="rect">
          <a:avLst/>
        </a:prstGeom>
        <a:pattFill prst="ltDnDiag">
          <a:fgClr>
            <a:srgbClr val="00FF00"/>
          </a:fgClr>
          <a:bgClr>
            <a:srgbClr val="FFFFFF"/>
          </a:bgClr>
        </a:pattFill>
        <a:ln w="9525">
          <a:solidFill>
            <a:srgbClr val="000000"/>
          </a:solidFill>
          <a:miter lim="800000"/>
          <a:headEnd/>
          <a:tailEnd/>
        </a:ln>
      </xdr:spPr>
      <xdr:txBody>
        <a:bodyPr vertOverflow="clip" wrap="square" lIns="27432" tIns="22860" rIns="0" bIns="0" anchor="ctr"/>
        <a:lstStyle/>
        <a:p>
          <a:pPr algn="ctr" rtl="0">
            <a:defRPr sz="1000"/>
          </a:pPr>
          <a:r>
            <a:rPr lang="es-ES" sz="1200" b="1" i="0" u="none" strike="noStrike" baseline="0">
              <a:solidFill>
                <a:srgbClr val="000000"/>
              </a:solidFill>
              <a:latin typeface="Arial"/>
              <a:cs typeface="Arial"/>
            </a:rPr>
            <a:t>Tiempo Programado</a:t>
          </a:r>
        </a:p>
      </xdr:txBody>
    </xdr:sp>
    <xdr:clientData/>
  </xdr:twoCellAnchor>
  <xdr:twoCellAnchor>
    <xdr:from>
      <xdr:col>2</xdr:col>
      <xdr:colOff>715387</xdr:colOff>
      <xdr:row>24</xdr:row>
      <xdr:rowOff>45963</xdr:rowOff>
    </xdr:from>
    <xdr:to>
      <xdr:col>42</xdr:col>
      <xdr:colOff>402772</xdr:colOff>
      <xdr:row>24</xdr:row>
      <xdr:rowOff>206829</xdr:rowOff>
    </xdr:to>
    <xdr:sp macro="" textlink="">
      <xdr:nvSpPr>
        <xdr:cNvPr id="3" name="Rectangle 117" descr="30%">
          <a:extLst>
            <a:ext uri="{FF2B5EF4-FFF2-40B4-BE49-F238E27FC236}">
              <a16:creationId xmlns:a16="http://schemas.microsoft.com/office/drawing/2014/main" id="{0FB2E9DC-7FBA-4045-905E-B4CB09191262}"/>
            </a:ext>
          </a:extLst>
        </xdr:cNvPr>
        <xdr:cNvSpPr>
          <a:spLocks noChangeArrowheads="1"/>
        </xdr:cNvSpPr>
      </xdr:nvSpPr>
      <xdr:spPr bwMode="auto">
        <a:xfrm>
          <a:off x="3523901" y="6479420"/>
          <a:ext cx="11193585" cy="160866"/>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43</xdr:col>
      <xdr:colOff>0</xdr:colOff>
      <xdr:row>20</xdr:row>
      <xdr:rowOff>22151</xdr:rowOff>
    </xdr:from>
    <xdr:to>
      <xdr:col>43</xdr:col>
      <xdr:colOff>11076</xdr:colOff>
      <xdr:row>20</xdr:row>
      <xdr:rowOff>155058</xdr:rowOff>
    </xdr:to>
    <xdr:sp macro="" textlink="">
      <xdr:nvSpPr>
        <xdr:cNvPr id="4" name="Rectangle 117" descr="30%">
          <a:extLst>
            <a:ext uri="{FF2B5EF4-FFF2-40B4-BE49-F238E27FC236}">
              <a16:creationId xmlns:a16="http://schemas.microsoft.com/office/drawing/2014/main" id="{61BA082B-BFDA-449A-8525-F77AB65DB21C}"/>
            </a:ext>
          </a:extLst>
        </xdr:cNvPr>
        <xdr:cNvSpPr>
          <a:spLocks noChangeArrowheads="1"/>
        </xdr:cNvSpPr>
      </xdr:nvSpPr>
      <xdr:spPr bwMode="auto">
        <a:xfrm>
          <a:off x="36042600" y="3822626"/>
          <a:ext cx="11076" cy="132907"/>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3</xdr:col>
      <xdr:colOff>15793</xdr:colOff>
      <xdr:row>8</xdr:row>
      <xdr:rowOff>8860</xdr:rowOff>
    </xdr:from>
    <xdr:to>
      <xdr:col>10</xdr:col>
      <xdr:colOff>333375</xdr:colOff>
      <xdr:row>8</xdr:row>
      <xdr:rowOff>161925</xdr:rowOff>
    </xdr:to>
    <xdr:sp macro="" textlink="">
      <xdr:nvSpPr>
        <xdr:cNvPr id="7" name="Rectangle 117" descr="30%">
          <a:extLst>
            <a:ext uri="{FF2B5EF4-FFF2-40B4-BE49-F238E27FC236}">
              <a16:creationId xmlns:a16="http://schemas.microsoft.com/office/drawing/2014/main" id="{6B755577-13F6-4A97-B69A-B1C4C0ECDD8D}"/>
            </a:ext>
          </a:extLst>
        </xdr:cNvPr>
        <xdr:cNvSpPr>
          <a:spLocks noChangeArrowheads="1"/>
        </xdr:cNvSpPr>
      </xdr:nvSpPr>
      <xdr:spPr bwMode="auto">
        <a:xfrm>
          <a:off x="2530393" y="1637635"/>
          <a:ext cx="6184982" cy="153065"/>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3</xdr:col>
      <xdr:colOff>23814</xdr:colOff>
      <xdr:row>26</xdr:row>
      <xdr:rowOff>8140</xdr:rowOff>
    </xdr:from>
    <xdr:to>
      <xdr:col>43</xdr:col>
      <xdr:colOff>10886</xdr:colOff>
      <xdr:row>26</xdr:row>
      <xdr:rowOff>163286</xdr:rowOff>
    </xdr:to>
    <xdr:sp macro="" textlink="">
      <xdr:nvSpPr>
        <xdr:cNvPr id="16" name="Rectangle 117" descr="30%">
          <a:extLst>
            <a:ext uri="{FF2B5EF4-FFF2-40B4-BE49-F238E27FC236}">
              <a16:creationId xmlns:a16="http://schemas.microsoft.com/office/drawing/2014/main" id="{3F5851DC-4D0C-4CD9-AB1D-D286D50620CC}"/>
            </a:ext>
          </a:extLst>
        </xdr:cNvPr>
        <xdr:cNvSpPr>
          <a:spLocks noChangeArrowheads="1"/>
        </xdr:cNvSpPr>
      </xdr:nvSpPr>
      <xdr:spPr bwMode="auto">
        <a:xfrm>
          <a:off x="3550785" y="6909683"/>
          <a:ext cx="11199358" cy="155146"/>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3</xdr:col>
      <xdr:colOff>15792</xdr:colOff>
      <xdr:row>8</xdr:row>
      <xdr:rowOff>8860</xdr:rowOff>
    </xdr:from>
    <xdr:to>
      <xdr:col>11</xdr:col>
      <xdr:colOff>0</xdr:colOff>
      <xdr:row>8</xdr:row>
      <xdr:rowOff>163286</xdr:rowOff>
    </xdr:to>
    <xdr:sp macro="" textlink="">
      <xdr:nvSpPr>
        <xdr:cNvPr id="17" name="Rectangle 117" descr="30%">
          <a:extLst>
            <a:ext uri="{FF2B5EF4-FFF2-40B4-BE49-F238E27FC236}">
              <a16:creationId xmlns:a16="http://schemas.microsoft.com/office/drawing/2014/main" id="{993E5B32-5B65-42F4-8152-DA46F56190FC}"/>
            </a:ext>
          </a:extLst>
        </xdr:cNvPr>
        <xdr:cNvSpPr>
          <a:spLocks noChangeArrowheads="1"/>
        </xdr:cNvSpPr>
      </xdr:nvSpPr>
      <xdr:spPr bwMode="auto">
        <a:xfrm>
          <a:off x="3542763" y="3165717"/>
          <a:ext cx="2074266" cy="154426"/>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10</xdr:col>
      <xdr:colOff>302078</xdr:colOff>
      <xdr:row>9</xdr:row>
      <xdr:rowOff>191784</xdr:rowOff>
    </xdr:from>
    <xdr:to>
      <xdr:col>23</xdr:col>
      <xdr:colOff>10886</xdr:colOff>
      <xdr:row>10</xdr:row>
      <xdr:rowOff>174170</xdr:rowOff>
    </xdr:to>
    <xdr:sp macro="" textlink="">
      <xdr:nvSpPr>
        <xdr:cNvPr id="18" name="Rectangle 117" descr="30%">
          <a:extLst>
            <a:ext uri="{FF2B5EF4-FFF2-40B4-BE49-F238E27FC236}">
              <a16:creationId xmlns:a16="http://schemas.microsoft.com/office/drawing/2014/main" id="{CD0E9B27-F831-4210-9403-F78E82738703}"/>
            </a:ext>
          </a:extLst>
        </xdr:cNvPr>
        <xdr:cNvSpPr>
          <a:spLocks noChangeArrowheads="1"/>
        </xdr:cNvSpPr>
      </xdr:nvSpPr>
      <xdr:spPr bwMode="auto">
        <a:xfrm flipV="1">
          <a:off x="5614307" y="3544584"/>
          <a:ext cx="3257550" cy="178329"/>
        </a:xfrm>
        <a:prstGeom prst="rect">
          <a:avLst/>
        </a:prstGeom>
        <a:pattFill prst="pct30">
          <a:fgClr>
            <a:srgbClr val="00FF00"/>
          </a:fgClr>
          <a:bgClr>
            <a:srgbClr val="FFFFFF"/>
          </a:bgClr>
        </a:pattFill>
        <a:ln w="9525">
          <a:solidFill>
            <a:srgbClr val="000000"/>
          </a:solidFill>
          <a:miter lim="800000"/>
          <a:headEnd/>
          <a:tailEnd/>
        </a:ln>
      </xdr:spPr>
    </xdr:sp>
    <xdr:clientData/>
  </xdr:twoCellAnchor>
  <xdr:twoCellAnchor>
    <xdr:from>
      <xdr:col>19</xdr:col>
      <xdr:colOff>62593</xdr:colOff>
      <xdr:row>18</xdr:row>
      <xdr:rowOff>21677</xdr:rowOff>
    </xdr:from>
    <xdr:to>
      <xdr:col>43</xdr:col>
      <xdr:colOff>0</xdr:colOff>
      <xdr:row>18</xdr:row>
      <xdr:rowOff>152400</xdr:rowOff>
    </xdr:to>
    <xdr:sp macro="" textlink="">
      <xdr:nvSpPr>
        <xdr:cNvPr id="19" name="Rectangle 117" descr="30%">
          <a:extLst>
            <a:ext uri="{FF2B5EF4-FFF2-40B4-BE49-F238E27FC236}">
              <a16:creationId xmlns:a16="http://schemas.microsoft.com/office/drawing/2014/main" id="{CCB71D56-15F8-4FE5-81DD-4AE2E592C5BF}"/>
            </a:ext>
          </a:extLst>
        </xdr:cNvPr>
        <xdr:cNvSpPr>
          <a:spLocks noChangeArrowheads="1"/>
        </xdr:cNvSpPr>
      </xdr:nvSpPr>
      <xdr:spPr bwMode="auto">
        <a:xfrm>
          <a:off x="7747907" y="5127077"/>
          <a:ext cx="6991350" cy="130723"/>
        </a:xfrm>
        <a:prstGeom prst="rect">
          <a:avLst/>
        </a:prstGeom>
        <a:pattFill prst="pct30">
          <a:fgClr>
            <a:srgbClr val="00FF00"/>
          </a:fgClr>
          <a:bgClr>
            <a:srgbClr val="FFFFFF"/>
          </a:bgClr>
        </a:pattFill>
        <a:ln w="9525">
          <a:solidFill>
            <a:sysClr val="windowText" lastClr="000000"/>
          </a:solidFill>
          <a:miter lim="800000"/>
          <a:headEnd/>
          <a:tailEnd/>
        </a:ln>
      </xdr:spPr>
    </xdr:sp>
    <xdr:clientData/>
  </xdr:twoCellAnchor>
  <xdr:twoCellAnchor>
    <xdr:from>
      <xdr:col>26</xdr:col>
      <xdr:colOff>292554</xdr:colOff>
      <xdr:row>16</xdr:row>
      <xdr:rowOff>5716</xdr:rowOff>
    </xdr:from>
    <xdr:to>
      <xdr:col>42</xdr:col>
      <xdr:colOff>413657</xdr:colOff>
      <xdr:row>16</xdr:row>
      <xdr:rowOff>161925</xdr:rowOff>
    </xdr:to>
    <xdr:sp macro="" textlink="">
      <xdr:nvSpPr>
        <xdr:cNvPr id="20" name="Rectangle 117" descr="30%">
          <a:extLst>
            <a:ext uri="{FF2B5EF4-FFF2-40B4-BE49-F238E27FC236}">
              <a16:creationId xmlns:a16="http://schemas.microsoft.com/office/drawing/2014/main" id="{5E8A99D2-B419-4896-A81B-0A926CD1163B}"/>
            </a:ext>
          </a:extLst>
        </xdr:cNvPr>
        <xdr:cNvSpPr>
          <a:spLocks noChangeArrowheads="1"/>
        </xdr:cNvSpPr>
      </xdr:nvSpPr>
      <xdr:spPr bwMode="auto">
        <a:xfrm>
          <a:off x="10035268" y="4719230"/>
          <a:ext cx="4693103" cy="156209"/>
        </a:xfrm>
        <a:prstGeom prst="rect">
          <a:avLst/>
        </a:prstGeom>
        <a:pattFill prst="pct30">
          <a:fgClr>
            <a:srgbClr val="00FF00"/>
          </a:fgClr>
          <a:bgClr>
            <a:srgbClr val="FFFFFF"/>
          </a:bgClr>
        </a:pattFill>
        <a:ln w="9525">
          <a:solidFill>
            <a:sysClr val="windowText" lastClr="000000"/>
          </a:solidFill>
          <a:miter lim="800000"/>
          <a:headEnd/>
          <a:tailEnd/>
        </a:ln>
      </xdr:spPr>
    </xdr:sp>
    <xdr:clientData/>
  </xdr:twoCellAnchor>
  <xdr:twoCellAnchor>
    <xdr:from>
      <xdr:col>10</xdr:col>
      <xdr:colOff>302079</xdr:colOff>
      <xdr:row>11</xdr:row>
      <xdr:rowOff>177530</xdr:rowOff>
    </xdr:from>
    <xdr:to>
      <xdr:col>35</xdr:col>
      <xdr:colOff>1</xdr:colOff>
      <xdr:row>12</xdr:row>
      <xdr:rowOff>163285</xdr:rowOff>
    </xdr:to>
    <xdr:sp macro="" textlink="">
      <xdr:nvSpPr>
        <xdr:cNvPr id="21" name="Rectangle 117" descr="30%">
          <a:extLst>
            <a:ext uri="{FF2B5EF4-FFF2-40B4-BE49-F238E27FC236}">
              <a16:creationId xmlns:a16="http://schemas.microsoft.com/office/drawing/2014/main" id="{5821ACC6-C281-469C-9336-AE133ADE1103}"/>
            </a:ext>
          </a:extLst>
        </xdr:cNvPr>
        <xdr:cNvSpPr>
          <a:spLocks noChangeArrowheads="1"/>
        </xdr:cNvSpPr>
      </xdr:nvSpPr>
      <xdr:spPr bwMode="auto">
        <a:xfrm flipV="1">
          <a:off x="5614308" y="3922216"/>
          <a:ext cx="6773636" cy="181698"/>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14</xdr:col>
      <xdr:colOff>218735</xdr:colOff>
      <xdr:row>13</xdr:row>
      <xdr:rowOff>187330</xdr:rowOff>
    </xdr:from>
    <xdr:to>
      <xdr:col>38</xdr:col>
      <xdr:colOff>283029</xdr:colOff>
      <xdr:row>15</xdr:row>
      <xdr:rowOff>10886</xdr:rowOff>
    </xdr:to>
    <xdr:sp macro="" textlink="">
      <xdr:nvSpPr>
        <xdr:cNvPr id="22" name="Rectangle 117" descr="30%">
          <a:extLst>
            <a:ext uri="{FF2B5EF4-FFF2-40B4-BE49-F238E27FC236}">
              <a16:creationId xmlns:a16="http://schemas.microsoft.com/office/drawing/2014/main" id="{5AAE7992-0DBC-4521-8863-A8E938854B92}"/>
            </a:ext>
          </a:extLst>
        </xdr:cNvPr>
        <xdr:cNvSpPr>
          <a:spLocks noChangeArrowheads="1"/>
        </xdr:cNvSpPr>
      </xdr:nvSpPr>
      <xdr:spPr bwMode="auto">
        <a:xfrm flipV="1">
          <a:off x="6630421" y="4323901"/>
          <a:ext cx="6922294" cy="204556"/>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15</xdr:col>
      <xdr:colOff>65315</xdr:colOff>
      <xdr:row>22</xdr:row>
      <xdr:rowOff>83583</xdr:rowOff>
    </xdr:from>
    <xdr:to>
      <xdr:col>43</xdr:col>
      <xdr:colOff>43543</xdr:colOff>
      <xdr:row>23</xdr:row>
      <xdr:rowOff>21772</xdr:rowOff>
    </xdr:to>
    <xdr:sp macro="" textlink="">
      <xdr:nvSpPr>
        <xdr:cNvPr id="23" name="Rectangle 117" descr="30%">
          <a:extLst>
            <a:ext uri="{FF2B5EF4-FFF2-40B4-BE49-F238E27FC236}">
              <a16:creationId xmlns:a16="http://schemas.microsoft.com/office/drawing/2014/main" id="{33038DF3-2B47-4271-89F0-2622CCC471C2}"/>
            </a:ext>
          </a:extLst>
        </xdr:cNvPr>
        <xdr:cNvSpPr>
          <a:spLocks noChangeArrowheads="1"/>
        </xdr:cNvSpPr>
      </xdr:nvSpPr>
      <xdr:spPr bwMode="auto">
        <a:xfrm>
          <a:off x="6705601" y="5961869"/>
          <a:ext cx="8077199" cy="177674"/>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twoCellAnchor>
    <xdr:from>
      <xdr:col>35</xdr:col>
      <xdr:colOff>30287</xdr:colOff>
      <xdr:row>20</xdr:row>
      <xdr:rowOff>7382</xdr:rowOff>
    </xdr:from>
    <xdr:to>
      <xdr:col>43</xdr:col>
      <xdr:colOff>32657</xdr:colOff>
      <xdr:row>21</xdr:row>
      <xdr:rowOff>0</xdr:rowOff>
    </xdr:to>
    <xdr:sp macro="" textlink="">
      <xdr:nvSpPr>
        <xdr:cNvPr id="24" name="Rectangle 117" descr="30%">
          <a:extLst>
            <a:ext uri="{FF2B5EF4-FFF2-40B4-BE49-F238E27FC236}">
              <a16:creationId xmlns:a16="http://schemas.microsoft.com/office/drawing/2014/main" id="{40F12BF0-462C-4DE6-B463-43B57F2B6B33}"/>
            </a:ext>
          </a:extLst>
        </xdr:cNvPr>
        <xdr:cNvSpPr>
          <a:spLocks noChangeArrowheads="1"/>
        </xdr:cNvSpPr>
      </xdr:nvSpPr>
      <xdr:spPr bwMode="auto">
        <a:xfrm>
          <a:off x="12418230" y="5515553"/>
          <a:ext cx="2353684" cy="166790"/>
        </a:xfrm>
        <a:prstGeom prst="rect">
          <a:avLst/>
        </a:prstGeom>
        <a:pattFill prst="pct30">
          <a:fgClr>
            <a:srgbClr val="00FF00"/>
          </a:fgClr>
          <a:bgClr>
            <a:srgbClr val="FFFFFF"/>
          </a:bgClr>
        </a:pattFill>
        <a:ln w="9525">
          <a:solidFill>
            <a:srgbClr val="000000"/>
          </a:solidFill>
          <a:miter lim="800000"/>
          <a:headEnd/>
          <a:tailEnd/>
        </a:ln>
      </xdr:spPr>
      <xdr:txBody>
        <a:bodyPr/>
        <a:lstStyle/>
        <a:p>
          <a:endParaRPr lang="es-CO"/>
        </a:p>
      </xdr:txBody>
    </xdr:sp>
    <xdr:clientData/>
  </xdr:twoCellAnchor>
  <xdr:oneCellAnchor>
    <xdr:from>
      <xdr:col>1</xdr:col>
      <xdr:colOff>273113</xdr:colOff>
      <xdr:row>0</xdr:row>
      <xdr:rowOff>71438</xdr:rowOff>
    </xdr:from>
    <xdr:ext cx="1417574" cy="1347956"/>
    <xdr:pic>
      <xdr:nvPicPr>
        <xdr:cNvPr id="25" name="Imagen 24" descr="Alcaldía de Neiva (@AlcaldiaNeiva) / X">
          <a:extLst>
            <a:ext uri="{FF2B5EF4-FFF2-40B4-BE49-F238E27FC236}">
              <a16:creationId xmlns:a16="http://schemas.microsoft.com/office/drawing/2014/main" id="{7D27D5C4-C4AD-42EC-9F54-D3B5B3A9347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3176" y="71438"/>
          <a:ext cx="1417574" cy="134795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63</xdr:col>
      <xdr:colOff>357187</xdr:colOff>
      <xdr:row>0</xdr:row>
      <xdr:rowOff>166687</xdr:rowOff>
    </xdr:from>
    <xdr:ext cx="2082438" cy="952500"/>
    <xdr:pic>
      <xdr:nvPicPr>
        <xdr:cNvPr id="26" name="Imagen 25">
          <a:extLst>
            <a:ext uri="{FF2B5EF4-FFF2-40B4-BE49-F238E27FC236}">
              <a16:creationId xmlns:a16="http://schemas.microsoft.com/office/drawing/2014/main" id="{790EA721-A026-4189-A51A-209667E5940E}"/>
            </a:ext>
          </a:extLst>
        </xdr:cNvPr>
        <xdr:cNvPicPr>
          <a:picLocks noChangeAspect="1"/>
        </xdr:cNvPicPr>
      </xdr:nvPicPr>
      <xdr:blipFill>
        <a:blip xmlns:r="http://schemas.openxmlformats.org/officeDocument/2006/relationships" r:embed="rId2"/>
        <a:stretch>
          <a:fillRect/>
        </a:stretch>
      </xdr:blipFill>
      <xdr:spPr>
        <a:xfrm>
          <a:off x="25860375" y="166687"/>
          <a:ext cx="2082438" cy="95250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2</xdr:col>
      <xdr:colOff>3893548</xdr:colOff>
      <xdr:row>36</xdr:row>
      <xdr:rowOff>379096</xdr:rowOff>
    </xdr:from>
    <xdr:to>
      <xdr:col>4</xdr:col>
      <xdr:colOff>203462</xdr:colOff>
      <xdr:row>36</xdr:row>
      <xdr:rowOff>379096</xdr:rowOff>
    </xdr:to>
    <xdr:cxnSp macro="">
      <xdr:nvCxnSpPr>
        <xdr:cNvPr id="3" name="Conector recto 2">
          <a:extLst>
            <a:ext uri="{FF2B5EF4-FFF2-40B4-BE49-F238E27FC236}">
              <a16:creationId xmlns:a16="http://schemas.microsoft.com/office/drawing/2014/main" id="{6B5DE9C4-E507-433B-8480-E1E03093864F}"/>
            </a:ext>
          </a:extLst>
        </xdr:cNvPr>
        <xdr:cNvCxnSpPr/>
      </xdr:nvCxnSpPr>
      <xdr:spPr>
        <a:xfrm>
          <a:off x="2312398" y="9142096"/>
          <a:ext cx="977164" cy="0"/>
        </a:xfrm>
        <a:prstGeom prst="line">
          <a:avLst/>
        </a:prstGeom>
        <a:ln w="12700"/>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1</xdr:colOff>
      <xdr:row>0</xdr:row>
      <xdr:rowOff>108857</xdr:rowOff>
    </xdr:from>
    <xdr:to>
      <xdr:col>2</xdr:col>
      <xdr:colOff>817</xdr:colOff>
      <xdr:row>3</xdr:row>
      <xdr:rowOff>178906</xdr:rowOff>
    </xdr:to>
    <xdr:pic>
      <xdr:nvPicPr>
        <xdr:cNvPr id="5" name="Imagen 4">
          <a:extLst>
            <a:ext uri="{FF2B5EF4-FFF2-40B4-BE49-F238E27FC236}">
              <a16:creationId xmlns:a16="http://schemas.microsoft.com/office/drawing/2014/main" id="{92C5BBC1-368E-4028-AF60-6C35594F7D0B}"/>
            </a:ext>
          </a:extLst>
        </xdr:cNvPr>
        <xdr:cNvPicPr>
          <a:picLocks noChangeAspect="1"/>
        </xdr:cNvPicPr>
      </xdr:nvPicPr>
      <xdr:blipFill>
        <a:blip xmlns:r="http://schemas.openxmlformats.org/officeDocument/2006/relationships" r:embed="rId1"/>
        <a:stretch>
          <a:fillRect/>
        </a:stretch>
      </xdr:blipFill>
      <xdr:spPr>
        <a:xfrm>
          <a:off x="1" y="108857"/>
          <a:ext cx="1360714" cy="627942"/>
        </a:xfrm>
        <a:prstGeom prst="rect">
          <a:avLst/>
        </a:prstGeom>
      </xdr:spPr>
    </xdr:pic>
    <xdr:clientData/>
  </xdr:twoCellAnchor>
  <xdr:twoCellAnchor editAs="oneCell">
    <xdr:from>
      <xdr:col>8</xdr:col>
      <xdr:colOff>625929</xdr:colOff>
      <xdr:row>0</xdr:row>
      <xdr:rowOff>0</xdr:rowOff>
    </xdr:from>
    <xdr:to>
      <xdr:col>9</xdr:col>
      <xdr:colOff>952500</xdr:colOff>
      <xdr:row>3</xdr:row>
      <xdr:rowOff>277331</xdr:rowOff>
    </xdr:to>
    <xdr:pic>
      <xdr:nvPicPr>
        <xdr:cNvPr id="6" name="Imagen 5">
          <a:extLst>
            <a:ext uri="{FF2B5EF4-FFF2-40B4-BE49-F238E27FC236}">
              <a16:creationId xmlns:a16="http://schemas.microsoft.com/office/drawing/2014/main" id="{27678637-4F17-4202-B379-75CFB2F01AF2}"/>
            </a:ext>
          </a:extLst>
        </xdr:cNvPr>
        <xdr:cNvPicPr>
          <a:picLocks noChangeAspect="1"/>
        </xdr:cNvPicPr>
      </xdr:nvPicPr>
      <xdr:blipFill>
        <a:blip xmlns:r="http://schemas.openxmlformats.org/officeDocument/2006/relationships" r:embed="rId2"/>
        <a:stretch>
          <a:fillRect/>
        </a:stretch>
      </xdr:blipFill>
      <xdr:spPr>
        <a:xfrm>
          <a:off x="12192000" y="0"/>
          <a:ext cx="1183821" cy="8352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31750</xdr:colOff>
      <xdr:row>0</xdr:row>
      <xdr:rowOff>152703</xdr:rowOff>
    </xdr:from>
    <xdr:to>
      <xdr:col>0</xdr:col>
      <xdr:colOff>847515</xdr:colOff>
      <xdr:row>0</xdr:row>
      <xdr:rowOff>910166</xdr:rowOff>
    </xdr:to>
    <xdr:pic>
      <xdr:nvPicPr>
        <xdr:cNvPr id="3" name="Imagen 2">
          <a:extLst>
            <a:ext uri="{FF2B5EF4-FFF2-40B4-BE49-F238E27FC236}">
              <a16:creationId xmlns:a16="http://schemas.microsoft.com/office/drawing/2014/main" id="{2A01E955-9916-4C43-BB07-405752413024}"/>
            </a:ext>
          </a:extLst>
        </xdr:cNvPr>
        <xdr:cNvPicPr>
          <a:picLocks noChangeAspect="1"/>
        </xdr:cNvPicPr>
      </xdr:nvPicPr>
      <xdr:blipFill>
        <a:blip xmlns:r="http://schemas.openxmlformats.org/officeDocument/2006/relationships" r:embed="rId1"/>
        <a:stretch>
          <a:fillRect/>
        </a:stretch>
      </xdr:blipFill>
      <xdr:spPr>
        <a:xfrm>
          <a:off x="31750" y="152703"/>
          <a:ext cx="815765" cy="757463"/>
        </a:xfrm>
        <a:prstGeom prst="rect">
          <a:avLst/>
        </a:prstGeom>
      </xdr:spPr>
    </xdr:pic>
    <xdr:clientData/>
  </xdr:twoCellAnchor>
  <xdr:twoCellAnchor editAs="oneCell">
    <xdr:from>
      <xdr:col>3</xdr:col>
      <xdr:colOff>68035</xdr:colOff>
      <xdr:row>0</xdr:row>
      <xdr:rowOff>81643</xdr:rowOff>
    </xdr:from>
    <xdr:to>
      <xdr:col>3</xdr:col>
      <xdr:colOff>990598</xdr:colOff>
      <xdr:row>0</xdr:row>
      <xdr:rowOff>707572</xdr:rowOff>
    </xdr:to>
    <xdr:pic>
      <xdr:nvPicPr>
        <xdr:cNvPr id="4" name="Imagen 3">
          <a:extLst>
            <a:ext uri="{FF2B5EF4-FFF2-40B4-BE49-F238E27FC236}">
              <a16:creationId xmlns:a16="http://schemas.microsoft.com/office/drawing/2014/main" id="{60B742F2-FCBB-4F50-85B7-9800BB0DB038}"/>
            </a:ext>
          </a:extLst>
        </xdr:cNvPr>
        <xdr:cNvPicPr>
          <a:picLocks noChangeAspect="1"/>
        </xdr:cNvPicPr>
      </xdr:nvPicPr>
      <xdr:blipFill>
        <a:blip xmlns:r="http://schemas.openxmlformats.org/officeDocument/2006/relationships" r:embed="rId2"/>
        <a:stretch>
          <a:fillRect/>
        </a:stretch>
      </xdr:blipFill>
      <xdr:spPr>
        <a:xfrm>
          <a:off x="5293178" y="81643"/>
          <a:ext cx="998763" cy="62592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267770</xdr:colOff>
      <xdr:row>0</xdr:row>
      <xdr:rowOff>247650</xdr:rowOff>
    </xdr:from>
    <xdr:ext cx="1162378" cy="514350"/>
    <xdr:pic>
      <xdr:nvPicPr>
        <xdr:cNvPr id="3" name="Imagen 2">
          <a:extLst>
            <a:ext uri="{FF2B5EF4-FFF2-40B4-BE49-F238E27FC236}">
              <a16:creationId xmlns:a16="http://schemas.microsoft.com/office/drawing/2014/main" id="{4C284C77-5648-4F29-AE2A-CCDFAB54FD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295" y="180975"/>
          <a:ext cx="1162378" cy="514350"/>
        </a:xfrm>
        <a:prstGeom prst="rect">
          <a:avLst/>
        </a:prstGeom>
        <a:noFill/>
        <a:ln>
          <a:noFill/>
        </a:ln>
      </xdr:spPr>
    </xdr:pic>
    <xdr:clientData/>
  </xdr:oneCellAnchor>
  <xdr:oneCellAnchor>
    <xdr:from>
      <xdr:col>7</xdr:col>
      <xdr:colOff>400050</xdr:colOff>
      <xdr:row>0</xdr:row>
      <xdr:rowOff>199806</xdr:rowOff>
    </xdr:from>
    <xdr:ext cx="866007" cy="573718"/>
    <xdr:pic>
      <xdr:nvPicPr>
        <xdr:cNvPr id="4" name="Imagen 3">
          <a:extLst>
            <a:ext uri="{FF2B5EF4-FFF2-40B4-BE49-F238E27FC236}">
              <a16:creationId xmlns:a16="http://schemas.microsoft.com/office/drawing/2014/main" id="{10B0D331-34BA-4A89-BB3C-AA06564013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00725" y="180756"/>
          <a:ext cx="866007" cy="573718"/>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240556</xdr:colOff>
      <xdr:row>0</xdr:row>
      <xdr:rowOff>427264</xdr:rowOff>
    </xdr:from>
    <xdr:ext cx="1166460" cy="502104"/>
    <xdr:pic>
      <xdr:nvPicPr>
        <xdr:cNvPr id="2" name="Imagen 1">
          <a:extLst>
            <a:ext uri="{FF2B5EF4-FFF2-40B4-BE49-F238E27FC236}">
              <a16:creationId xmlns:a16="http://schemas.microsoft.com/office/drawing/2014/main" id="{603CB934-FACA-4F9C-A10B-F717C4CA1F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0631" y="179614"/>
          <a:ext cx="1166460" cy="502104"/>
        </a:xfrm>
        <a:prstGeom prst="rect">
          <a:avLst/>
        </a:prstGeom>
        <a:noFill/>
        <a:ln>
          <a:noFill/>
        </a:ln>
      </xdr:spPr>
    </xdr:pic>
    <xdr:clientData/>
  </xdr:oneCellAnchor>
  <xdr:oneCellAnchor>
    <xdr:from>
      <xdr:col>9</xdr:col>
      <xdr:colOff>263979</xdr:colOff>
      <xdr:row>0</xdr:row>
      <xdr:rowOff>417519</xdr:rowOff>
    </xdr:from>
    <xdr:ext cx="867367" cy="561472"/>
    <xdr:pic>
      <xdr:nvPicPr>
        <xdr:cNvPr id="3" name="Imagen 2">
          <a:extLst>
            <a:ext uri="{FF2B5EF4-FFF2-40B4-BE49-F238E27FC236}">
              <a16:creationId xmlns:a16="http://schemas.microsoft.com/office/drawing/2014/main" id="{E30E4BEE-7E7F-4C1A-AA01-EFF893EA2F8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64654" y="179394"/>
          <a:ext cx="867367" cy="561472"/>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GOBERNACION%20Octubre%202007\Reductores%20TILODIRAN\Presupuesto%20REDUCTORES%20LA%20VEG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esktop/INGENIERA%20JOHANA%20C/CANTIDADES%20INICIALES%20PRESUPUESTO%20PAZ%20DE%20ARIPOR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livejaverianaedu-my.sharepoint.com/Desktop/MEMORIAS%20LA%20COLINA/Users/rramirez/Documents/ALCALDIA%202015/ESTUDIOS%20PREVIOS/VILLAFLOR%20II/SIREM%20VIA%20FLO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C:/Users/Juliana%20Ramos/Downloads/PRESUPUESTO%20JARDIN%20BUGANVILES%20GUADU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Users\Juliana%20Ramos\Downloads\PRESUPUESTO%20JARDIN%20BUGANVILES%20GUADU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Users/Juliana%20Ramos/Downloads/PRESUPUESTO%20JARDIN%20BUGANVILES%20GUADU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claudia\APU%20PLANEACION%20MUNICIPAL%20NEIVA\ing.%20CLAUDIA\PRESUPUESTO%20ANDEN%20CARRERA%204%20ENTRE%20CALLE%2021%20Y%20AV%20LA%20TOM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claudia\APU%20PLANEACION%20MUNICIPAL%20NEIVA\ing.%20CLAUDIA\Presupuesto%20%20+%20APU%20GRANJ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chi1fin\Acta\Acta\acta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claudia\APU%20PLANEACION%20MUNICIPAL%20NEIVA\PRESUPUESTO%20ANDEN%20CARRERA%204%20ENTRE%20CALLE%2021%20Y%20AV%20LA%20TOM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C/G/Area%20Proyectos/A/AiuBPMarco98"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vanessa\Download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Documents%20and%20Settings\Usuario\Mis%20documentos\OSCAR\Copia%20de%20Programa%202003"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Angel%202006/PROCESOS_LIC_PAV_LOC/LICITACION_PPL_4_GRUPOS/PRESUPUESTOS_26_06_06/PRESUP_DEFINITIVOS_4G/PRESUP_PRECIOS_UNIFICADOS_OK/PRESUPUESTO%205-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Jhon_F/TRABAJO/TRABAJOS%202017/19.%20CIC%20-%20RIVERA/1.%20Presupuesto%20CIC/1.%20Presupuesto%20de%20Obra%20-%20CIC%20River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DANIEL%20AMERZQUITA/Downloads/Contrato%20153%20de%202020%20-%20Items%20Adicionales.Ver.0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back%20up-diego%20m/PRESUPUESTOS%20STED/Puente%20Manitas/VERSION%20FINAL/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VARIOS\Presupuesto%20Nunchi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MAYELY\Eleazar%20Duran\2.Vereda%20Guafilla-Yopal\PROYECTOS%20D%20&amp;%20Y\CONSTRUCCION\2.%20Villanueva\Licitaci&#243;n\Fernanda%20Ruiz\Mis%20documentos\Analisis%20Unitarios\Unitarios.2001\Pavimento%20r&#237;gido%202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Users/ING%20HECTOR%20BUITRAGO/Dropbox/Director%20EPN/2017/Proyectos/OCAD%20Dptal/1.PRESUPUESTO%20AGUAS%20RESIDUALES%20CARRERA%207%20ENTRE%20AV.%20LA%20%20TOMA%20Y%20%20%20CALLE%201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imedu-pc-02\proyectos%202020\Users\ING%20HECTOR%20BUITRAGO\Dropbox\Director%20EPN\2017\Proyectos\OCAD%20Dptal\1.PRESUPUESTO%20AGUAS%20RESIDUALES%20CARRERA%207%20ENTRE%20AV.%20LA%20%20TOMA%20Y%20%20%20CALLE%2018.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d.docs.live.net/Users/Paola%20Pati&#241;o/AppData/Local/Microsoft/Windows/Temporary%20Internet%20Files/Content.Outlook/EGT9VZJ0/2kprincipal/licitaciones2/Datos/LICITACIONES/Planes%20de%20accion/DATOS/Equipos/COSTO%20DE%20PROPIEDAD?36E134FB" TargetMode="External"/><Relationship Id="rId1" Type="http://schemas.openxmlformats.org/officeDocument/2006/relationships/externalLinkPath" Target="file:///\\36E134FB\COSTO%20DE%20PROPIEDAD"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Jhon_F/TRABAJO/TRABAJOS%202017/19.%20CIC%20-%20RIVERA/1.%20Presupuesto%20CIC/ACTUALIZACION%20DE%20LA%20CARRERA%20QUINTA%20Y%20ESTACION/APU%20JHON%20ROSADOCARRERA%20QUINT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92.168.98.11\sig-2023\Users\Jairo%20Rivera\Documents\EPN%20APU\APU%20ALCANTARILLADO%20(ENE2009).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C:/Users/Jairo%20Rivera/Documents/EPN%20APU/APU%20ALCANTARILLADO%20(ENE2009).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Documents%20and%20Settings/Usuario/Mis%20documentos/IBH%20CONSTRUCCIONES/VIVIENDA/BARBOSA/TATIANA/OFICINA/unitarios/PRECIOS%20UNITARIOS/analisis%20unitarios%20vari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odc1srp0005\Invias\MATRIZ%20DETALLADA%20CONCURSO\15-08-2012\04-07-2012\Nueva%20carpeta%20(2)\Nueva%20carpeta\DOCUMENTOS%20INVIAS%202011\final%20MATRIZ%20DE%20CALIFICACION%20CONCURSO%20DE%20MERITOS%202011%20con%20revisione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CARPETA%20USB%20NOV\25-07-11\ARCHIVO%20INVIAS\ARCHIVO%20-2\EVALUACIONES\CM-SGT-SRN-073-2009\CM-PRE-SGT-SRN-073-200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Archivos\2011\Carpetas%20Equipo\Evaluaciones\Concurso%20de%20Meritos\CM-SGT-SAT-022-2011\Modulo%201\Matriz%20Respuesta%20a%20Observaciones\MATRIZ%20CALIF%20TEC%20M1%20CM%20022%202011%20ROB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vanessa\Downloads\PRES%20INTERVENTORI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MAYELY\Eleazar%20Duran\2.Vereda%20Guafilla-Yopal\Documents%20and%20Settings\PLANEACION\Escritorio\PROCESOS\ESTACION%20DE%20BOMBEO\2-PRESUPUESTO%20ESTACION%20SAN%20LUIS%20-%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Users/auxtopo3/Desktop/LABORAL/UPTC/APOYO/modificacion%20Urrea/MEMORIAS%20ADMINISTRATIVO%20FIN.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INF%20NOV-DIC_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rincipal\cundgrupo1\invmeta\INFORMES\infabr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Mis%20documentos\Advial-Jul-01-jul-03\formatos\FORMATOS%20UTILES\APU.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ENIERIA-2\Mis%20documentos\LICITACIONES\LICITACIONPERENCO\TTO%20AGUAS\COSTOS%20sardina%20y%20gandul\GANDU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odc1srp0005\Invias\CM-SGT-SRN-010-2012\COPIA%20MATRICES\CMA-SGT-SRN-004-2011-EE-M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JER-DIS-MOD-VDEFINITIV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Documents%20and%20Settings\Usuario\Mis%20documentos\OSCAR\Copia%20de%20Programa%20200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CUATEJ.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Volumes/TUTO%208/25.%20PAVIMENTACIO&#769;N%20VIAS%20URBANAS%20COMUNA%20III%20MUNICIPIO%20DE%20YOPAL/E:/VARIOS/2015/Varios/BICENTENAR/propuesta%20soto.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60016/Vol.%20XII/Anexo%20B%20APU/An&#225;lisis%20de%20Precios%20Unitarios%20Ed.%20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G\D\FIPP\PROGRAMACION%20DE%20OBRA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PRESUPUESTO%20FINAL.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PRESUPUESTO%20OB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Users/Alirio/AppData/Local/Microsoft/Windows/Temporary%20Internet%20Files/Low/Content.IE5/FBW00E03/2010%20APU%20ALCANTARILLAD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Jimedu-pc-02\proyectos%202020\Users\Alirio\AppData\Local\Microsoft\Windows\Temporary%20Internet%20Files\Low\Content.IE5\FBW00E03\2010%20APU%20ALCANTARILLAD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C:/Users/Alirio/AppData/Local/Microsoft/Windows/Temporary%20Internet%20Files/Low/Content.IE5/FBW00E03/2010%20APU%20ALCANTARILLAD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livejaverianaedu-my.sharepoint.com/Users/Astrid/Desktop/22.%20BOCHALEMA%2020junio2014/matriz%20evaluacion%20tibu%20interv.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ingca2\c\Documents%20and%20Settings\EGRM\Kevin\2005\Metodolo\USUARIO\qwe\IDE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Montajesjm/publicos/PLAdata/PLANNER/PRESUPUESTO/PRESUPUESTO%202003%20%20AGO%202002/_5090_presupuesto%202003_R1%20ago%2014-20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TRONCAL%2010/PRESUPUESTO/RECIBIDA/PRESUPUESTO/An&#225;lisis%20de%20precios%20unitarios/Datos%20b&#225;sico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Users/samsung/Documents/Flor_trabajo/Intersa/FONADE/Procesados/CONTRATO_637/1_Entrega_31Jul12/CORRECCIONES_INTERVENTORIA/CARPETA%2016%20GUACHUC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livejaverianaedu-my.sharepoint.com/ALCALDIA%20YOPAL%202010/ESTUDIOS%20PREVIOS/ARCHIVOS%20BLACHO/DOCUMENTOS%20EAAY/CANTIDADES%20Y%20PPTOS/Cofinanciacion/FICHAS%20Y%20FORMATOS/UNITARIOS%20GENERA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livejaverianaedu-my.sharepoint.com/PLATO%20PALERMO.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Users\giovanny\Downloads\Users\YORMARI\Desktop\METODOLO3\Usuario\2008-08500-0017%20CONSTRUCCION%20PLANES%20DE%20VIVIENDA%20DE%20INTERES%20SOCIAL%20EN%20EL%20DEPARTAMENTO%20DE%20CASANARE\EBI.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Users\Juliana%20Ramos\Desktop\San%20Agustin\Presupuesto%20Viabilizado\Users\HP\AppData\Local\Temp\Presupuesto%20Quimbay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BACKUP/Downloads/file:/C:/Users/Jairo%20Rivera/Documents/EPN%20APU/APU%20ALCANTARILLADO%20(ENE2009).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Users/Jairo%20Rivera/Documents/EPN%20APU/APU%20ALCANTARILLADO%20(ENE2009).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livejaverianaedu-my.sharepoint.com/ALCALDIA%20YOPAL%202010/ESTUDIOS%20PREVIOS/ALCALDIA%20YOPAL%202010/REDES%20LLANOVARGAS/CALCULO%20CANTIDADES%20LLANO%20VARGA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Users\giovanny\Downloads\Users\Lyda\AppData\Roaming\Microsoft\Excel\METODOLO\SISTEMA\PROYECTS\prog.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G\Users\Administrador\Downloads\APUS%202014%20INFRAESTRUCTUR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PROYECTAR%20INGENIERIA%202009\2010\APU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Wiselo%201\Alto%20Magdalena\Puerres%20Monopamba\Presupuesto%20placa%20huella%2029-07-15.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2012\Procesos\Concursos%20de%20Meritos%20(PRE)\CM-PRE-SGT-SRN-010-2012\Matriz%20RObs\MAT%20TEC%20RObs%20CM-PRE-SGT-SRN-010-201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pm-gp.snclavalin.com/Users/martj47/AppData/Local/Microsoft/Windows/Temporary%20Internet%20Files/Content.Outlook/8O8TE8O3/Users/martj47/AppData/Local/Microsoft/Windows/Temporary%20Internet%20Files/Content.MSO/V&#237;nculoExternoRecuperado1?F934D198" TargetMode="External"/><Relationship Id="rId1" Type="http://schemas.openxmlformats.org/officeDocument/2006/relationships/externalLinkPath" Target="file:///\\F934D198\V&#237;nculoExternoRecuperado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Yajaira/Mis%20documentos/Documents%20and%20Settings/ROGER%20VALDERRAMA/Mis%20documentos/Policl&#237;nico/ACTA%20DE%20LIQUIDACI&#211;N%20CENSALUD%20MODIFICADA"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INFORMACI&#211;N%20CONTRATOS\INTERSA\PROYECTOS\FONADE\NARI&#209;O\SAN%20PABLO\SAN%20PABLO%20V2\PRESUPUESTO\PPTO-45_SAN%20PABLO_NARI&#209;O_ACTUALIZADO%20_%20060613.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G:\G\D\JOHAN\Documents\Documents\DOCUMENTOS%20JOHAN\DISE&#209;OS%20TELLO%20-%20AULAS\PRES.%20RESTAURANTE%20C30-%20MAYO%206%20DE%20201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Milton\mateguadua\mano%20de%20obra%20y%20varios%20Mateguadu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livejaverianaedu-my.sharepoint.com/Users/mrojast/A%20Max/Emergencias/INFORMES/PROYECTOS%20FNC/237%20mil/CORDOBA/CAUCACIA%20-%20PLANETA%20RICA.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J:\Wiselo%201\Alto%20Magdalena\Puerres%20Monopamba\PRESUPUESTO%20TRAMO%20EL%20TUNEL%20-%20LAS%20CRUCES\EL%20TUNEL%20-%20LAS%20CRUCES%20-%20PRESUPUESTO%20-%20LIBRO%20COMPLETO%20CON%20P.U.%20(DEFINITIVO)%20(CORREGIDO).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ADM%20VIAL%2003%20-%20CORDOBA\ESTADO%20DE%20RED\2103mar%2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nt-gotalvaro\Documentos%20c\Mis%20documentos\PLIEGOS-COND\OBRA%20PUBLICA\PROC%20SCV-2002\SCV-060-200203142002111631\SCV-060-Base-CAF-Sisga-Guateque.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B2C282E8\PRESUPUESTO%20PORTAL%20NORTE%20V.3.1%20-%2009-07-2017.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D\Cortes\Cortes%20Aldemar%20Aguirre%20Control%20Cort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diegorozo\Downloads\CIMENTACION%20ACEROS%20Y%20CCTOS.%20ultim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Jhon_F/TRABAJO/TRABAJOS%202017/19.%20CIC%20-%20RIVERA/1.%20Presupuesto%20CIC/3.%20PRESUPUESTO%20PUENT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09.xml.rels><?xml version="1.0" encoding="UTF-8" standalone="yes"?>
<Relationships xmlns="http://schemas.openxmlformats.org/package/2006/relationships"><Relationship Id="rId2" Type="http://schemas.microsoft.com/office/2019/04/relationships/externalLinkLongPath" Target="https://d.docs.live.net/CARPETA%20HATO/ACTAS%20CTO%20863-09%20-%20jhon/Users/Usuario/Desktop/DOCUMENTOS%20LEO%202010/PROCESOS%202009/HATOCOROZAL/HATO%20PLAN%20MAESTRO%20CTO%20863-09/INFORMES%20DE%20OBRA/INFORMES%20863-09/MEMORIAS%20Y%20BALANCE%20%20PARA%20ACTAS%20DE%20ORBA%20863-09-%20items%20400.xlsx?0B0CE4EB" TargetMode="External"/><Relationship Id="rId1" Type="http://schemas.openxmlformats.org/officeDocument/2006/relationships/externalLinkPath" Target="file:///\\0B0CE4EB\MEMORIAS%20Y%20BALANCE%20%20PARA%20ACTAS%20DE%20ORBA%20863-09-%20items%20400.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Usuario\Dropbox\DOCUMENTOS\JOHAN\NEIVA\PROYECTOS\PARQUE%20LIZBURG\PRESUPUESTO%20PARQUE%20LIZBURT%20-%20JOHAN.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ortatil\san%20jose\Documents%20and%20Settings\Ing.%20Milton\Mis%20documentos\milton\ARCHIVOS%20MILTON\OFFICIOS\INSTITUTO%20NACIONAL%20DE%20VIAS\2004\invias%20CD%2049,%20dic%202004\presu%20mjq%20cd%2049%20dic%20200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Daniel\calle%204%20plaza%20de%20san%20pedro\JORGE\ing\PRESUPUESTO%20TARQUI\VIVIENDA%20DE%20INTERES%20SOCI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livejaverianaedu-my.sharepoint.com/Cofinanciacion/FICHAS%20Y%20FORMATOS/UNITARIOS%20GENERAL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F:\Desktop\OBRAS\2016\via%207b\LIQUIDACI&#211;N\ACTA%20DE%20RECIBO%20FINA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G:\G\Users\FAIBER%20SANDOVAL\Desktop\JULIO\Datos%20(D)\JMD\La%20plata\LA%20UNION%20Y%20EL%20CARMEN\PRESUPUEST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E:\Users\yolanda\Downloads\Contratos%202011\Cto%20No.%20114%20-%202011%20COMFACA%20Interventoria%20Jardin%20Social\Ajuste%20del%20dise&#241;o\PRESUPUESTO_Jardin_Social_-_ICBF,_COMFACA_Modificado_Completo_FIN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odc1srp0005\Invias\CM-SGT-SRN-010-2012\COPIA%20MATRICES\MAT%20TEC%20CM-PRE-SGT-SRN-010-201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NGENIERIA-2\Mis%20documentos\SERVIPROYING\LICITACIONES\HTZ\internado\DASS\Costos%20alc%20acu%20mixt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F:\Users\Usuario\AppData\Local\Temp\Rar$DI33.816\ACTAS%20SAN%20AGUSTIN\Users\Invitado\Documents\PROYECTOS%20OCELOTE\VIA%20PALMERA%20OCELOTE\ACTAS\ACTA%2004%20VIA\ACTA%2004%20PSLM.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odc1srp0005\Invias\CONCURSO%20GRANDES%20PROYECTOS\PRECALIFICACION.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odc1srp0005\Invias\MATRIZ%20DETALLADA%20CONCURSO\EVALUACION%20SEGUROS\MATRIZ%20DE%20CALIFICACION%20CONCURSO%20DE%20MERITOS%20ABIERTO-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ARCHIVO\ALCALDIA%202009\DOCUME~1\GOBERN~1\CONFIG~1\Temp\Directorio%20temporal%201%20para%20FICHA%20%20VIAS%20TERCIARIAS%20FAEP%204000.zip\FICHA%20%20VIAS%20TERCIARIAS%20FAEP%20400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ARCHIVO\ALCALDIA%202009\DOCUME~1\GOBERN~1\CONFIG~1\Temp\Directorio%20temporal%201%20para%20FICHA%20%20VIAS%20TERCIARIAS%20FAEP%204000.zip\FICHA%20%20VIAS%20TERCIARIAS%20FAEP%20400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d.docs.live.net/Montajesjm/publicos/MtoGral/Proyectos/Licitaciones/A&#241;o%202004/LIC-003-04-CERRAMIENTO%20PIT%20PF-2/Presupuesto%20Cerramiento%20CL-003-0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AMV%20GRUPO2-05\presupuestos\ajuste%20presupuestos\$%20PR20%20al%20PR23.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Computador1\Mis%20documentos\CUADRO%20DE%20EXPERIENCIA%20OC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Volumes\TUTO%208\25.%20PAVIMENTACIO&#769;N%20VIAS%20URBANAS%20COMUNA%20III%20MUNICIPIO%20DE%20YOPAL\Obrashfgb\obras\CUADRO%20EXPERIENCIA%20idry.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F:\Volumes\LEGUIZ\Sin%20t&#237;tuloUsers\hernandoleguizamon\Desktop\%20GOBERNACION\2016-04-12%20GOBERNACION\ESTUDIO%20PREVIOS%202016\BASE%20EP%202016\file\Pc_85\compartida\Cofinanciacion\FICHAS%20Y%20FORMATOS\UNITARIOS%20GENERALE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Users\USUARIO\Downloads\FINAL%20SAN%20LUIS\CARPETA%20SAN%20LUIS\SAN%20LUIS\F\CONTRATOS%20%20ESTUDIOS%20Y%20DISE&#209;OS%202011\E.P.%20ELECTRIFICACION%20VEREDA%20SANTA%20MARTA\Documents%20and%20Settings\PROGOBRAS\Escritorio\ARELIS%202010\PRESUPUESTO"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E:\Users\USUARIO\Downloads\FINAL%20SAN%20LUIS\CARPETA%20SAN%20LUIS\SAN%20LUIS\F\CONTRATOS%20%20ESTUDIOS%20Y%20DISE&#209;OS%202011\E.P.%20ELECTRIFICACION%20VEREDA%20SANTA%20MARTA\Documents%20and%20Settings\PROGOBRAS\Escritorio\ARELIS%202010\PRESUPUESTO"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7F168C0C\UNITARIOS%20GENERALE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Users\vanessa\Downloads\RCA1A1.xls" TargetMode="External"/></Relationships>
</file>

<file path=xl/externalLinks/_rels/externalLink140.xml.rels><?xml version="1.0" encoding="UTF-8" standalone="yes"?>
<Relationships xmlns="http://schemas.openxmlformats.org/package/2006/relationships"><Relationship Id="rId2" Type="http://schemas.microsoft.com/office/2019/04/relationships/externalLinkLongPath" Target="https://d.docs.live.net/Users/Lyda/AppData/Roaming/Microsoft/Excel/Users/SONY/Desktop/Documentos%20DORIS/DOCS%20%20SEP%20%202005/METODOLO2/USUARIO/Desarrollo%20de%20planes%20de%20vivienda%20de%20interes%20social%20y%20productividad%20con%20equidad%20terrirorial%202008-1001/PROG.XLS?4F2B4828" TargetMode="External"/><Relationship Id="rId1" Type="http://schemas.openxmlformats.org/officeDocument/2006/relationships/externalLinkPath" Target="file:///\\4F2B4828\PROG.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J:\SAGUT%203.0%20%202009%20V.1\Presupuestos\SUCUMBIO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rincipal\cundgrupo1\Mis%20documentos\contratos-en-ejecuci&#243;n\contratos-inv&#237;as-2002\consulv&#237;as-advial\WINDOWS\TEMP\TD_0025.DIR\NOV-%20DIC-2002\oficina\accidentes%20le%20NOV-02-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Sectores%20Varios\Simulaciones%20dise&#241;o\SIM_Dis_B_Martires_2044.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Users/Angela%20Lopez/Downloads/APU&#180;S%20ALCANTARILLADO%20V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 val="Presupuesto%20REDUCTORES%20LA%2"/>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OTEXTIL TEJIDO"/>
      <sheetName val="GEOTEXTIL NO TEJIDO "/>
      <sheetName val="MANTO "/>
      <sheetName val="GEODREN PLANAR"/>
      <sheetName val="DREN FRANCES"/>
      <sheetName val="GRAPAS"/>
      <sheetName val="CANTIDADES INICIALES PRESUPUEST"/>
    </sheetNames>
    <definedNames>
      <definedName name="ERR" refersTo="#¡REF!"/>
    </defined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IREM VIA FLOR"/>
    </sheetNames>
    <definedNames>
      <definedName name="ERR"/>
    </defined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 val="PRECIOS"/>
    </sheetNames>
    <sheetDataSet>
      <sheetData sheetId="0"/>
      <sheetData sheetId="1"/>
      <sheetData sheetId="2"/>
      <sheetData sheetId="3"/>
      <sheetData sheetId="4">
        <row r="80">
          <cell r="J80">
            <v>10935</v>
          </cell>
        </row>
        <row r="132">
          <cell r="J132">
            <v>492036</v>
          </cell>
        </row>
        <row r="273">
          <cell r="J273">
            <v>28382</v>
          </cell>
        </row>
        <row r="321">
          <cell r="J321">
            <v>92731.280811232456</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row r="4003">
          <cell r="J4003">
            <v>15240</v>
          </cell>
        </row>
        <row r="4056">
          <cell r="J4056">
            <v>50220</v>
          </cell>
        </row>
        <row r="4109">
          <cell r="J4109">
            <v>76540</v>
          </cell>
        </row>
        <row r="4162">
          <cell r="J4162">
            <v>82620</v>
          </cell>
        </row>
        <row r="5676">
          <cell r="J5676">
            <v>40980</v>
          </cell>
        </row>
      </sheetData>
      <sheetData sheetId="5">
        <row r="36">
          <cell r="C36">
            <v>0.25</v>
          </cell>
        </row>
        <row r="43">
          <cell r="D43">
            <v>22714</v>
          </cell>
        </row>
      </sheetData>
      <sheetData sheetId="6"/>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s>
    <sheetDataSet>
      <sheetData sheetId="0"/>
      <sheetData sheetId="1"/>
      <sheetData sheetId="2"/>
      <sheetData sheetId="3"/>
      <sheetData sheetId="4">
        <row r="80">
          <cell r="J80">
            <v>10935</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sheetData>
      <sheetData sheetId="5">
        <row r="36">
          <cell r="C36">
            <v>0.25</v>
          </cell>
        </row>
      </sheetData>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 val="PRECIOS"/>
    </sheetNames>
    <sheetDataSet>
      <sheetData sheetId="0"/>
      <sheetData sheetId="1"/>
      <sheetData sheetId="2"/>
      <sheetData sheetId="3"/>
      <sheetData sheetId="4">
        <row r="80">
          <cell r="J80">
            <v>10935</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sheetData>
      <sheetData sheetId="5">
        <row r="36">
          <cell r="C36">
            <v>0.25</v>
          </cell>
        </row>
      </sheetData>
      <sheetData sheetId="6"/>
      <sheetData sheetId="7"/>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 val="1.1"/>
      <sheetName val="1.2"/>
      <sheetName val="1.3"/>
      <sheetName val="1.4"/>
      <sheetName val="1.5"/>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APU"/>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trsumm0"/>
      <sheetName val="ó&gt;_x0000__x0001__x0000__x0000__x0000_j0$_x0000_#_x0000__x0000__x0000_j.$_x0000_#_x0000__x0000__x0000_L_x0012_Óu_x0000__x0000__x0000__x0000_"/>
      <sheetName val="INSUMOS"/>
      <sheetName val="EQUIPOS"/>
      <sheetName val="TRANSPORTES"/>
      <sheetName val="TRANS"/>
      <sheetName val="CUADRI"/>
      <sheetName val="EQU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Lista ICCU"/>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Accidentalidad"/>
      <sheetName val="Causa Posible"/>
      <sheetName val="Base de Datos"/>
      <sheetName val="Elementos Involucrados"/>
      <sheetName val="TARIFAS MATERIALES"/>
      <sheetName val="TARIFAS EQUIPOS "/>
      <sheetName val="TARIFA SALARIOS"/>
      <sheetName val="PRES"/>
      <sheetName val="AMOBLAMINETO"/>
      <sheetName val="LISTA"/>
      <sheetName val="Indicadores Y Listas"/>
      <sheetName val="ó&gt;_x005f_x0000__x005f_x0001__x005f_x0000__x005f_x0000__"/>
      <sheetName val="resum96"/>
      <sheetName val="SNP7 Anclajes pasivos6j_x0000_"/>
      <sheetName val="CRA.MODI"/>
      <sheetName val="MYE OBRA"/>
      <sheetName val="Hoja2"/>
      <sheetName val="Grafico Avance"/>
      <sheetName val="ó&gt;?_x0001_???j0$?#???j.$?#???L_x0012_Óu????"/>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quot;PAGA&quot;"/>
      <sheetName val="MATERIALES Y RECURSOS"/>
      <sheetName val="ó&gt;????j0$?#???j_$?#???LÓ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REAJUSTESACTA1PROVI"/>
      <sheetName val="Causa_Posible"/>
      <sheetName val="Elementos_Involucrados"/>
      <sheetName val="Base_de_Datos"/>
      <sheetName val="CRA_MODI"/>
      <sheetName val="Equipo_Menor"/>
      <sheetName val="ALQUILADO_F-7857-308_"/>
      <sheetName val="Real_Para_tarifas"/>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SUPUESTOS-R_x0000_耽1._x0000__x0000_㙊辎簎䣼ꦱ_xdb30_疏揤S"/>
      <sheetName val="DUB-823"/>
      <sheetName val="GPI 526"/>
      <sheetName val="SKJ452"/>
      <sheetName val="ITA878"/>
      <sheetName val="AEA-944"/>
      <sheetName val="XXJ617"/>
      <sheetName val="SNG_855"/>
      <sheetName val="VEA 374"/>
      <sheetName val="HFB024"/>
      <sheetName val="PAJ825"/>
      <sheetName val="Item"/>
      <sheetName val="PREACTA 28"/>
      <sheetName val="RELACION DE PRECIOS"/>
      <sheetName val="ACTA 5"/>
      <sheetName val="MODIF. 2"/>
      <sheetName val="MODIF. 3"/>
      <sheetName val="cant"/>
      <sheetName val="par mar19"/>
      <sheetName val="par"/>
      <sheetName val="Mensilizzato"/>
      <sheetName val="Base Dat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ow r="2">
          <cell r="A2">
            <v>0</v>
          </cell>
        </row>
      </sheetData>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2">
          <cell r="A2">
            <v>0</v>
          </cell>
        </row>
      </sheetData>
      <sheetData sheetId="759" refreshError="1"/>
      <sheetData sheetId="760" refreshError="1"/>
      <sheetData sheetId="761" refreshError="1"/>
      <sheetData sheetId="762" refreshError="1"/>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efreshError="1"/>
      <sheetData sheetId="879" refreshError="1"/>
      <sheetData sheetId="880" refreshError="1"/>
      <sheetData sheetId="881" refreshError="1"/>
      <sheetData sheetId="882" refreshError="1"/>
      <sheetData sheetId="883" refreshError="1"/>
      <sheetData sheetId="884" refreshError="1"/>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sheetData sheetId="1054"/>
      <sheetData sheetId="1055"/>
      <sheetData sheetId="1056">
        <row r="2">
          <cell r="A2">
            <v>0</v>
          </cell>
        </row>
      </sheetData>
      <sheetData sheetId="1057" refreshError="1"/>
      <sheetData sheetId="1058">
        <row r="2">
          <cell r="A2">
            <v>0</v>
          </cell>
        </row>
      </sheetData>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efreshError="1"/>
      <sheetData sheetId="1070">
        <row r="2">
          <cell r="A2">
            <v>0</v>
          </cell>
        </row>
      </sheetData>
      <sheetData sheetId="1071">
        <row r="2">
          <cell r="A2">
            <v>0</v>
          </cell>
        </row>
      </sheetData>
      <sheetData sheetId="1072">
        <row r="2">
          <cell r="A2">
            <v>0</v>
          </cell>
        </row>
      </sheetData>
      <sheetData sheetId="1073"/>
      <sheetData sheetId="1074">
        <row r="2">
          <cell r="A2">
            <v>0</v>
          </cell>
        </row>
      </sheetData>
      <sheetData sheetId="1075"/>
      <sheetData sheetId="1076">
        <row r="2">
          <cell r="B2">
            <v>0</v>
          </cell>
        </row>
      </sheetData>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efreshError="1"/>
      <sheetData sheetId="1703">
        <row r="2">
          <cell r="A2">
            <v>0</v>
          </cell>
        </row>
      </sheetData>
      <sheetData sheetId="1704">
        <row r="2">
          <cell r="A2">
            <v>0</v>
          </cell>
        </row>
      </sheetData>
      <sheetData sheetId="1705">
        <row r="2">
          <cell r="A2">
            <v>0</v>
          </cell>
        </row>
      </sheetData>
      <sheetData sheetId="1706">
        <row r="2">
          <cell r="A2" t="str">
            <v>“CONSTRUCCIÓN DE OBRAS CIVILES, ELÉCTRICAS, MECÁNICAS E INSTRUMENTACIÓN REQUERIDAS POR ECOPETROL Y SU GRUPO EMPRESARIAL PARA LA VIGENCIA 2017-2020 CON OPCIÓN DE DOS AÑOS”</v>
          </cell>
        </row>
      </sheetData>
      <sheetData sheetId="1707">
        <row r="2">
          <cell r="A2" t="str">
            <v>“CONSTRUCCIÓN DE OBRAS CIVILES, ELÉCTRICAS, MECÁNICAS E INSTRUMENTACIÓN REQUERIDAS POR ECOPETROL Y SU GRUPO EMPRESARIAL PARA LA VIGENCIA 2017-2020 CON OPCIÓN DE DOS AÑOS”</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efreshError="1"/>
      <sheetData sheetId="1715" refreshError="1"/>
      <sheetData sheetId="1716">
        <row r="2">
          <cell r="A2">
            <v>0</v>
          </cell>
        </row>
      </sheetData>
      <sheetData sheetId="1717">
        <row r="2">
          <cell r="A2">
            <v>0</v>
          </cell>
        </row>
      </sheetData>
      <sheetData sheetId="1718" refreshError="1"/>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sheetData sheetId="2420"/>
      <sheetData sheetId="2421"/>
      <sheetData sheetId="2422"/>
      <sheetData sheetId="2423"/>
      <sheetData sheetId="2424"/>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sheetData sheetId="2441"/>
      <sheetData sheetId="2442"/>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sheetData sheetId="3270">
        <row r="2">
          <cell r="A2">
            <v>0</v>
          </cell>
        </row>
      </sheetData>
      <sheetData sheetId="3271">
        <row r="2">
          <cell r="A2">
            <v>0</v>
          </cell>
        </row>
      </sheetData>
      <sheetData sheetId="3272">
        <row r="2">
          <cell r="A2">
            <v>0</v>
          </cell>
        </row>
      </sheetData>
      <sheetData sheetId="3273"/>
      <sheetData sheetId="3274"/>
      <sheetData sheetId="3275">
        <row r="2">
          <cell r="A2">
            <v>0</v>
          </cell>
        </row>
      </sheetData>
      <sheetData sheetId="3276">
        <row r="2">
          <cell r="A2">
            <v>0</v>
          </cell>
        </row>
      </sheetData>
      <sheetData sheetId="3277">
        <row r="2">
          <cell r="A2">
            <v>0</v>
          </cell>
        </row>
      </sheetData>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ow r="2">
          <cell r="A2">
            <v>0</v>
          </cell>
        </row>
      </sheetData>
      <sheetData sheetId="3292"/>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sheetData sheetId="3314">
        <row r="2">
          <cell r="A2">
            <v>0</v>
          </cell>
        </row>
      </sheetData>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row r="2">
          <cell r="A2">
            <v>0</v>
          </cell>
        </row>
      </sheetData>
      <sheetData sheetId="3388"/>
      <sheetData sheetId="3389"/>
      <sheetData sheetId="3390"/>
      <sheetData sheetId="3391"/>
      <sheetData sheetId="3392">
        <row r="2">
          <cell r="A2">
            <v>0</v>
          </cell>
        </row>
      </sheetData>
      <sheetData sheetId="3393"/>
      <sheetData sheetId="3394"/>
      <sheetData sheetId="3395"/>
      <sheetData sheetId="3396"/>
      <sheetData sheetId="3397">
        <row r="2">
          <cell r="A2">
            <v>0</v>
          </cell>
        </row>
      </sheetData>
      <sheetData sheetId="3398"/>
      <sheetData sheetId="3399"/>
      <sheetData sheetId="3400"/>
      <sheetData sheetId="3401"/>
      <sheetData sheetId="3402">
        <row r="2">
          <cell r="A2">
            <v>0</v>
          </cell>
        </row>
      </sheetData>
      <sheetData sheetId="3403">
        <row r="2">
          <cell r="A2">
            <v>0</v>
          </cell>
        </row>
      </sheetData>
      <sheetData sheetId="3404"/>
      <sheetData sheetId="3405"/>
      <sheetData sheetId="3406"/>
      <sheetData sheetId="3407">
        <row r="2">
          <cell r="A2">
            <v>0</v>
          </cell>
        </row>
      </sheetData>
      <sheetData sheetId="3408"/>
      <sheetData sheetId="3409"/>
      <sheetData sheetId="3410"/>
      <sheetData sheetId="3411"/>
      <sheetData sheetId="3412">
        <row r="2">
          <cell r="A2">
            <v>0</v>
          </cell>
        </row>
      </sheetData>
      <sheetData sheetId="3413"/>
      <sheetData sheetId="3414"/>
      <sheetData sheetId="3415"/>
      <sheetData sheetId="3416"/>
      <sheetData sheetId="3417">
        <row r="2">
          <cell r="A2">
            <v>0</v>
          </cell>
        </row>
      </sheetData>
      <sheetData sheetId="3418"/>
      <sheetData sheetId="3419"/>
      <sheetData sheetId="3420"/>
      <sheetData sheetId="3421"/>
      <sheetData sheetId="3422">
        <row r="2">
          <cell r="A2">
            <v>0</v>
          </cell>
        </row>
      </sheetData>
      <sheetData sheetId="3423"/>
      <sheetData sheetId="3424"/>
      <sheetData sheetId="3425">
        <row r="2">
          <cell r="A2">
            <v>0</v>
          </cell>
        </row>
      </sheetData>
      <sheetData sheetId="3426"/>
      <sheetData sheetId="3427"/>
      <sheetData sheetId="3428"/>
      <sheetData sheetId="3429"/>
      <sheetData sheetId="3430">
        <row r="2">
          <cell r="A2">
            <v>0</v>
          </cell>
        </row>
      </sheetData>
      <sheetData sheetId="3431"/>
      <sheetData sheetId="3432"/>
      <sheetData sheetId="3433"/>
      <sheetData sheetId="3434"/>
      <sheetData sheetId="3435">
        <row r="2">
          <cell r="A2">
            <v>0</v>
          </cell>
        </row>
      </sheetData>
      <sheetData sheetId="3436">
        <row r="2">
          <cell r="A2">
            <v>0</v>
          </cell>
        </row>
      </sheetData>
      <sheetData sheetId="3437"/>
      <sheetData sheetId="3438"/>
      <sheetData sheetId="3439"/>
      <sheetData sheetId="3440">
        <row r="2">
          <cell r="A2">
            <v>0</v>
          </cell>
        </row>
      </sheetData>
      <sheetData sheetId="3441"/>
      <sheetData sheetId="3442"/>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sheetData sheetId="3452">
        <row r="2">
          <cell r="A2">
            <v>0</v>
          </cell>
        </row>
      </sheetData>
      <sheetData sheetId="3453"/>
      <sheetData sheetId="3454"/>
      <sheetData sheetId="3455">
        <row r="2">
          <cell r="A2">
            <v>0</v>
          </cell>
        </row>
      </sheetData>
      <sheetData sheetId="3456"/>
      <sheetData sheetId="3457"/>
      <sheetData sheetId="3458"/>
      <sheetData sheetId="3459"/>
      <sheetData sheetId="3460"/>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sheetData sheetId="3546"/>
      <sheetData sheetId="3547">
        <row r="2">
          <cell r="A2">
            <v>0</v>
          </cell>
        </row>
      </sheetData>
      <sheetData sheetId="3548"/>
      <sheetData sheetId="3549">
        <row r="2">
          <cell r="A2">
            <v>0</v>
          </cell>
        </row>
      </sheetData>
      <sheetData sheetId="3550"/>
      <sheetData sheetId="3551"/>
      <sheetData sheetId="3552"/>
      <sheetData sheetId="3553"/>
      <sheetData sheetId="3554">
        <row r="2">
          <cell r="A2">
            <v>0</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row r="2">
          <cell r="A2">
            <v>0</v>
          </cell>
        </row>
      </sheetData>
      <sheetData sheetId="3568"/>
      <sheetData sheetId="3569"/>
      <sheetData sheetId="3570"/>
      <sheetData sheetId="3571"/>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sheetData sheetId="3730"/>
      <sheetData sheetId="3731">
        <row r="2">
          <cell r="A2">
            <v>0</v>
          </cell>
        </row>
      </sheetData>
      <sheetData sheetId="3732"/>
      <sheetData sheetId="3733">
        <row r="2">
          <cell r="A2">
            <v>0</v>
          </cell>
        </row>
      </sheetData>
      <sheetData sheetId="3734"/>
      <sheetData sheetId="3735"/>
      <sheetData sheetId="3736"/>
      <sheetData sheetId="3737"/>
      <sheetData sheetId="3738">
        <row r="2">
          <cell r="A2">
            <v>0</v>
          </cell>
        </row>
      </sheetData>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row r="2">
          <cell r="A2">
            <v>0</v>
          </cell>
        </row>
      </sheetData>
      <sheetData sheetId="3752"/>
      <sheetData sheetId="3753"/>
      <sheetData sheetId="3754"/>
      <sheetData sheetId="3755"/>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sheetData sheetId="3914"/>
      <sheetData sheetId="3915">
        <row r="2">
          <cell r="A2">
            <v>0</v>
          </cell>
        </row>
      </sheetData>
      <sheetData sheetId="3916"/>
      <sheetData sheetId="3917">
        <row r="2">
          <cell r="A2">
            <v>0</v>
          </cell>
        </row>
      </sheetData>
      <sheetData sheetId="3918"/>
      <sheetData sheetId="3919"/>
      <sheetData sheetId="3920"/>
      <sheetData sheetId="3921"/>
      <sheetData sheetId="3922">
        <row r="2">
          <cell r="A2">
            <v>0</v>
          </cell>
        </row>
      </sheetData>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row r="2">
          <cell r="A2">
            <v>0</v>
          </cell>
        </row>
      </sheetData>
      <sheetData sheetId="3936"/>
      <sheetData sheetId="3937"/>
      <sheetData sheetId="3938"/>
      <sheetData sheetId="3939"/>
      <sheetData sheetId="3940">
        <row r="2">
          <cell r="A2">
            <v>0</v>
          </cell>
        </row>
      </sheetData>
      <sheetData sheetId="3941"/>
      <sheetData sheetId="3942"/>
      <sheetData sheetId="3943"/>
      <sheetData sheetId="3944">
        <row r="2">
          <cell r="A2">
            <v>0</v>
          </cell>
        </row>
      </sheetData>
      <sheetData sheetId="3945">
        <row r="2">
          <cell r="A2">
            <v>0</v>
          </cell>
        </row>
      </sheetData>
      <sheetData sheetId="3946"/>
      <sheetData sheetId="3947"/>
      <sheetData sheetId="3948"/>
      <sheetData sheetId="3949">
        <row r="2">
          <cell r="A2">
            <v>0</v>
          </cell>
        </row>
      </sheetData>
      <sheetData sheetId="3950">
        <row r="2">
          <cell r="A2">
            <v>0</v>
          </cell>
        </row>
      </sheetData>
      <sheetData sheetId="3951"/>
      <sheetData sheetId="3952">
        <row r="2">
          <cell r="A2">
            <v>0</v>
          </cell>
        </row>
      </sheetData>
      <sheetData sheetId="3953"/>
      <sheetData sheetId="3954">
        <row r="2">
          <cell r="A2">
            <v>0</v>
          </cell>
        </row>
      </sheetData>
      <sheetData sheetId="3955">
        <row r="2">
          <cell r="A2">
            <v>0</v>
          </cell>
        </row>
      </sheetData>
      <sheetData sheetId="3956">
        <row r="2">
          <cell r="A2">
            <v>0</v>
          </cell>
        </row>
      </sheetData>
      <sheetData sheetId="3957"/>
      <sheetData sheetId="3958"/>
      <sheetData sheetId="3959">
        <row r="2">
          <cell r="A2">
            <v>0</v>
          </cell>
        </row>
      </sheetData>
      <sheetData sheetId="3960">
        <row r="2">
          <cell r="A2">
            <v>0</v>
          </cell>
        </row>
      </sheetData>
      <sheetData sheetId="3961"/>
      <sheetData sheetId="3962"/>
      <sheetData sheetId="3963"/>
      <sheetData sheetId="3964">
        <row r="2">
          <cell r="A2">
            <v>0</v>
          </cell>
        </row>
      </sheetData>
      <sheetData sheetId="3965">
        <row r="2">
          <cell r="A2">
            <v>0</v>
          </cell>
        </row>
      </sheetData>
      <sheetData sheetId="3966"/>
      <sheetData sheetId="3967"/>
      <sheetData sheetId="3968"/>
      <sheetData sheetId="3969">
        <row r="2">
          <cell r="A2">
            <v>0</v>
          </cell>
        </row>
      </sheetData>
      <sheetData sheetId="3970">
        <row r="2">
          <cell r="A2">
            <v>0</v>
          </cell>
        </row>
      </sheetData>
      <sheetData sheetId="3971"/>
      <sheetData sheetId="3972"/>
      <sheetData sheetId="3973"/>
      <sheetData sheetId="3974">
        <row r="2">
          <cell r="A2">
            <v>0</v>
          </cell>
        </row>
      </sheetData>
      <sheetData sheetId="3975">
        <row r="2">
          <cell r="A2">
            <v>0</v>
          </cell>
        </row>
      </sheetData>
      <sheetData sheetId="3976"/>
      <sheetData sheetId="3977">
        <row r="2">
          <cell r="A2">
            <v>0</v>
          </cell>
        </row>
      </sheetData>
      <sheetData sheetId="3978">
        <row r="2">
          <cell r="A2">
            <v>0</v>
          </cell>
        </row>
      </sheetData>
      <sheetData sheetId="3979"/>
      <sheetData sheetId="3980"/>
      <sheetData sheetId="3981"/>
      <sheetData sheetId="3982">
        <row r="2">
          <cell r="A2">
            <v>0</v>
          </cell>
        </row>
      </sheetData>
      <sheetData sheetId="3983">
        <row r="2">
          <cell r="A2">
            <v>0</v>
          </cell>
        </row>
      </sheetData>
      <sheetData sheetId="3984"/>
      <sheetData sheetId="3985"/>
      <sheetData sheetId="3986"/>
      <sheetData sheetId="3987">
        <row r="2">
          <cell r="A2">
            <v>0</v>
          </cell>
        </row>
      </sheetData>
      <sheetData sheetId="3988">
        <row r="2">
          <cell r="A2">
            <v>0</v>
          </cell>
        </row>
      </sheetData>
      <sheetData sheetId="3989">
        <row r="2">
          <cell r="A2">
            <v>0</v>
          </cell>
        </row>
      </sheetData>
      <sheetData sheetId="3990"/>
      <sheetData sheetId="3991"/>
      <sheetData sheetId="3992">
        <row r="2">
          <cell r="A2">
            <v>0</v>
          </cell>
        </row>
      </sheetData>
      <sheetData sheetId="3993">
        <row r="2">
          <cell r="A2">
            <v>0</v>
          </cell>
        </row>
      </sheetData>
      <sheetData sheetId="3994"/>
      <sheetData sheetId="3995"/>
      <sheetData sheetId="3996"/>
      <sheetData sheetId="3997">
        <row r="2">
          <cell r="A2">
            <v>0</v>
          </cell>
        </row>
      </sheetData>
      <sheetData sheetId="3998">
        <row r="2">
          <cell r="A2">
            <v>0</v>
          </cell>
        </row>
      </sheetData>
      <sheetData sheetId="3999"/>
      <sheetData sheetId="4000"/>
      <sheetData sheetId="4001"/>
      <sheetData sheetId="4002">
        <row r="2">
          <cell r="A2">
            <v>0</v>
          </cell>
        </row>
      </sheetData>
      <sheetData sheetId="4003">
        <row r="2">
          <cell r="A2">
            <v>0</v>
          </cell>
        </row>
      </sheetData>
      <sheetData sheetId="4004"/>
      <sheetData sheetId="4005"/>
      <sheetData sheetId="4006"/>
      <sheetData sheetId="4007">
        <row r="2">
          <cell r="A2">
            <v>0</v>
          </cell>
        </row>
      </sheetData>
      <sheetData sheetId="4008">
        <row r="2">
          <cell r="A2">
            <v>0</v>
          </cell>
        </row>
      </sheetData>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row r="2">
          <cell r="A2">
            <v>0</v>
          </cell>
        </row>
      </sheetData>
      <sheetData sheetId="4087"/>
      <sheetData sheetId="4088"/>
      <sheetData sheetId="4089">
        <row r="2">
          <cell r="A2">
            <v>0</v>
          </cell>
        </row>
      </sheetData>
      <sheetData sheetId="4090"/>
      <sheetData sheetId="4091">
        <row r="2">
          <cell r="A2">
            <v>0</v>
          </cell>
        </row>
      </sheetData>
      <sheetData sheetId="4092"/>
      <sheetData sheetId="4093"/>
      <sheetData sheetId="4094"/>
      <sheetData sheetId="4095"/>
      <sheetData sheetId="4096">
        <row r="2">
          <cell r="A2">
            <v>0</v>
          </cell>
        </row>
      </sheetData>
      <sheetData sheetId="4097"/>
      <sheetData sheetId="4098"/>
      <sheetData sheetId="4099"/>
      <sheetData sheetId="4100"/>
      <sheetData sheetId="4101">
        <row r="2">
          <cell r="A2">
            <v>0</v>
          </cell>
        </row>
      </sheetData>
      <sheetData sheetId="4102"/>
      <sheetData sheetId="4103"/>
      <sheetData sheetId="4104"/>
      <sheetData sheetId="4105"/>
      <sheetData sheetId="4106">
        <row r="2">
          <cell r="A2">
            <v>0</v>
          </cell>
        </row>
      </sheetData>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row r="2">
          <cell r="A2">
            <v>0</v>
          </cell>
        </row>
      </sheetData>
      <sheetData sheetId="4120"/>
      <sheetData sheetId="4121"/>
      <sheetData sheetId="4122"/>
      <sheetData sheetId="4123"/>
      <sheetData sheetId="4124">
        <row r="2">
          <cell r="A2">
            <v>0</v>
          </cell>
        </row>
      </sheetData>
      <sheetData sheetId="4125"/>
      <sheetData sheetId="4126"/>
      <sheetData sheetId="4127"/>
      <sheetData sheetId="4128">
        <row r="2">
          <cell r="A2">
            <v>0</v>
          </cell>
        </row>
      </sheetData>
      <sheetData sheetId="4129">
        <row r="2">
          <cell r="A2">
            <v>0</v>
          </cell>
        </row>
      </sheetData>
      <sheetData sheetId="4130"/>
      <sheetData sheetId="4131"/>
      <sheetData sheetId="4132"/>
      <sheetData sheetId="4133">
        <row r="2">
          <cell r="A2">
            <v>0</v>
          </cell>
        </row>
      </sheetData>
      <sheetData sheetId="4134">
        <row r="2">
          <cell r="A2">
            <v>0</v>
          </cell>
        </row>
      </sheetData>
      <sheetData sheetId="4135"/>
      <sheetData sheetId="4136"/>
      <sheetData sheetId="4137"/>
      <sheetData sheetId="4138">
        <row r="2">
          <cell r="A2">
            <v>0</v>
          </cell>
        </row>
      </sheetData>
      <sheetData sheetId="4139">
        <row r="2">
          <cell r="A2">
            <v>0</v>
          </cell>
        </row>
      </sheetData>
      <sheetData sheetId="4140">
        <row r="2">
          <cell r="A2">
            <v>0</v>
          </cell>
        </row>
      </sheetData>
      <sheetData sheetId="4141"/>
      <sheetData sheetId="4142"/>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sheetData sheetId="4152"/>
      <sheetData sheetId="4153">
        <row r="2">
          <cell r="A2">
            <v>0</v>
          </cell>
        </row>
      </sheetData>
      <sheetData sheetId="4154">
        <row r="2">
          <cell r="A2">
            <v>0</v>
          </cell>
        </row>
      </sheetData>
      <sheetData sheetId="4155"/>
      <sheetData sheetId="4156"/>
      <sheetData sheetId="4157"/>
      <sheetData sheetId="4158">
        <row r="2">
          <cell r="A2">
            <v>0</v>
          </cell>
        </row>
      </sheetData>
      <sheetData sheetId="4159">
        <row r="2">
          <cell r="A2">
            <v>0</v>
          </cell>
        </row>
      </sheetData>
      <sheetData sheetId="4160"/>
      <sheetData sheetId="4161">
        <row r="2">
          <cell r="A2">
            <v>0</v>
          </cell>
        </row>
      </sheetData>
      <sheetData sheetId="4162">
        <row r="2">
          <cell r="A2">
            <v>0</v>
          </cell>
        </row>
      </sheetData>
      <sheetData sheetId="4163"/>
      <sheetData sheetId="4164"/>
      <sheetData sheetId="4165"/>
      <sheetData sheetId="4166">
        <row r="2">
          <cell r="A2">
            <v>0</v>
          </cell>
        </row>
      </sheetData>
      <sheetData sheetId="4167">
        <row r="2">
          <cell r="A2">
            <v>0</v>
          </cell>
        </row>
      </sheetData>
      <sheetData sheetId="4168"/>
      <sheetData sheetId="4169"/>
      <sheetData sheetId="4170"/>
      <sheetData sheetId="4171">
        <row r="2">
          <cell r="A2">
            <v>0</v>
          </cell>
        </row>
      </sheetData>
      <sheetData sheetId="4172">
        <row r="2">
          <cell r="A2">
            <v>0</v>
          </cell>
        </row>
      </sheetData>
      <sheetData sheetId="4173">
        <row r="2">
          <cell r="A2">
            <v>0</v>
          </cell>
        </row>
      </sheetData>
      <sheetData sheetId="4174"/>
      <sheetData sheetId="4175"/>
      <sheetData sheetId="4176">
        <row r="2">
          <cell r="A2">
            <v>0</v>
          </cell>
        </row>
      </sheetData>
      <sheetData sheetId="4177">
        <row r="2">
          <cell r="A2">
            <v>0</v>
          </cell>
        </row>
      </sheetData>
      <sheetData sheetId="4178"/>
      <sheetData sheetId="4179"/>
      <sheetData sheetId="4180"/>
      <sheetData sheetId="4181">
        <row r="2">
          <cell r="A2">
            <v>0</v>
          </cell>
        </row>
      </sheetData>
      <sheetData sheetId="4182">
        <row r="2">
          <cell r="A2">
            <v>0</v>
          </cell>
        </row>
      </sheetData>
      <sheetData sheetId="4183"/>
      <sheetData sheetId="4184"/>
      <sheetData sheetId="4185"/>
      <sheetData sheetId="4186">
        <row r="2">
          <cell r="A2">
            <v>0</v>
          </cell>
        </row>
      </sheetData>
      <sheetData sheetId="4187">
        <row r="2">
          <cell r="A2">
            <v>0</v>
          </cell>
        </row>
      </sheetData>
      <sheetData sheetId="4188"/>
      <sheetData sheetId="4189"/>
      <sheetData sheetId="4190">
        <row r="2">
          <cell r="A2">
            <v>0</v>
          </cell>
        </row>
      </sheetData>
      <sheetData sheetId="4191">
        <row r="2">
          <cell r="A2">
            <v>0</v>
          </cell>
        </row>
      </sheetData>
      <sheetData sheetId="4192">
        <row r="2">
          <cell r="A2">
            <v>0</v>
          </cell>
        </row>
      </sheetData>
      <sheetData sheetId="4193"/>
      <sheetData sheetId="4194"/>
      <sheetData sheetId="4195"/>
      <sheetData sheetId="4196"/>
      <sheetData sheetId="4197"/>
      <sheetData sheetId="4198"/>
      <sheetData sheetId="4199"/>
      <sheetData sheetId="4200">
        <row r="2">
          <cell r="A2">
            <v>0</v>
          </cell>
        </row>
      </sheetData>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row r="2">
          <cell r="A2">
            <v>0</v>
          </cell>
        </row>
      </sheetData>
      <sheetData sheetId="4276"/>
      <sheetData sheetId="4277"/>
      <sheetData sheetId="4278"/>
      <sheetData sheetId="4279"/>
      <sheetData sheetId="4280">
        <row r="2">
          <cell r="A2">
            <v>0</v>
          </cell>
        </row>
      </sheetData>
      <sheetData sheetId="4281"/>
      <sheetData sheetId="4282"/>
      <sheetData sheetId="4283">
        <row r="2">
          <cell r="A2">
            <v>0</v>
          </cell>
        </row>
      </sheetData>
      <sheetData sheetId="4284"/>
      <sheetData sheetId="4285">
        <row r="2">
          <cell r="A2">
            <v>0</v>
          </cell>
        </row>
      </sheetData>
      <sheetData sheetId="4286"/>
      <sheetData sheetId="4287"/>
      <sheetData sheetId="4288"/>
      <sheetData sheetId="4289"/>
      <sheetData sheetId="4290">
        <row r="2">
          <cell r="A2">
            <v>0</v>
          </cell>
        </row>
      </sheetData>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row r="2">
          <cell r="A2">
            <v>0</v>
          </cell>
        </row>
      </sheetData>
      <sheetData sheetId="4304"/>
      <sheetData sheetId="4305"/>
      <sheetData sheetId="4306"/>
      <sheetData sheetId="4307"/>
      <sheetData sheetId="4308">
        <row r="2">
          <cell r="A2">
            <v>0</v>
          </cell>
        </row>
      </sheetData>
      <sheetData sheetId="4309"/>
      <sheetData sheetId="4310"/>
      <sheetData sheetId="4311"/>
      <sheetData sheetId="4312"/>
      <sheetData sheetId="4313">
        <row r="2">
          <cell r="A2">
            <v>0</v>
          </cell>
        </row>
      </sheetData>
      <sheetData sheetId="4314"/>
      <sheetData sheetId="4315"/>
      <sheetData sheetId="4316"/>
      <sheetData sheetId="4317"/>
      <sheetData sheetId="4318">
        <row r="2">
          <cell r="A2">
            <v>0</v>
          </cell>
        </row>
      </sheetData>
      <sheetData sheetId="4319"/>
      <sheetData sheetId="4320">
        <row r="2">
          <cell r="A2">
            <v>0</v>
          </cell>
        </row>
      </sheetData>
      <sheetData sheetId="4321"/>
      <sheetData sheetId="4322"/>
      <sheetData sheetId="4323">
        <row r="2">
          <cell r="A2">
            <v>0</v>
          </cell>
        </row>
      </sheetData>
      <sheetData sheetId="4324">
        <row r="2">
          <cell r="A2">
            <v>0</v>
          </cell>
        </row>
      </sheetData>
      <sheetData sheetId="4325"/>
      <sheetData sheetId="4326"/>
      <sheetData sheetId="4327"/>
      <sheetData sheetId="4328">
        <row r="2">
          <cell r="A2">
            <v>0</v>
          </cell>
        </row>
      </sheetData>
      <sheetData sheetId="4329"/>
      <sheetData sheetId="4330"/>
      <sheetData sheetId="4331"/>
      <sheetData sheetId="4332"/>
      <sheetData sheetId="4333">
        <row r="2">
          <cell r="A2">
            <v>0</v>
          </cell>
        </row>
      </sheetData>
      <sheetData sheetId="4334"/>
      <sheetData sheetId="4335"/>
      <sheetData sheetId="4336"/>
      <sheetData sheetId="4337"/>
      <sheetData sheetId="4338">
        <row r="2">
          <cell r="A2">
            <v>0</v>
          </cell>
        </row>
      </sheetData>
      <sheetData sheetId="4339"/>
      <sheetData sheetId="4340"/>
      <sheetData sheetId="4341"/>
      <sheetData sheetId="4342"/>
      <sheetData sheetId="4343">
        <row r="2">
          <cell r="A2">
            <v>0</v>
          </cell>
        </row>
      </sheetData>
      <sheetData sheetId="4344"/>
      <sheetData sheetId="4345"/>
      <sheetData sheetId="4346">
        <row r="2">
          <cell r="A2">
            <v>0</v>
          </cell>
        </row>
      </sheetData>
      <sheetData sheetId="4347"/>
      <sheetData sheetId="4348"/>
      <sheetData sheetId="4349"/>
      <sheetData sheetId="4350"/>
      <sheetData sheetId="4351">
        <row r="2">
          <cell r="A2">
            <v>0</v>
          </cell>
        </row>
      </sheetData>
      <sheetData sheetId="4352"/>
      <sheetData sheetId="4353"/>
      <sheetData sheetId="4354"/>
      <sheetData sheetId="4355"/>
      <sheetData sheetId="4356">
        <row r="2">
          <cell r="A2">
            <v>0</v>
          </cell>
        </row>
      </sheetData>
      <sheetData sheetId="4357">
        <row r="2">
          <cell r="A2">
            <v>0</v>
          </cell>
        </row>
      </sheetData>
      <sheetData sheetId="4358"/>
      <sheetData sheetId="4359"/>
      <sheetData sheetId="4360"/>
      <sheetData sheetId="4361">
        <row r="2">
          <cell r="A2">
            <v>0</v>
          </cell>
        </row>
      </sheetData>
      <sheetData sheetId="4362"/>
      <sheetData sheetId="4363"/>
      <sheetData sheetId="4364"/>
      <sheetData sheetId="4365"/>
      <sheetData sheetId="4366">
        <row r="2">
          <cell r="A2">
            <v>0</v>
          </cell>
        </row>
      </sheetData>
      <sheetData sheetId="4367"/>
      <sheetData sheetId="4368"/>
      <sheetData sheetId="4369"/>
      <sheetData sheetId="4370"/>
      <sheetData sheetId="4371">
        <row r="2">
          <cell r="A2">
            <v>0</v>
          </cell>
        </row>
      </sheetData>
      <sheetData sheetId="4372"/>
      <sheetData sheetId="4373"/>
      <sheetData sheetId="4374">
        <row r="2">
          <cell r="A2">
            <v>0</v>
          </cell>
        </row>
      </sheetData>
      <sheetData sheetId="4375"/>
      <sheetData sheetId="4376">
        <row r="2">
          <cell r="A2">
            <v>0</v>
          </cell>
        </row>
      </sheetData>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row r="2">
          <cell r="A2">
            <v>0</v>
          </cell>
        </row>
      </sheetData>
      <sheetData sheetId="4540">
        <row r="2">
          <cell r="A2">
            <v>0</v>
          </cell>
        </row>
      </sheetData>
      <sheetData sheetId="4541"/>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sheetData sheetId="4628"/>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sheetData sheetId="4685"/>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sheetData sheetId="4695">
        <row r="2">
          <cell r="A2">
            <v>0</v>
          </cell>
        </row>
      </sheetData>
      <sheetData sheetId="4696">
        <row r="2">
          <cell r="A2">
            <v>0</v>
          </cell>
        </row>
      </sheetData>
      <sheetData sheetId="4697"/>
      <sheetData sheetId="4698"/>
      <sheetData sheetId="4699"/>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ow r="2">
          <cell r="A2">
            <v>0</v>
          </cell>
        </row>
      </sheetData>
      <sheetData sheetId="4710"/>
      <sheetData sheetId="4711" refreshError="1"/>
      <sheetData sheetId="4712" refreshError="1"/>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sheetData sheetId="4727"/>
      <sheetData sheetId="4728"/>
      <sheetData sheetId="4729"/>
      <sheetData sheetId="4730"/>
      <sheetData sheetId="4731"/>
      <sheetData sheetId="4732"/>
      <sheetData sheetId="4733"/>
      <sheetData sheetId="4734" refreshError="1"/>
      <sheetData sheetId="4735" refreshError="1"/>
      <sheetData sheetId="4736"/>
      <sheetData sheetId="4737"/>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sheetData sheetId="4750"/>
      <sheetData sheetId="4751"/>
      <sheetData sheetId="4752"/>
      <sheetData sheetId="4753"/>
      <sheetData sheetId="4754"/>
      <sheetData sheetId="4755"/>
      <sheetData sheetId="4756"/>
      <sheetData sheetId="4757"/>
      <sheetData sheetId="4758" refreshError="1"/>
      <sheetData sheetId="4759" refreshError="1"/>
      <sheetData sheetId="4760" refreshError="1"/>
      <sheetData sheetId="4761" refreshError="1"/>
      <sheetData sheetId="4762" refreshError="1"/>
      <sheetData sheetId="4763"/>
      <sheetData sheetId="4764"/>
      <sheetData sheetId="4765">
        <row r="2">
          <cell r="A2" t="str">
            <v>“CONSTRUCCIÓN DE OBRAS CIVILES, ELÉCTRICAS, MECÁNICAS E INSTRUMENTACIÓN REQUERIDAS POR ECOPETROL Y SU GRUPO EMPRESARIAL PARA LA VIGENCIA 2017-2020 CON OPCIÓN DE DOS AÑOS”</v>
          </cell>
        </row>
      </sheetData>
      <sheetData sheetId="4766" refreshError="1"/>
      <sheetData sheetId="4767" refreshError="1"/>
      <sheetData sheetId="4768"/>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efreshError="1"/>
      <sheetData sheetId="4784"/>
      <sheetData sheetId="4785"/>
      <sheetData sheetId="4786"/>
      <sheetData sheetId="4787"/>
      <sheetData sheetId="4788"/>
      <sheetData sheetId="4789"/>
      <sheetData sheetId="4790">
        <row r="2">
          <cell r="A2">
            <v>0</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row r="2">
          <cell r="A2">
            <v>0</v>
          </cell>
        </row>
      </sheetData>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sheetData sheetId="4862"/>
      <sheetData sheetId="4863">
        <row r="2">
          <cell r="A2">
            <v>0</v>
          </cell>
        </row>
      </sheetData>
      <sheetData sheetId="4864"/>
      <sheetData sheetId="4865"/>
      <sheetData sheetId="4866"/>
      <sheetData sheetId="4867"/>
      <sheetData sheetId="4868"/>
      <sheetData sheetId="4869"/>
      <sheetData sheetId="4870"/>
      <sheetData sheetId="4871"/>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sheetData sheetId="4935"/>
      <sheetData sheetId="4936"/>
      <sheetData sheetId="4937"/>
      <sheetData sheetId="4938"/>
      <sheetData sheetId="4939"/>
      <sheetData sheetId="4940"/>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sheetData sheetId="4956">
        <row r="2">
          <cell r="A2">
            <v>0</v>
          </cell>
        </row>
      </sheetData>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row r="2">
          <cell r="A2">
            <v>0</v>
          </cell>
        </row>
      </sheetData>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sheetData sheetId="5369"/>
      <sheetData sheetId="5370">
        <row r="2">
          <cell r="A2">
            <v>0</v>
          </cell>
        </row>
      </sheetData>
      <sheetData sheetId="5371"/>
      <sheetData sheetId="5372"/>
      <sheetData sheetId="5373"/>
      <sheetData sheetId="5374"/>
      <sheetData sheetId="5375"/>
      <sheetData sheetId="5376"/>
      <sheetData sheetId="5377"/>
      <sheetData sheetId="5378"/>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sheetData sheetId="5442"/>
      <sheetData sheetId="5443"/>
      <sheetData sheetId="5444"/>
      <sheetData sheetId="5445"/>
      <sheetData sheetId="5446"/>
      <sheetData sheetId="5447"/>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refreshError="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row r="2">
          <cell r="B2" t="str">
            <v>Patrimonio
neto
personal</v>
          </cell>
        </row>
      </sheetData>
      <sheetData sheetId="5526"/>
      <sheetData sheetId="5527"/>
      <sheetData sheetId="5528">
        <row r="2">
          <cell r="A2" t="str">
            <v>“CONSTRUCCIÓN DE OBRAS CIVILES, ELÉCTRICAS, MECÁNICAS E INSTRUMENTACIÓN REQUERIDAS POR ECOPETROL Y SU GRUPO EMPRESARIAL PARA LA VIGENCIA 2017-2020 CON OPCIÓN DE DOS AÑOS”</v>
          </cell>
        </row>
      </sheetData>
      <sheetData sheetId="5529">
        <row r="2">
          <cell r="A2" t="str">
            <v>“CONSTRUCCIÓN DE OBRAS CIVILES, ELÉCTRICAS, MECÁNICAS E INSTRUMENTACIÓN REQUERIDAS POR ECOPETROL Y SU GRUPO EMPRESARIAL PARA LA VIGENCIA 2017-2020 CON OPCIÓN DE DOS AÑOS”</v>
          </cell>
        </row>
      </sheetData>
      <sheetData sheetId="5530">
        <row r="5">
          <cell r="A5">
            <v>0</v>
          </cell>
        </row>
      </sheetData>
      <sheetData sheetId="5531">
        <row r="2">
          <cell r="A2">
            <v>0</v>
          </cell>
        </row>
      </sheetData>
      <sheetData sheetId="5532"/>
      <sheetData sheetId="5533"/>
      <sheetData sheetId="5534"/>
      <sheetData sheetId="5535"/>
      <sheetData sheetId="5536">
        <row r="2">
          <cell r="B2">
            <v>0</v>
          </cell>
        </row>
      </sheetData>
      <sheetData sheetId="5537"/>
      <sheetData sheetId="5538" refreshError="1"/>
      <sheetData sheetId="5539" refreshError="1"/>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row r="2">
          <cell r="A2">
            <v>0</v>
          </cell>
        </row>
      </sheetData>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refreshError="1"/>
      <sheetData sheetId="5592" refreshError="1"/>
      <sheetData sheetId="5593" refreshError="1"/>
      <sheetData sheetId="5594" refreshError="1"/>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row r="2">
          <cell r="A2">
            <v>0</v>
          </cell>
        </row>
      </sheetData>
      <sheetData sheetId="5671"/>
      <sheetData sheetId="5672">
        <row r="2">
          <cell r="A2">
            <v>0</v>
          </cell>
        </row>
      </sheetData>
      <sheetData sheetId="5673"/>
      <sheetData sheetId="5674"/>
      <sheetData sheetId="5675"/>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sheetData sheetId="5682"/>
      <sheetData sheetId="5683">
        <row r="2">
          <cell r="B2" t="str">
            <v>Patrimonio
neto
personal</v>
          </cell>
        </row>
      </sheetData>
      <sheetData sheetId="5684"/>
      <sheetData sheetId="5685"/>
      <sheetData sheetId="5686"/>
      <sheetData sheetId="5687"/>
      <sheetData sheetId="5688"/>
      <sheetData sheetId="5689"/>
      <sheetData sheetId="5690">
        <row r="2">
          <cell r="B2">
            <v>0</v>
          </cell>
        </row>
      </sheetData>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ow r="2">
          <cell r="A2" t="str">
            <v>FORMULARIO N° 4</v>
          </cell>
        </row>
      </sheetData>
      <sheetData sheetId="5829"/>
      <sheetData sheetId="5830"/>
      <sheetData sheetId="5831">
        <row r="5">
          <cell r="A5" t="str">
            <v>OFERTA ECONÓMICA DETALLADA</v>
          </cell>
        </row>
      </sheetData>
      <sheetData sheetId="5832"/>
      <sheetData sheetId="5833"/>
      <sheetData sheetId="5834"/>
      <sheetData sheetId="5835" refreshError="1"/>
      <sheetData sheetId="58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TARIFAS"/>
      <sheetName val="BASE DATOS GENERALES"/>
      <sheetName val="BASE DATOS 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INV"/>
      <sheetName val="AASHTO"/>
      <sheetName val="SLIDES"/>
      <sheetName val="TRAYECTO 1"/>
      <sheetName val="BD"/>
      <sheetName val="G_TAL_MEN_UF7_F3"/>
      <sheetName val="N_TAL_MEN_UF7_F3"/>
      <sheetName val="G_G"/>
      <sheetName val="G_G1"/>
      <sheetName val="G_G2"/>
      <sheetName val="EJEC-MES"/>
      <sheetName val="Seguim-16"/>
      <sheetName val="Main"/>
      <sheetName val="CorpTax"/>
      <sheetName val="Input"/>
      <sheetName val="DATBAND"/>
      <sheetName val="DAT NUC"/>
      <sheetName val="DATOS"/>
      <sheetName val="Nucleos"/>
      <sheetName val="Proc0009m"/>
      <sheetName val="Proc 0009h"/>
      <sheetName val="TRAYECTO_1"/>
      <sheetName val="DAT_NUC"/>
      <sheetName val="Proc_0009h"/>
      <sheetName val="PPTO%20ADMINISTRATIVO%20137.xls"/>
      <sheetName val="Hoja1"/>
      <sheetName val="Tab_aux"/>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SEPTIEMBRE"/>
      <sheetName val="FOR-TECGIN-0331_PAG2"/>
      <sheetName val="GENOPEX"/>
      <sheetName val="TEMPLATE_OPEX"/>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ESPEC"/>
      <sheetName val="5094-2003"/>
      <sheetName val="C-3"/>
      <sheetName val="INSUMO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Item"/>
      <sheetName val="General"/>
      <sheetName val="PALET DEL 21 FEB AL 5 MARZ"/>
      <sheetName val="FT-01"/>
      <sheetName val="FT-01 (1)-+"/>
      <sheetName val="FT-01 (2)+"/>
      <sheetName val="CONTROL PAGO CoCo"/>
      <sheetName val="CORTE 2"/>
      <sheetName val="Liq.-pend "/>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EMPRESA"/>
      <sheetName val="TORR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CONS"/>
      <sheetName val="31"/>
      <sheetName val="FICHA EBI 1 de 6 "/>
      <sheetName val="AIU y Prestaciones"/>
      <sheetName val="ANALISIS SALARIAL"/>
      <sheetName val="Presup Oficial"/>
      <sheetName val="APU OFICIAL"/>
      <sheetName val="Flujo de caja"/>
      <sheetName val="LDAT"/>
      <sheetName val="DATOS"/>
      <sheetName val="API93"/>
      <sheetName val="A_A310"/>
      <sheetName val="A_G105"/>
      <sheetName val="A_G200"/>
      <sheetName val="C21_G115"/>
      <sheetName val="TARIFAS EQUIPOS "/>
      <sheetName val="Constantes Generales"/>
      <sheetName val="Prestaciones Sociales"/>
      <sheetName val="INFORMACION BASE"/>
      <sheetName val="CONTROL ACTAS"/>
      <sheetName val="RQ"/>
      <sheetName val="COTIZACION"/>
      <sheetName val="SOPORTE"/>
      <sheetName val="mecanicos"/>
      <sheetName val="especiales"/>
      <sheetName val="02%20Cantidades%20Aprox.%20Y%20"/>
      <sheetName val="PESO"/>
      <sheetName val="Listas"/>
      <sheetName val="Com-MEC"/>
      <sheetName val="SABANA"/>
      <sheetName val="TARIFAS"/>
      <sheetName val="G.G"/>
      <sheetName val="DPC"/>
      <sheetName val="Bases de Datos"/>
      <sheetName val="Instrucciones "/>
      <sheetName val="PESOS"/>
      <sheetName val="Main"/>
      <sheetName val="CorpTax"/>
      <sheetName val="Input"/>
      <sheetName val="PE-2A"/>
      <sheetName val="ITEM"/>
      <sheetName val="EMPRESA"/>
      <sheetName val="MANO_DE_OBRA"/>
      <sheetName val="PASOS_ESPECIALES"/>
      <sheetName val="ACTIV__FINALES"/>
      <sheetName val="PROT_GEO_Y_AMB"/>
      <sheetName val="OTRAS_OBRAS"/>
      <sheetName val="PROT_CATODICA"/>
      <sheetName val="CUADRO_PRESUPUESTO"/>
      <sheetName val="02_Cantidades_Aprox"/>
      <sheetName val="1_11"/>
      <sheetName val="MANO_DE_OBRA1"/>
      <sheetName val="PASOS_ESPECIALES1"/>
      <sheetName val="ACTIV__FINALES1"/>
      <sheetName val="PROT_GEO_Y_AMB1"/>
      <sheetName val="OTRAS_OBRAS1"/>
      <sheetName val="PROT_CATODICA1"/>
      <sheetName val="CUADRO_PRESUPUESTO1"/>
      <sheetName val="02_Cantidades_Aprox1"/>
      <sheetName val="GRAFICO"/>
      <sheetName val="ODS"/>
      <sheetName val="ITEMS "/>
      <sheetName val="ITEM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MEMORIAS"/>
      <sheetName val="PRESUPUESTO RIVERA CIC"/>
      <sheetName val="LOCALIZACION Y REPLANTEO"/>
      <sheetName val="CERRAMIENTO PROV."/>
      <sheetName val="DEMOLICION"/>
      <sheetName val="DEMOLICION  DE  PAVIMENTO"/>
      <sheetName val="NIVELACION DE TAPAS"/>
      <sheetName val="EXCAV. MANUAL"/>
      <sheetName val="EXCAV.  ROCA"/>
      <sheetName val="CORTE DE TERRENO"/>
      <sheetName val="RELLENO"/>
      <sheetName val="SARDINEL"/>
      <sheetName val="BORDILLO FUND. ,20X,20 "/>
      <sheetName val="BORDILLO PREFABRICADO"/>
      <sheetName val="PISO"/>
      <sheetName val="CONC. ESTAMPADO"/>
      <sheetName val="L. TOPEROL"/>
      <sheetName val="L. VERDE CLARA. LISA"/>
      <sheetName val="L. CHOCOLATE LISA"/>
      <sheetName val="ADOQ.REC-VERDE"/>
      <sheetName val="ADOQ.REC-CHOC"/>
      <sheetName val="ADOQ.REC-GRIS"/>
      <sheetName val="PISO-CAUCHO"/>
      <sheetName val="GRAMA-SINT"/>
      <sheetName val="PISO-MALLA"/>
      <sheetName val="BROD-MATERAS"/>
      <sheetName val="MATERA-RED"/>
      <sheetName val="BANCA M30"/>
      <sheetName val="BOLARDOS"/>
      <sheetName val="PROTECTOR ARBOL"/>
      <sheetName val="ALCORQUE"/>
      <sheetName val="CANECA MEDIANA"/>
      <sheetName val="CICLOPARQUEO"/>
      <sheetName val="DISPENSADORES"/>
      <sheetName val="CEBRA"/>
      <sheetName val="RELOJ"/>
      <sheetName val="FLECHA"/>
      <sheetName val="PARE"/>
      <sheetName val="SENALIZACION VIAL VERTICAL"/>
      <sheetName val="LINEAS BORDE"/>
      <sheetName val="ARBUSTOS"/>
      <sheetName val="GRAMA"/>
      <sheetName val="LOGO"/>
      <sheetName val="LUMINARIA"/>
      <sheetName val="REFLECTOR"/>
      <sheetName val="ACOMETIDA"/>
      <sheetName val="CIMENTACION"/>
      <sheetName val="VIGA AEREA"/>
      <sheetName val="COLUMNETA"/>
      <sheetName val="ALFAJIA"/>
      <sheetName val="P.PISO"/>
      <sheetName val="ALISTADO"/>
      <sheetName val="MURO"/>
      <sheetName val="PAÑETES"/>
      <sheetName val="EN.PISO"/>
      <sheetName val="EN. PARED"/>
      <sheetName val="GUARDAES"/>
      <sheetName val="MESON"/>
    </sheetNames>
    <sheetDataSet>
      <sheetData sheetId="0">
        <row r="1">
          <cell r="A1" t="str">
            <v>REF.</v>
          </cell>
          <cell r="B1" t="str">
            <v>MATERIAL PLAYA</v>
          </cell>
          <cell r="C1" t="str">
            <v>UNIDAD</v>
          </cell>
          <cell r="D1" t="str">
            <v>PRECIO</v>
          </cell>
          <cell r="E1" t="str">
            <v>TRANSPORTE</v>
          </cell>
        </row>
        <row r="2">
          <cell r="A2">
            <v>1</v>
          </cell>
          <cell r="B2" t="str">
            <v>Abono agricola</v>
          </cell>
          <cell r="C2" t="str">
            <v>KG</v>
          </cell>
          <cell r="D2">
            <v>3800</v>
          </cell>
          <cell r="E2">
            <v>228</v>
          </cell>
        </row>
        <row r="3">
          <cell r="A3">
            <v>2</v>
          </cell>
          <cell r="B3" t="str">
            <v>Arena fina</v>
          </cell>
          <cell r="C3" t="str">
            <v>M3</v>
          </cell>
          <cell r="D3">
            <v>60000</v>
          </cell>
          <cell r="E3">
            <v>20000</v>
          </cell>
        </row>
        <row r="4">
          <cell r="A4">
            <v>3</v>
          </cell>
          <cell r="B4" t="str">
            <v>Arena para concreto</v>
          </cell>
          <cell r="C4" t="str">
            <v>M3</v>
          </cell>
          <cell r="D4">
            <v>65000</v>
          </cell>
          <cell r="E4">
            <v>20000</v>
          </cell>
        </row>
        <row r="5">
          <cell r="A5">
            <v>4</v>
          </cell>
          <cell r="B5" t="str">
            <v>Base granular (debe cumplir con especificaciòn Art.330/02 INVIAS,e=0.2 mts</v>
          </cell>
          <cell r="C5" t="str">
            <v>M3</v>
          </cell>
          <cell r="D5">
            <v>63854</v>
          </cell>
          <cell r="E5">
            <v>3831.24</v>
          </cell>
        </row>
        <row r="6">
          <cell r="A6">
            <v>5</v>
          </cell>
          <cell r="B6" t="str">
            <v>Grama</v>
          </cell>
          <cell r="C6" t="str">
            <v>M2</v>
          </cell>
          <cell r="D6">
            <v>2000</v>
          </cell>
          <cell r="E6">
            <v>120</v>
          </cell>
        </row>
        <row r="7">
          <cell r="A7">
            <v>6</v>
          </cell>
          <cell r="B7" t="str">
            <v>GRANITO #2</v>
          </cell>
          <cell r="C7" t="str">
            <v>BT</v>
          </cell>
          <cell r="D7">
            <v>6000</v>
          </cell>
          <cell r="E7">
            <v>360</v>
          </cell>
        </row>
        <row r="8">
          <cell r="A8">
            <v>7</v>
          </cell>
          <cell r="B8" t="str">
            <v>Gravilla de 3/4" a 1"</v>
          </cell>
          <cell r="C8" t="str">
            <v>M3</v>
          </cell>
          <cell r="D8">
            <v>80524</v>
          </cell>
          <cell r="E8">
            <v>4831.4399999999996</v>
          </cell>
        </row>
        <row r="9">
          <cell r="A9">
            <v>8</v>
          </cell>
          <cell r="B9" t="str">
            <v>Guadua</v>
          </cell>
          <cell r="C9" t="str">
            <v>ML</v>
          </cell>
          <cell r="D9">
            <v>2600</v>
          </cell>
          <cell r="E9">
            <v>156</v>
          </cell>
        </row>
        <row r="10">
          <cell r="A10">
            <v>9</v>
          </cell>
          <cell r="B10" t="str">
            <v>Recebo</v>
          </cell>
          <cell r="C10" t="str">
            <v>M3</v>
          </cell>
          <cell r="D10">
            <v>34610</v>
          </cell>
          <cell r="E10">
            <v>2076.6</v>
          </cell>
        </row>
        <row r="11">
          <cell r="A11">
            <v>10</v>
          </cell>
          <cell r="B11" t="str">
            <v>Sub - base granular para via</v>
          </cell>
          <cell r="C11" t="str">
            <v>M3</v>
          </cell>
          <cell r="D11">
            <v>15800</v>
          </cell>
          <cell r="E11">
            <v>948</v>
          </cell>
        </row>
        <row r="12">
          <cell r="A12">
            <v>11</v>
          </cell>
          <cell r="B12" t="str">
            <v>Tierra negra</v>
          </cell>
          <cell r="C12" t="str">
            <v>M3</v>
          </cell>
          <cell r="D12">
            <v>36200</v>
          </cell>
          <cell r="E12">
            <v>2172</v>
          </cell>
        </row>
        <row r="13">
          <cell r="A13">
            <v>12</v>
          </cell>
          <cell r="B13" t="str">
            <v>Triturado</v>
          </cell>
          <cell r="C13" t="str">
            <v>M3</v>
          </cell>
          <cell r="D13">
            <v>75000</v>
          </cell>
          <cell r="E13">
            <v>40000</v>
          </cell>
        </row>
        <row r="14">
          <cell r="A14">
            <v>13</v>
          </cell>
          <cell r="B14" t="str">
            <v>Piedra media zonga</v>
          </cell>
          <cell r="C14" t="str">
            <v>M3</v>
          </cell>
          <cell r="D14">
            <v>57000</v>
          </cell>
          <cell r="E14">
            <v>3420</v>
          </cell>
        </row>
        <row r="15">
          <cell r="A15">
            <v>14</v>
          </cell>
          <cell r="B15" t="str">
            <v>Arbol nativo, h &gt; 1,50 mts.</v>
          </cell>
          <cell r="C15" t="str">
            <v>UN</v>
          </cell>
          <cell r="D15">
            <v>28000</v>
          </cell>
          <cell r="E15">
            <v>1680</v>
          </cell>
        </row>
        <row r="16">
          <cell r="A16">
            <v>15</v>
          </cell>
          <cell r="B16" t="str">
            <v>Material granular</v>
          </cell>
          <cell r="C16" t="str">
            <v>M3</v>
          </cell>
          <cell r="E16">
            <v>0</v>
          </cell>
        </row>
        <row r="17">
          <cell r="A17">
            <v>16</v>
          </cell>
          <cell r="B17" t="str">
            <v xml:space="preserve">Sub - base granular </v>
          </cell>
          <cell r="C17" t="str">
            <v>M3</v>
          </cell>
          <cell r="D17">
            <v>62165</v>
          </cell>
          <cell r="E17">
            <v>3729.8999999999996</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43500</v>
          </cell>
          <cell r="E25">
            <v>2175</v>
          </cell>
        </row>
        <row r="26">
          <cell r="A26">
            <v>22</v>
          </cell>
          <cell r="B26" t="str">
            <v>Adoquin en concreto, tipo  PEATONAL, en concreto, de 0,20 x 0,10 mts., e= 0,06 mts.,  COLOR GRIS</v>
          </cell>
          <cell r="C26" t="str">
            <v>M2</v>
          </cell>
          <cell r="D26">
            <v>50000</v>
          </cell>
          <cell r="E26">
            <v>2500</v>
          </cell>
        </row>
        <row r="27">
          <cell r="A27">
            <v>23</v>
          </cell>
          <cell r="B27" t="str">
            <v>Adoquin en concreto, tipo VEHICULAR ,  de 0,20 x 0,10 mts., e= 0,08 mts.,  COLOR VERDE</v>
          </cell>
          <cell r="C27" t="str">
            <v>M2</v>
          </cell>
          <cell r="D27">
            <v>72000</v>
          </cell>
          <cell r="E27">
            <v>3600</v>
          </cell>
        </row>
        <row r="28">
          <cell r="A28">
            <v>24</v>
          </cell>
          <cell r="B28" t="str">
            <v>Adoquin en concreto, tipo VEHICULAR ,  de 0,20 x 0,10 mts., e= 0,08 mts.,  COLOR CHOCOLATE</v>
          </cell>
          <cell r="C28" t="str">
            <v>M2</v>
          </cell>
          <cell r="D28">
            <v>66000</v>
          </cell>
          <cell r="E28">
            <v>3300</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Bolardo en concreto H=0,85mts, tipo IDU</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650</v>
          </cell>
          <cell r="E34">
            <v>32.5</v>
          </cell>
        </row>
        <row r="35">
          <cell r="A35">
            <v>31</v>
          </cell>
          <cell r="B35" t="str">
            <v>Loseta prefabricada en concreto,  e = 0,06 mts de 0,40 x 0,40 mts. Color Gris LISA</v>
          </cell>
          <cell r="C35" t="str">
            <v>M2</v>
          </cell>
          <cell r="D35">
            <v>32000</v>
          </cell>
          <cell r="E35">
            <v>1600</v>
          </cell>
        </row>
        <row r="36">
          <cell r="A36">
            <v>32</v>
          </cell>
          <cell r="B36" t="str">
            <v>Loseta prefabricada en concreto,  e = 0,06 mts de 0,40 x 0,40 mts. Color ROJO A RAYAS</v>
          </cell>
          <cell r="C36" t="str">
            <v>M2</v>
          </cell>
          <cell r="D36">
            <v>49130</v>
          </cell>
          <cell r="E36">
            <v>2456.5</v>
          </cell>
        </row>
        <row r="37">
          <cell r="A37">
            <v>33</v>
          </cell>
          <cell r="B37" t="str">
            <v>Loseta prefabricada en concreto,  e = 0,06 mts de 0,40 x 0,40 mts.COLOR GRIS - TOPEROL</v>
          </cell>
          <cell r="C37" t="str">
            <v>M2</v>
          </cell>
          <cell r="D37">
            <v>47500</v>
          </cell>
          <cell r="E37">
            <v>2375</v>
          </cell>
        </row>
        <row r="38">
          <cell r="A38">
            <v>34</v>
          </cell>
          <cell r="B38" t="str">
            <v>Loseta prefabricada en concreto,  e = 0,06 mts de 0,40 x 0,40 mts.COLOR GRIS LISA</v>
          </cell>
          <cell r="C38" t="str">
            <v>M2</v>
          </cell>
          <cell r="D38">
            <v>47500</v>
          </cell>
          <cell r="E38">
            <v>2375</v>
          </cell>
        </row>
        <row r="39">
          <cell r="A39">
            <v>35</v>
          </cell>
          <cell r="B39" t="str">
            <v>Loseta prefabricada en concreto,  e = 0,06 mts de 0,40 x 0,40 mts.COLOR GRIS A RAYAS</v>
          </cell>
          <cell r="C39" t="str">
            <v>M2</v>
          </cell>
          <cell r="D39">
            <v>47500</v>
          </cell>
          <cell r="E39">
            <v>2375</v>
          </cell>
        </row>
        <row r="40">
          <cell r="A40">
            <v>36</v>
          </cell>
          <cell r="B40" t="str">
            <v>Loseta prefabricada en concreto,  e = 0,06 mts de 0,40 x 0,40 mts.COLOR AZUL LISA</v>
          </cell>
          <cell r="C40" t="str">
            <v>M2</v>
          </cell>
          <cell r="D40">
            <v>47500</v>
          </cell>
          <cell r="E40">
            <v>2375</v>
          </cell>
        </row>
        <row r="41">
          <cell r="A41">
            <v>37</v>
          </cell>
          <cell r="B41" t="str">
            <v>Loseta prefabricada en concreto,  e = 0,06 mts de 0,40 x 0,40 mts.COLOR AZUL A RAYAS</v>
          </cell>
          <cell r="C41" t="str">
            <v>M2</v>
          </cell>
          <cell r="D41">
            <v>47500</v>
          </cell>
          <cell r="E41">
            <v>2375</v>
          </cell>
        </row>
        <row r="42">
          <cell r="A42">
            <v>38</v>
          </cell>
          <cell r="B42" t="str">
            <v>Loseta prefabricada en concreto,  e = 0,06 mts de 0,40 x 0,40 mts.COLOR BLANCA</v>
          </cell>
          <cell r="C42" t="str">
            <v>M2</v>
          </cell>
          <cell r="D42">
            <v>47500</v>
          </cell>
          <cell r="E42">
            <v>2375</v>
          </cell>
        </row>
        <row r="43">
          <cell r="A43">
            <v>39</v>
          </cell>
          <cell r="B43" t="str">
            <v>Loseta prefabricada en concreto,  e = 0,06 mts de 0,40 x 0,40 mts.COLOR AMARILLO A CUADROS</v>
          </cell>
          <cell r="C43" t="str">
            <v>M2</v>
          </cell>
          <cell r="D43">
            <v>47500</v>
          </cell>
          <cell r="E43">
            <v>2375</v>
          </cell>
        </row>
        <row r="44">
          <cell r="A44">
            <v>40</v>
          </cell>
          <cell r="B44" t="str">
            <v>Loseta prefabricada en concreto,  e = 0,06 mts de 0,40 x 0,40 mts.COLOR OCRE LISA. A RAYAS O A CUADROS.</v>
          </cell>
          <cell r="C44" t="str">
            <v>M2</v>
          </cell>
          <cell r="D44">
            <v>47500</v>
          </cell>
          <cell r="E44">
            <v>2375</v>
          </cell>
        </row>
        <row r="45">
          <cell r="A45">
            <v>41</v>
          </cell>
          <cell r="B45" t="str">
            <v>Loseta prefabricada en concreto,  e = 0,06 mts de 0,40 x 0,40 mts.COLOR VERDE A CUADROS</v>
          </cell>
          <cell r="C45" t="str">
            <v>M2</v>
          </cell>
          <cell r="D45">
            <v>47500</v>
          </cell>
          <cell r="E45">
            <v>2375</v>
          </cell>
        </row>
        <row r="46">
          <cell r="A46">
            <v>42</v>
          </cell>
          <cell r="B46" t="str">
            <v>Loseta prefabricada en concreto,  e = 0,06 mts de 0,40 x 0,40 mts.COLOR NEGRA LISA, A RAYAS O A CUADROS</v>
          </cell>
          <cell r="C46" t="str">
            <v>M2</v>
          </cell>
          <cell r="D46">
            <v>47500</v>
          </cell>
          <cell r="E46">
            <v>2375</v>
          </cell>
        </row>
        <row r="47">
          <cell r="A47">
            <v>43</v>
          </cell>
          <cell r="B47" t="str">
            <v>Sardinel prefabricado en concreto de 1,00 x 0,17 x 0,45 mts. Redondo</v>
          </cell>
          <cell r="C47" t="str">
            <v>UN</v>
          </cell>
          <cell r="D47">
            <v>17500</v>
          </cell>
          <cell r="E47">
            <v>875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cell r="B54" t="str">
            <v>Loseta prefabricada en concreto,  e = 0,06 mts de 0,40 x 0,40 mts.COLOR VERDE LISA</v>
          </cell>
          <cell r="C54" t="str">
            <v>M2</v>
          </cell>
          <cell r="D54">
            <v>45000</v>
          </cell>
          <cell r="E54">
            <v>2250</v>
          </cell>
        </row>
        <row r="55">
          <cell r="A55">
            <v>51</v>
          </cell>
          <cell r="B55" t="str">
            <v>Loseta prefabricada en concreto,  e = 0,06 mts de 0,40 x 0,40 mts.COLOR VERDE A RAYAS</v>
          </cell>
          <cell r="C55" t="str">
            <v>M2</v>
          </cell>
          <cell r="D55">
            <v>45000</v>
          </cell>
          <cell r="E55">
            <v>2250</v>
          </cell>
        </row>
        <row r="56">
          <cell r="A56">
            <v>52</v>
          </cell>
          <cell r="B56" t="str">
            <v>Loseta prefabricada en concreto,  e = 0,06 mts de 0,40 x 0,40 mts.COLOR OCRE LISA. A RAYAS O A CUADROS.</v>
          </cell>
          <cell r="C56" t="str">
            <v>M2</v>
          </cell>
          <cell r="D56">
            <v>38000</v>
          </cell>
          <cell r="E56">
            <v>1900</v>
          </cell>
        </row>
        <row r="57">
          <cell r="A57">
            <v>53</v>
          </cell>
          <cell r="B57" t="str">
            <v>Loseta prefabricada en concreto,  e = 0,06 mts de 0,40 x 0,40 mts.COLOR OCRE LISA. A RAYAS O A CUADROS.</v>
          </cell>
          <cell r="C57" t="str">
            <v>M2</v>
          </cell>
          <cell r="D57">
            <v>38000</v>
          </cell>
          <cell r="E57">
            <v>1900</v>
          </cell>
        </row>
        <row r="58">
          <cell r="A58">
            <v>54</v>
          </cell>
          <cell r="B58" t="str">
            <v>Adoquin en concreto, tipo VEHICULAR,  de 0,20 x 0,10 mts., e= 0,08 mts.,  COLOR NEGRO</v>
          </cell>
          <cell r="C58" t="str">
            <v>M2</v>
          </cell>
          <cell r="D58">
            <v>48500</v>
          </cell>
          <cell r="E58">
            <v>2425</v>
          </cell>
        </row>
        <row r="59">
          <cell r="A59">
            <v>55</v>
          </cell>
          <cell r="B59" t="str">
            <v>Adoquin en concreto, tipo VEHICULAR,  de 0,20 x 0,10 mts., e= 0,08 mts.,  COLOR ROJO,</v>
          </cell>
          <cell r="C59" t="str">
            <v>M2</v>
          </cell>
          <cell r="D59">
            <v>48500</v>
          </cell>
          <cell r="E59">
            <v>2425</v>
          </cell>
        </row>
        <row r="60">
          <cell r="A60">
            <v>56</v>
          </cell>
          <cell r="B60" t="str">
            <v>Adoquin en concreto, tipo  PEATONAL, de 0,20 x 0,10 mts., e= 0,06 mts.,  COLOR ROJO</v>
          </cell>
          <cell r="C60" t="str">
            <v>M2</v>
          </cell>
          <cell r="D60">
            <v>43500</v>
          </cell>
          <cell r="E60">
            <v>2175</v>
          </cell>
        </row>
        <row r="61">
          <cell r="A61">
            <v>57</v>
          </cell>
          <cell r="B61" t="str">
            <v>Bloque de concreto Split No 14 COLOR GRIS</v>
          </cell>
          <cell r="C61" t="str">
            <v>UN</v>
          </cell>
          <cell r="D61">
            <v>3700</v>
          </cell>
          <cell r="E61">
            <v>222</v>
          </cell>
        </row>
        <row r="62">
          <cell r="A62">
            <v>58</v>
          </cell>
          <cell r="B62" t="str">
            <v>Bloque de concreto Split No 15 COLOR OCRE</v>
          </cell>
          <cell r="C62" t="str">
            <v>UN</v>
          </cell>
          <cell r="D62">
            <v>5100</v>
          </cell>
          <cell r="E62">
            <v>306</v>
          </cell>
        </row>
        <row r="63">
          <cell r="A63">
            <v>59</v>
          </cell>
          <cell r="B63" t="str">
            <v>Loseta prefabricada en concreto,  e = 0,06 mts de 0,40 x 0,40 mts.COLOR CHOCOLATE LISA.</v>
          </cell>
          <cell r="C63" t="str">
            <v>M2</v>
          </cell>
          <cell r="D63">
            <v>47500</v>
          </cell>
          <cell r="E63">
            <v>2375</v>
          </cell>
        </row>
        <row r="64">
          <cell r="A64">
            <v>60</v>
          </cell>
          <cell r="E64">
            <v>0</v>
          </cell>
          <cell r="J64">
            <v>45000</v>
          </cell>
        </row>
        <row r="65">
          <cell r="A65">
            <v>61</v>
          </cell>
          <cell r="E65">
            <v>0</v>
          </cell>
        </row>
        <row r="66">
          <cell r="A66">
            <v>62</v>
          </cell>
          <cell r="E66">
            <v>0</v>
          </cell>
          <cell r="J66">
            <v>120000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cell r="G74" t="str">
            <v>No.</v>
          </cell>
          <cell r="H74" t="str">
            <v>DESCRIPCION</v>
          </cell>
          <cell r="I74" t="str">
            <v>UNID.</v>
          </cell>
          <cell r="J74" t="str">
            <v>VR. UNIT.</v>
          </cell>
        </row>
        <row r="75">
          <cell r="G75">
            <v>1</v>
          </cell>
          <cell r="H75" t="str">
            <v>Concreto 2500psi</v>
          </cell>
          <cell r="I75" t="str">
            <v>M3</v>
          </cell>
          <cell r="J75">
            <v>507123</v>
          </cell>
        </row>
        <row r="76">
          <cell r="A76" t="str">
            <v>REF.</v>
          </cell>
          <cell r="B76" t="str">
            <v>MATERIAL GRESS</v>
          </cell>
          <cell r="C76" t="str">
            <v>UNIDAD</v>
          </cell>
          <cell r="D76" t="str">
            <v>PRECIO</v>
          </cell>
          <cell r="E76" t="str">
            <v>TRANSPORTE</v>
          </cell>
          <cell r="G76">
            <v>2</v>
          </cell>
          <cell r="H76" t="str">
            <v>Formaleta</v>
          </cell>
          <cell r="I76" t="str">
            <v>M2</v>
          </cell>
          <cell r="J76">
            <v>15000</v>
          </cell>
        </row>
        <row r="77">
          <cell r="G77">
            <v>3</v>
          </cell>
        </row>
        <row r="78">
          <cell r="G78">
            <v>4</v>
          </cell>
        </row>
        <row r="79">
          <cell r="A79">
            <v>71</v>
          </cell>
          <cell r="B79" t="str">
            <v>Baldosa Duropiso Mancesa  30X30</v>
          </cell>
          <cell r="C79" t="str">
            <v>M²</v>
          </cell>
          <cell r="D79">
            <v>20500</v>
          </cell>
          <cell r="E79">
            <v>1230</v>
          </cell>
          <cell r="G79">
            <v>5</v>
          </cell>
        </row>
        <row r="80">
          <cell r="A80">
            <v>72</v>
          </cell>
          <cell r="B80" t="str">
            <v xml:space="preserve">Bloque No 4 Hueco </v>
          </cell>
          <cell r="C80" t="str">
            <v>Und</v>
          </cell>
          <cell r="D80">
            <v>650</v>
          </cell>
          <cell r="E80">
            <v>39</v>
          </cell>
          <cell r="G80">
            <v>6</v>
          </cell>
          <cell r="H80" t="str">
            <v>Mortero 1:4</v>
          </cell>
          <cell r="I80" t="str">
            <v>M3</v>
          </cell>
          <cell r="J80">
            <v>442068</v>
          </cell>
        </row>
        <row r="81">
          <cell r="A81">
            <v>73</v>
          </cell>
          <cell r="B81" t="str">
            <v>Bloque No 5 Hueco 12X20X30</v>
          </cell>
          <cell r="C81" t="str">
            <v>Und</v>
          </cell>
          <cell r="D81">
            <v>850</v>
          </cell>
          <cell r="E81">
            <v>51</v>
          </cell>
          <cell r="G81">
            <v>7</v>
          </cell>
          <cell r="H81" t="str">
            <v>Mortero 1:6</v>
          </cell>
          <cell r="I81" t="str">
            <v>M3</v>
          </cell>
          <cell r="J81">
            <v>383118</v>
          </cell>
        </row>
        <row r="82">
          <cell r="A82">
            <v>74</v>
          </cell>
          <cell r="B82" t="str">
            <v>Ladrillo Tolete</v>
          </cell>
          <cell r="C82" t="str">
            <v>Und</v>
          </cell>
          <cell r="D82">
            <v>240</v>
          </cell>
          <cell r="E82">
            <v>14.399999999999999</v>
          </cell>
          <cell r="G82">
            <v>8</v>
          </cell>
          <cell r="H82" t="str">
            <v>Concreto 3000psi</v>
          </cell>
          <cell r="I82" t="str">
            <v>M3</v>
          </cell>
          <cell r="J82">
            <v>515853</v>
          </cell>
        </row>
        <row r="83">
          <cell r="A83">
            <v>75</v>
          </cell>
          <cell r="B83" t="str">
            <v>Tuberia de gres, D= 6"</v>
          </cell>
          <cell r="C83" t="str">
            <v>ML</v>
          </cell>
          <cell r="E83">
            <v>0</v>
          </cell>
          <cell r="G83">
            <v>9</v>
          </cell>
          <cell r="H83" t="str">
            <v>Concreto Ciclópeo</v>
          </cell>
          <cell r="I83" t="str">
            <v>M3</v>
          </cell>
          <cell r="J83" t="e">
            <v>#REF!</v>
          </cell>
        </row>
        <row r="84">
          <cell r="A84">
            <v>76</v>
          </cell>
          <cell r="B84" t="str">
            <v>Adoquines de arcilla   para piso, e =.06 mt ,20 mt x,10 mt, deacuerdo a la NTC 2017.</v>
          </cell>
          <cell r="C84" t="str">
            <v>ML</v>
          </cell>
          <cell r="D84">
            <v>22500</v>
          </cell>
          <cell r="E84">
            <v>1350</v>
          </cell>
          <cell r="G84">
            <v>10</v>
          </cell>
          <cell r="H84" t="str">
            <v>Acero de refuerzo</v>
          </cell>
          <cell r="I84" t="str">
            <v>KG</v>
          </cell>
          <cell r="J84" t="e">
            <v>#REF!</v>
          </cell>
        </row>
        <row r="85">
          <cell r="A85">
            <v>77</v>
          </cell>
          <cell r="B85" t="str">
            <v>Tuberia de gres, D= 8"</v>
          </cell>
          <cell r="C85" t="str">
            <v>ML</v>
          </cell>
          <cell r="D85">
            <v>13100</v>
          </cell>
          <cell r="E85">
            <v>786</v>
          </cell>
          <cell r="G85">
            <v>11</v>
          </cell>
          <cell r="H85" t="str">
            <v>Concreto 3500psi</v>
          </cell>
          <cell r="I85" t="str">
            <v>M3</v>
          </cell>
          <cell r="J85">
            <v>261847</v>
          </cell>
        </row>
        <row r="86">
          <cell r="A86">
            <v>79</v>
          </cell>
          <cell r="B86" t="str">
            <v>Piso en gres de 0.10 x 0.20</v>
          </cell>
          <cell r="C86" t="str">
            <v>M²</v>
          </cell>
          <cell r="D86">
            <v>12500</v>
          </cell>
          <cell r="E86">
            <v>750</v>
          </cell>
          <cell r="G86">
            <v>12</v>
          </cell>
        </row>
        <row r="87">
          <cell r="A87">
            <v>80</v>
          </cell>
          <cell r="B87" t="str">
            <v>Ceramica Minimal Petroleo 45x45 Alfa</v>
          </cell>
          <cell r="C87" t="str">
            <v>M²</v>
          </cell>
          <cell r="D87">
            <v>28000</v>
          </cell>
          <cell r="E87">
            <v>1680</v>
          </cell>
          <cell r="G87">
            <v>13</v>
          </cell>
        </row>
        <row r="88">
          <cell r="A88">
            <v>81</v>
          </cell>
          <cell r="B88" t="str">
            <v>Ceramica  Blanco 20x20</v>
          </cell>
          <cell r="C88" t="str">
            <v>M²</v>
          </cell>
          <cell r="D88">
            <v>13000</v>
          </cell>
          <cell r="E88">
            <v>780</v>
          </cell>
          <cell r="G88">
            <v>14</v>
          </cell>
        </row>
        <row r="89">
          <cell r="A89">
            <v>82</v>
          </cell>
          <cell r="B89" t="str">
            <v xml:space="preserve">Ladrillo a la vista semiprensado por ambas caras </v>
          </cell>
          <cell r="C89" t="str">
            <v>Und</v>
          </cell>
          <cell r="D89">
            <v>1200</v>
          </cell>
          <cell r="E89">
            <v>72</v>
          </cell>
          <cell r="G89">
            <v>15</v>
          </cell>
        </row>
        <row r="90">
          <cell r="A90">
            <v>83</v>
          </cell>
          <cell r="B90" t="str">
            <v>Piso MIKONOS ARD Gris  (33,8 X 33,8) cm</v>
          </cell>
          <cell r="C90" t="str">
            <v>M²</v>
          </cell>
          <cell r="D90">
            <v>26000</v>
          </cell>
          <cell r="E90">
            <v>1560</v>
          </cell>
          <cell r="G90">
            <v>16</v>
          </cell>
        </row>
        <row r="91">
          <cell r="A91">
            <v>84</v>
          </cell>
          <cell r="B91" t="str">
            <v>Enchape pared AMARA Color Gris  (28,7 X 57,5) cm</v>
          </cell>
          <cell r="C91" t="str">
            <v>M²</v>
          </cell>
          <cell r="D91">
            <v>29500</v>
          </cell>
          <cell r="E91">
            <v>1770</v>
          </cell>
          <cell r="G91">
            <v>17</v>
          </cell>
        </row>
        <row r="92">
          <cell r="A92">
            <v>85</v>
          </cell>
          <cell r="E92">
            <v>0</v>
          </cell>
          <cell r="G92">
            <v>18</v>
          </cell>
        </row>
        <row r="93">
          <cell r="A93">
            <v>86</v>
          </cell>
          <cell r="E93">
            <v>0</v>
          </cell>
          <cell r="G93">
            <v>19</v>
          </cell>
        </row>
        <row r="94">
          <cell r="A94">
            <v>87</v>
          </cell>
          <cell r="E94">
            <v>0</v>
          </cell>
          <cell r="G94">
            <v>20</v>
          </cell>
        </row>
        <row r="95">
          <cell r="A95">
            <v>88</v>
          </cell>
          <cell r="E95">
            <v>0</v>
          </cell>
          <cell r="G95">
            <v>21</v>
          </cell>
        </row>
        <row r="96">
          <cell r="A96">
            <v>89</v>
          </cell>
          <cell r="E96">
            <v>0</v>
          </cell>
          <cell r="G96">
            <v>22</v>
          </cell>
        </row>
        <row r="97">
          <cell r="A97">
            <v>90</v>
          </cell>
          <cell r="E97">
            <v>0</v>
          </cell>
          <cell r="G97">
            <v>23</v>
          </cell>
        </row>
        <row r="98">
          <cell r="A98">
            <v>91</v>
          </cell>
          <cell r="E98">
            <v>0</v>
          </cell>
          <cell r="G98">
            <v>24</v>
          </cell>
        </row>
        <row r="99">
          <cell r="A99">
            <v>92</v>
          </cell>
          <cell r="E99">
            <v>0</v>
          </cell>
          <cell r="G99">
            <v>25</v>
          </cell>
        </row>
        <row r="100">
          <cell r="A100">
            <v>93</v>
          </cell>
          <cell r="E100">
            <v>0</v>
          </cell>
          <cell r="G100">
            <v>26</v>
          </cell>
        </row>
        <row r="101">
          <cell r="A101">
            <v>94</v>
          </cell>
          <cell r="E101">
            <v>0</v>
          </cell>
          <cell r="G101">
            <v>27</v>
          </cell>
        </row>
        <row r="102">
          <cell r="A102">
            <v>95</v>
          </cell>
          <cell r="E102">
            <v>0</v>
          </cell>
          <cell r="G102">
            <v>28</v>
          </cell>
        </row>
        <row r="103">
          <cell r="A103">
            <v>96</v>
          </cell>
          <cell r="E103">
            <v>0</v>
          </cell>
          <cell r="G103">
            <v>29</v>
          </cell>
        </row>
        <row r="104">
          <cell r="A104">
            <v>97</v>
          </cell>
          <cell r="E104">
            <v>0</v>
          </cell>
          <cell r="G104">
            <v>30</v>
          </cell>
        </row>
        <row r="105">
          <cell r="A105">
            <v>98</v>
          </cell>
          <cell r="E105">
            <v>0</v>
          </cell>
          <cell r="G105">
            <v>31</v>
          </cell>
        </row>
        <row r="106">
          <cell r="A106">
            <v>99</v>
          </cell>
          <cell r="E106">
            <v>0</v>
          </cell>
          <cell r="G106">
            <v>32</v>
          </cell>
        </row>
        <row r="107">
          <cell r="A107">
            <v>100</v>
          </cell>
          <cell r="E107">
            <v>0</v>
          </cell>
          <cell r="G107">
            <v>33</v>
          </cell>
        </row>
        <row r="108">
          <cell r="A108">
            <v>101</v>
          </cell>
          <cell r="E108">
            <v>0</v>
          </cell>
          <cell r="G108">
            <v>34</v>
          </cell>
        </row>
        <row r="109">
          <cell r="A109">
            <v>102</v>
          </cell>
          <cell r="E109">
            <v>0</v>
          </cell>
          <cell r="G109">
            <v>35</v>
          </cell>
        </row>
        <row r="110">
          <cell r="A110">
            <v>103</v>
          </cell>
          <cell r="E110">
            <v>0</v>
          </cell>
          <cell r="G110">
            <v>36</v>
          </cell>
        </row>
        <row r="111">
          <cell r="A111">
            <v>104</v>
          </cell>
          <cell r="E111">
            <v>0</v>
          </cell>
          <cell r="G111">
            <v>37</v>
          </cell>
        </row>
        <row r="112">
          <cell r="A112">
            <v>105</v>
          </cell>
          <cell r="E112">
            <v>0</v>
          </cell>
          <cell r="G112">
            <v>38</v>
          </cell>
        </row>
        <row r="113">
          <cell r="A113">
            <v>106</v>
          </cell>
          <cell r="E113">
            <v>0</v>
          </cell>
          <cell r="G113">
            <v>39</v>
          </cell>
        </row>
        <row r="114">
          <cell r="A114">
            <v>107</v>
          </cell>
          <cell r="E114">
            <v>0</v>
          </cell>
          <cell r="G114">
            <v>40</v>
          </cell>
        </row>
        <row r="115">
          <cell r="A115">
            <v>108</v>
          </cell>
          <cell r="E115">
            <v>0</v>
          </cell>
          <cell r="G115">
            <v>41</v>
          </cell>
        </row>
        <row r="116">
          <cell r="A116">
            <v>109</v>
          </cell>
          <cell r="E116">
            <v>0</v>
          </cell>
          <cell r="G116">
            <v>42</v>
          </cell>
        </row>
        <row r="117">
          <cell r="A117">
            <v>110</v>
          </cell>
          <cell r="E117">
            <v>0</v>
          </cell>
          <cell r="G117">
            <v>43</v>
          </cell>
        </row>
        <row r="118">
          <cell r="G118">
            <v>44</v>
          </cell>
        </row>
        <row r="119">
          <cell r="A119" t="str">
            <v>REF.</v>
          </cell>
          <cell r="B119" t="str">
            <v>MATERIAL ELECTRICO</v>
          </cell>
          <cell r="C119" t="str">
            <v>UNIDAD</v>
          </cell>
          <cell r="D119" t="str">
            <v>PRECIO</v>
          </cell>
          <cell r="E119" t="str">
            <v>TRANSPORTE</v>
          </cell>
          <cell r="G119">
            <v>45</v>
          </cell>
        </row>
        <row r="120">
          <cell r="G120">
            <v>46</v>
          </cell>
        </row>
        <row r="121">
          <cell r="A121">
            <v>111</v>
          </cell>
          <cell r="B121" t="str">
            <v>Poste Cemento 750 Kg x 12mrs</v>
          </cell>
          <cell r="C121" t="str">
            <v>UN</v>
          </cell>
          <cell r="E121">
            <v>0</v>
          </cell>
          <cell r="G121">
            <v>47</v>
          </cell>
        </row>
        <row r="122">
          <cell r="A122">
            <v>112</v>
          </cell>
          <cell r="B122" t="str">
            <v>Cable ACSR Nº 1/0</v>
          </cell>
          <cell r="C122" t="str">
            <v>ML</v>
          </cell>
          <cell r="E122">
            <v>0</v>
          </cell>
          <cell r="G122">
            <v>48</v>
          </cell>
        </row>
        <row r="123">
          <cell r="A123">
            <v>113</v>
          </cell>
          <cell r="B123" t="str">
            <v>Conectores Linea Viva</v>
          </cell>
          <cell r="C123" t="str">
            <v>UN</v>
          </cell>
          <cell r="E123">
            <v>0</v>
          </cell>
          <cell r="G123">
            <v>49</v>
          </cell>
        </row>
        <row r="124">
          <cell r="A124">
            <v>114</v>
          </cell>
          <cell r="B124" t="str">
            <v>Pernos de Maquina de 10"</v>
          </cell>
          <cell r="C124" t="str">
            <v>UN</v>
          </cell>
          <cell r="E124">
            <v>0</v>
          </cell>
          <cell r="G124">
            <v>50</v>
          </cell>
        </row>
        <row r="125">
          <cell r="A125">
            <v>115</v>
          </cell>
          <cell r="B125" t="str">
            <v>Cruceta Metalica de 2 1/2 x 2 1/2 x 3/16 x 2 x 1</v>
          </cell>
          <cell r="C125" t="str">
            <v>UN</v>
          </cell>
          <cell r="E125">
            <v>0</v>
          </cell>
          <cell r="G125">
            <v>51</v>
          </cell>
        </row>
        <row r="126">
          <cell r="A126">
            <v>116</v>
          </cell>
          <cell r="B126" t="str">
            <v>Diagonal de 0.6mts</v>
          </cell>
          <cell r="C126" t="str">
            <v>UN</v>
          </cell>
          <cell r="E126">
            <v>0</v>
          </cell>
          <cell r="G126">
            <v>52</v>
          </cell>
        </row>
        <row r="127">
          <cell r="A127">
            <v>117</v>
          </cell>
          <cell r="B127" t="str">
            <v xml:space="preserve">Aislador tipo disco de 6" </v>
          </cell>
          <cell r="C127" t="str">
            <v>UN</v>
          </cell>
          <cell r="E127">
            <v>0</v>
          </cell>
          <cell r="G127">
            <v>53</v>
          </cell>
        </row>
        <row r="128">
          <cell r="A128">
            <v>118</v>
          </cell>
          <cell r="B128" t="str">
            <v>Grapa de retención</v>
          </cell>
          <cell r="C128" t="str">
            <v>UN</v>
          </cell>
          <cell r="E128">
            <v>0</v>
          </cell>
          <cell r="G128">
            <v>54</v>
          </cell>
        </row>
        <row r="129">
          <cell r="A129">
            <v>119</v>
          </cell>
          <cell r="B129" t="str">
            <v>Tuercas de ojo</v>
          </cell>
          <cell r="C129" t="str">
            <v>UN</v>
          </cell>
          <cell r="E129">
            <v>0</v>
          </cell>
          <cell r="G129">
            <v>55</v>
          </cell>
        </row>
        <row r="130">
          <cell r="A130">
            <v>120</v>
          </cell>
          <cell r="B130" t="str">
            <v>Collarines de 5 a 6</v>
          </cell>
          <cell r="C130" t="str">
            <v>UN</v>
          </cell>
          <cell r="E130">
            <v>0</v>
          </cell>
          <cell r="G130">
            <v>56</v>
          </cell>
        </row>
        <row r="131">
          <cell r="A131">
            <v>121</v>
          </cell>
          <cell r="B131" t="str">
            <v>Cruceta para Transformador</v>
          </cell>
          <cell r="C131" t="str">
            <v>UN</v>
          </cell>
          <cell r="E131">
            <v>0</v>
          </cell>
          <cell r="G131">
            <v>57</v>
          </cell>
        </row>
        <row r="132">
          <cell r="A132">
            <v>122</v>
          </cell>
          <cell r="B132" t="str">
            <v>Corta Circuitos</v>
          </cell>
          <cell r="C132" t="str">
            <v>UN</v>
          </cell>
          <cell r="E132">
            <v>0</v>
          </cell>
          <cell r="G132">
            <v>58</v>
          </cell>
        </row>
        <row r="133">
          <cell r="A133">
            <v>123</v>
          </cell>
          <cell r="B133" t="str">
            <v>Para Rayos</v>
          </cell>
          <cell r="C133" t="str">
            <v>UN</v>
          </cell>
          <cell r="E133">
            <v>0</v>
          </cell>
          <cell r="G133">
            <v>59</v>
          </cell>
        </row>
        <row r="134">
          <cell r="A134">
            <v>124</v>
          </cell>
          <cell r="B134" t="str">
            <v>Polo a Tierra</v>
          </cell>
          <cell r="C134" t="str">
            <v>UN</v>
          </cell>
          <cell r="E134">
            <v>0</v>
          </cell>
          <cell r="G134">
            <v>60</v>
          </cell>
        </row>
        <row r="135">
          <cell r="A135">
            <v>125</v>
          </cell>
          <cell r="B135" t="str">
            <v xml:space="preserve">Transformador  </v>
          </cell>
          <cell r="C135" t="str">
            <v>UN</v>
          </cell>
          <cell r="E135">
            <v>0</v>
          </cell>
          <cell r="G135">
            <v>61</v>
          </cell>
        </row>
        <row r="136">
          <cell r="A136">
            <v>126</v>
          </cell>
          <cell r="B136" t="str">
            <v>Tubo de 2"</v>
          </cell>
          <cell r="C136" t="str">
            <v>ML</v>
          </cell>
          <cell r="E136">
            <v>0</v>
          </cell>
          <cell r="G136">
            <v>62</v>
          </cell>
        </row>
        <row r="137">
          <cell r="A137">
            <v>127</v>
          </cell>
          <cell r="B137" t="str">
            <v>Cable Nº 6 THHN</v>
          </cell>
          <cell r="C137" t="str">
            <v>ML</v>
          </cell>
          <cell r="E137">
            <v>0</v>
          </cell>
          <cell r="G137">
            <v>63</v>
          </cell>
        </row>
        <row r="138">
          <cell r="A138">
            <v>128</v>
          </cell>
          <cell r="B138" t="str">
            <v>Caja Contador</v>
          </cell>
          <cell r="C138" t="str">
            <v>UN</v>
          </cell>
          <cell r="E138">
            <v>0</v>
          </cell>
          <cell r="G138">
            <v>64</v>
          </cell>
        </row>
        <row r="139">
          <cell r="A139">
            <v>129</v>
          </cell>
          <cell r="B139" t="str">
            <v>Contador</v>
          </cell>
          <cell r="C139" t="str">
            <v>UN</v>
          </cell>
          <cell r="E139">
            <v>0</v>
          </cell>
          <cell r="G139">
            <v>65</v>
          </cell>
        </row>
        <row r="140">
          <cell r="A140">
            <v>130</v>
          </cell>
          <cell r="B140" t="str">
            <v>Automatico de protección</v>
          </cell>
          <cell r="C140" t="str">
            <v>UN</v>
          </cell>
          <cell r="E140">
            <v>0</v>
          </cell>
          <cell r="G140">
            <v>66</v>
          </cell>
        </row>
        <row r="141">
          <cell r="A141">
            <v>131</v>
          </cell>
          <cell r="B141" t="str">
            <v>Caja Circuitos</v>
          </cell>
          <cell r="C141" t="str">
            <v>UN</v>
          </cell>
          <cell r="E141">
            <v>0</v>
          </cell>
          <cell r="G141">
            <v>67</v>
          </cell>
        </row>
        <row r="142">
          <cell r="A142">
            <v>132</v>
          </cell>
          <cell r="B142" t="str">
            <v>Automaticos</v>
          </cell>
          <cell r="C142" t="str">
            <v>ML</v>
          </cell>
          <cell r="E142">
            <v>0</v>
          </cell>
          <cell r="G142">
            <v>68</v>
          </cell>
        </row>
        <row r="143">
          <cell r="A143">
            <v>133</v>
          </cell>
          <cell r="B143" t="str">
            <v>Linea Tierra</v>
          </cell>
          <cell r="C143" t="str">
            <v>ML</v>
          </cell>
          <cell r="E143">
            <v>0</v>
          </cell>
          <cell r="G143">
            <v>69</v>
          </cell>
        </row>
        <row r="144">
          <cell r="A144">
            <v>134</v>
          </cell>
          <cell r="B144" t="str">
            <v>Cinta Bandy de 3/4</v>
          </cell>
          <cell r="C144" t="str">
            <v>ML</v>
          </cell>
          <cell r="E144">
            <v>0</v>
          </cell>
          <cell r="G144">
            <v>70</v>
          </cell>
        </row>
        <row r="145">
          <cell r="A145">
            <v>135</v>
          </cell>
          <cell r="B145" t="str">
            <v>Hebillas de 3/4</v>
          </cell>
          <cell r="C145" t="str">
            <v>UN</v>
          </cell>
          <cell r="E145">
            <v>0</v>
          </cell>
          <cell r="G145">
            <v>71</v>
          </cell>
        </row>
        <row r="146">
          <cell r="A146">
            <v>136</v>
          </cell>
          <cell r="B146" t="str">
            <v>Vigetas</v>
          </cell>
          <cell r="C146" t="str">
            <v>UN</v>
          </cell>
          <cell r="E146">
            <v>0</v>
          </cell>
          <cell r="G146">
            <v>72</v>
          </cell>
        </row>
        <row r="147">
          <cell r="A147">
            <v>137</v>
          </cell>
          <cell r="B147" t="str">
            <v>Varilla de 1.50mts anclaje</v>
          </cell>
          <cell r="C147" t="str">
            <v>UN</v>
          </cell>
          <cell r="E147">
            <v>0</v>
          </cell>
          <cell r="G147">
            <v>73</v>
          </cell>
        </row>
        <row r="148">
          <cell r="A148">
            <v>138</v>
          </cell>
          <cell r="B148" t="str">
            <v>Arandela de 4 x 4</v>
          </cell>
          <cell r="C148" t="str">
            <v>UN</v>
          </cell>
          <cell r="E148">
            <v>0</v>
          </cell>
          <cell r="G148">
            <v>74</v>
          </cell>
        </row>
        <row r="149">
          <cell r="A149">
            <v>139</v>
          </cell>
          <cell r="B149" t="str">
            <v>Arandela de 2 x 2</v>
          </cell>
          <cell r="C149" t="str">
            <v>CUARTO</v>
          </cell>
          <cell r="E149">
            <v>0</v>
          </cell>
          <cell r="G149">
            <v>75</v>
          </cell>
        </row>
        <row r="150">
          <cell r="A150">
            <v>140</v>
          </cell>
          <cell r="B150" t="str">
            <v>Arandela de presion para 1 1/2</v>
          </cell>
          <cell r="C150" t="str">
            <v>UN</v>
          </cell>
          <cell r="E150">
            <v>0</v>
          </cell>
          <cell r="G150">
            <v>76</v>
          </cell>
        </row>
        <row r="151">
          <cell r="A151">
            <v>141</v>
          </cell>
          <cell r="B151" t="str">
            <v>Pernos de Maquina de 2"  x 1 1/2</v>
          </cell>
          <cell r="C151" t="str">
            <v>UN</v>
          </cell>
          <cell r="E151">
            <v>0</v>
          </cell>
          <cell r="G151">
            <v>77</v>
          </cell>
        </row>
        <row r="152">
          <cell r="A152">
            <v>142</v>
          </cell>
          <cell r="B152" t="str">
            <v>Cable Acero de 3/8</v>
          </cell>
          <cell r="C152" t="str">
            <v>UN</v>
          </cell>
          <cell r="E152">
            <v>0</v>
          </cell>
          <cell r="G152">
            <v>78</v>
          </cell>
        </row>
        <row r="153">
          <cell r="A153">
            <v>143</v>
          </cell>
          <cell r="B153" t="str">
            <v>Aisladores Tipo Tensor</v>
          </cell>
          <cell r="C153" t="str">
            <v>UN</v>
          </cell>
          <cell r="E153">
            <v>0</v>
          </cell>
          <cell r="G153">
            <v>79</v>
          </cell>
        </row>
        <row r="154">
          <cell r="A154">
            <v>144</v>
          </cell>
          <cell r="B154" t="str">
            <v>Guarda Cabos</v>
          </cell>
          <cell r="C154" t="str">
            <v>ML</v>
          </cell>
          <cell r="E154">
            <v>0</v>
          </cell>
          <cell r="G154">
            <v>80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Angulo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B172" t="str">
            <v>Transformador trifásico de 15 KVA, 13200/220 voltios</v>
          </cell>
          <cell r="C172" t="str">
            <v>UN</v>
          </cell>
          <cell r="D172">
            <v>4657500</v>
          </cell>
          <cell r="E172">
            <v>279450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B199" t="str">
            <v>Caneca metálica mediana, en malla tipo cafetera, pivotante, sobre paral tubular metálico, con logotipo de la Alcaldia, según diseño</v>
          </cell>
          <cell r="C199" t="str">
            <v>UN</v>
          </cell>
          <cell r="D199">
            <v>170000</v>
          </cell>
          <cell r="E199">
            <v>10200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de refuerzo A-37  A-60</v>
          </cell>
          <cell r="C204" t="str">
            <v>KG</v>
          </cell>
          <cell r="D204">
            <v>2800</v>
          </cell>
          <cell r="E204">
            <v>168</v>
          </cell>
        </row>
        <row r="205">
          <cell r="A205">
            <v>192</v>
          </cell>
          <cell r="B205" t="str">
            <v>Acero Fy = 60.000 PSI</v>
          </cell>
          <cell r="C205" t="str">
            <v>KG</v>
          </cell>
          <cell r="D205">
            <v>2800</v>
          </cell>
          <cell r="E205">
            <v>168</v>
          </cell>
        </row>
        <row r="206">
          <cell r="A206">
            <v>193</v>
          </cell>
          <cell r="B206" t="str">
            <v>Alambre negro</v>
          </cell>
          <cell r="C206" t="str">
            <v>KG</v>
          </cell>
          <cell r="D206">
            <v>3800</v>
          </cell>
          <cell r="E206">
            <v>228</v>
          </cell>
        </row>
        <row r="207">
          <cell r="A207">
            <v>194</v>
          </cell>
          <cell r="B207" t="str">
            <v>Caneca metálica PEQUEÑA, en malla tipo cafetera, pivotante, sobre paral tubular metálico, con logotipo de la Alcaldia, según diseño</v>
          </cell>
          <cell r="C207" t="str">
            <v>UN</v>
          </cell>
          <cell r="D207">
            <v>94334</v>
          </cell>
          <cell r="E207">
            <v>5660.04</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metalica para cabinas Telefonicas,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humedo de 3" norma AWWA-C503</v>
          </cell>
          <cell r="C213" t="str">
            <v>UN</v>
          </cell>
          <cell r="D213">
            <v>1210000</v>
          </cell>
          <cell r="E213">
            <v>72600</v>
          </cell>
        </row>
        <row r="214">
          <cell r="A214">
            <v>201</v>
          </cell>
          <cell r="B214" t="str">
            <v>Hidrante tipo humedo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v>
          </cell>
          <cell r="C216" t="str">
            <v>M²</v>
          </cell>
          <cell r="D216">
            <v>16850</v>
          </cell>
          <cell r="E216">
            <v>1011</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angulo de 1½" x 1/4" para sumidero A. LL., según diseño EPN</v>
          </cell>
          <cell r="C223" t="str">
            <v>UN</v>
          </cell>
          <cell r="D223">
            <v>180000</v>
          </cell>
          <cell r="E223">
            <v>10800</v>
          </cell>
        </row>
        <row r="224">
          <cell r="A224">
            <v>211</v>
          </cell>
          <cell r="B224" t="str">
            <v>Rejilla en varilla de 5/8" cada 3 cm y marco en angulo de 1"x31/6", bisagrada según modelo de EPN</v>
          </cell>
          <cell r="C224" t="str">
            <v>ML</v>
          </cell>
          <cell r="E224">
            <v>0</v>
          </cell>
        </row>
        <row r="225">
          <cell r="A225">
            <v>212</v>
          </cell>
          <cell r="B225" t="str">
            <v>Tapa valvula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Valvula de compuerta elastica de 3" en Hierro Ductil (ASTM-A-536)</v>
          </cell>
          <cell r="C236" t="str">
            <v>UN</v>
          </cell>
          <cell r="E236">
            <v>0</v>
          </cell>
        </row>
        <row r="237">
          <cell r="A237">
            <v>224</v>
          </cell>
          <cell r="B237" t="str">
            <v>Valvula de compuerta elastica de 4" en Hierro Ductil (ASTM-A-536)</v>
          </cell>
          <cell r="C237" t="str">
            <v>UN</v>
          </cell>
          <cell r="E237">
            <v>0</v>
          </cell>
        </row>
        <row r="238">
          <cell r="A238">
            <v>225</v>
          </cell>
          <cell r="B238" t="str">
            <v>Valvula de compuerta elastica de 6" en Hierro Ductil (ASTM-A-536)</v>
          </cell>
          <cell r="C238" t="str">
            <v>UN</v>
          </cell>
          <cell r="E238">
            <v>0</v>
          </cell>
        </row>
        <row r="239">
          <cell r="A239">
            <v>226</v>
          </cell>
          <cell r="B239" t="str">
            <v>Valvula de compuerta elastica de 8" en Hierro Ductil (ASTM-A-536)</v>
          </cell>
          <cell r="C239" t="str">
            <v>UN</v>
          </cell>
          <cell r="E239">
            <v>0</v>
          </cell>
        </row>
        <row r="240">
          <cell r="A240">
            <v>227</v>
          </cell>
          <cell r="B240" t="str">
            <v>Valvula de mariposa de 16" en Hierro Ductil (ASTM-A-536) brida PN 10</v>
          </cell>
          <cell r="C240" t="str">
            <v>UN</v>
          </cell>
          <cell r="E240">
            <v>0</v>
          </cell>
        </row>
        <row r="241">
          <cell r="A241">
            <v>228</v>
          </cell>
          <cell r="B241" t="str">
            <v>Valvula de mariposa de 20" en Hierro Ductil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B246" t="str">
            <v xml:space="preserve">angulo de 1"x1/8" </v>
          </cell>
          <cell r="E246">
            <v>0</v>
          </cell>
        </row>
        <row r="247">
          <cell r="A247">
            <v>234</v>
          </cell>
          <cell r="B247" t="str">
            <v>Hierros Ø1/2"</v>
          </cell>
          <cell r="C247" t="str">
            <v>KG</v>
          </cell>
          <cell r="D247">
            <v>2200</v>
          </cell>
          <cell r="E247">
            <v>132</v>
          </cell>
        </row>
        <row r="248">
          <cell r="A248">
            <v>235</v>
          </cell>
          <cell r="B248" t="str">
            <v>Hierros Ø3/8"</v>
          </cell>
          <cell r="C248" t="str">
            <v>KG</v>
          </cell>
          <cell r="D248">
            <v>2100</v>
          </cell>
          <cell r="E248">
            <v>126</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B272" t="str">
            <v xml:space="preserve">Teja Termoacustic Ondulada - color Azul </v>
          </cell>
          <cell r="C272" t="str">
            <v>M2</v>
          </cell>
          <cell r="D272">
            <v>38500</v>
          </cell>
          <cell r="E272">
            <v>2310</v>
          </cell>
        </row>
        <row r="273">
          <cell r="A273">
            <v>257</v>
          </cell>
          <cell r="B273" t="str">
            <v>Teja Termoacustic Ondulada - color Terracota</v>
          </cell>
          <cell r="C273" t="str">
            <v>M2</v>
          </cell>
          <cell r="D273">
            <v>31000</v>
          </cell>
          <cell r="E273">
            <v>1860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union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union Z</v>
          </cell>
          <cell r="C305" t="str">
            <v>UN</v>
          </cell>
          <cell r="D305">
            <v>44830</v>
          </cell>
          <cell r="E305">
            <v>2689.7999999999997</v>
          </cell>
        </row>
        <row r="306">
          <cell r="A306">
            <v>287</v>
          </cell>
          <cell r="B306" t="str">
            <v>Adaptador PVC-AC de 8" union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union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Tapon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union mecanica </v>
          </cell>
          <cell r="C324" t="str">
            <v>ML</v>
          </cell>
          <cell r="E324">
            <v>0</v>
          </cell>
        </row>
        <row r="325">
          <cell r="A325">
            <v>305</v>
          </cell>
          <cell r="B325" t="str">
            <v xml:space="preserve">Tubo PVC  RDE 21 D= 16" union mecanica </v>
          </cell>
          <cell r="C325" t="str">
            <v>ML</v>
          </cell>
          <cell r="E325">
            <v>0</v>
          </cell>
        </row>
        <row r="326">
          <cell r="A326">
            <v>306</v>
          </cell>
          <cell r="B326" t="str">
            <v xml:space="preserve">Tubo PVC  RDE 21 D= 2" union mecanica </v>
          </cell>
          <cell r="C326" t="str">
            <v>ML</v>
          </cell>
          <cell r="E326">
            <v>0</v>
          </cell>
        </row>
        <row r="327">
          <cell r="A327">
            <v>307</v>
          </cell>
          <cell r="B327" t="str">
            <v xml:space="preserve">Tubo PVC  RDE 21 D= 3" union mecanica </v>
          </cell>
          <cell r="C327" t="str">
            <v>ML</v>
          </cell>
          <cell r="E327">
            <v>0</v>
          </cell>
        </row>
        <row r="328">
          <cell r="A328">
            <v>308</v>
          </cell>
          <cell r="B328" t="str">
            <v xml:space="preserve">Tubo PVC  RDE 21 D= 4" union mecanica </v>
          </cell>
          <cell r="C328" t="str">
            <v>ML</v>
          </cell>
          <cell r="E328">
            <v>0</v>
          </cell>
        </row>
        <row r="329">
          <cell r="A329">
            <v>309</v>
          </cell>
          <cell r="B329" t="str">
            <v xml:space="preserve">Tubo PVC  RDE 21 D= 8" union mecanica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Union Universal de 16" </v>
          </cell>
          <cell r="C341" t="str">
            <v>UN</v>
          </cell>
          <cell r="E341">
            <v>0</v>
          </cell>
        </row>
        <row r="342">
          <cell r="A342">
            <v>322</v>
          </cell>
          <cell r="B342" t="str">
            <v xml:space="preserve">Union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B344" t="str">
            <v xml:space="preserve">Codo de 90º PVC de 2" </v>
          </cell>
          <cell r="C344" t="str">
            <v>UN</v>
          </cell>
          <cell r="D344">
            <v>5500</v>
          </cell>
          <cell r="E344">
            <v>330</v>
          </cell>
        </row>
        <row r="345">
          <cell r="A345">
            <v>325</v>
          </cell>
          <cell r="B345" t="str">
            <v>Tubo de PVC 2"</v>
          </cell>
          <cell r="C345" t="str">
            <v>ML</v>
          </cell>
          <cell r="D345">
            <v>6787.333333333333</v>
          </cell>
          <cell r="E345">
            <v>407.23999999999995</v>
          </cell>
        </row>
        <row r="346">
          <cell r="A346">
            <v>326</v>
          </cell>
          <cell r="B346" t="str">
            <v>Unión PVC de 2"</v>
          </cell>
          <cell r="C346" t="str">
            <v>UN</v>
          </cell>
          <cell r="D346">
            <v>2200</v>
          </cell>
          <cell r="E346">
            <v>132</v>
          </cell>
        </row>
        <row r="347">
          <cell r="A347">
            <v>327</v>
          </cell>
          <cell r="B347" t="str">
            <v>Soldadura PVC 1/4 de Gal.</v>
          </cell>
          <cell r="C347" t="str">
            <v>UN</v>
          </cell>
          <cell r="D347">
            <v>49390</v>
          </cell>
          <cell r="E347">
            <v>2963.4</v>
          </cell>
        </row>
        <row r="348">
          <cell r="A348">
            <v>328</v>
          </cell>
          <cell r="B348" t="str">
            <v>Limpiador PVC 1/4 de Gal</v>
          </cell>
          <cell r="C348" t="str">
            <v>UN</v>
          </cell>
          <cell r="D348">
            <v>23707</v>
          </cell>
          <cell r="E348">
            <v>1422.4199999999998</v>
          </cell>
        </row>
        <row r="349">
          <cell r="A349">
            <v>329</v>
          </cell>
          <cell r="B349" t="str">
            <v>Sifon de Piso 2" PVC</v>
          </cell>
          <cell r="C349" t="str">
            <v>UN</v>
          </cell>
          <cell r="D349">
            <v>4000</v>
          </cell>
          <cell r="E349">
            <v>240</v>
          </cell>
        </row>
        <row r="350">
          <cell r="A350">
            <v>330</v>
          </cell>
          <cell r="B350" t="str">
            <v>Tubo de PVC 4"</v>
          </cell>
          <cell r="C350" t="str">
            <v>ML</v>
          </cell>
          <cell r="D350">
            <v>14129.666666666666</v>
          </cell>
          <cell r="E350">
            <v>847.78</v>
          </cell>
        </row>
        <row r="351">
          <cell r="A351">
            <v>331</v>
          </cell>
          <cell r="B351" t="str">
            <v>Unión PVC de 4"</v>
          </cell>
          <cell r="C351" t="str">
            <v>UN</v>
          </cell>
          <cell r="D351">
            <v>4200</v>
          </cell>
          <cell r="E351">
            <v>252</v>
          </cell>
        </row>
        <row r="352">
          <cell r="A352">
            <v>332</v>
          </cell>
          <cell r="B352" t="str">
            <v xml:space="preserve">Codo de 90º PVC de 4" </v>
          </cell>
          <cell r="C352" t="str">
            <v>UN</v>
          </cell>
          <cell r="D352">
            <v>8018</v>
          </cell>
          <cell r="E352">
            <v>481.08</v>
          </cell>
        </row>
        <row r="353">
          <cell r="A353">
            <v>333</v>
          </cell>
          <cell r="B353" t="str">
            <v>Tubo de PVC 6"</v>
          </cell>
          <cell r="C353" t="str">
            <v>ML</v>
          </cell>
          <cell r="D353">
            <v>29923.833333333332</v>
          </cell>
          <cell r="E353">
            <v>1795.4299999999998</v>
          </cell>
        </row>
        <row r="354">
          <cell r="A354">
            <v>334</v>
          </cell>
          <cell r="B354" t="str">
            <v>Codo reventilado 90 1/8º cxc PVC</v>
          </cell>
          <cell r="C354" t="str">
            <v>UN</v>
          </cell>
          <cell r="D354">
            <v>13682</v>
          </cell>
          <cell r="E354">
            <v>820.92</v>
          </cell>
        </row>
        <row r="355">
          <cell r="A355">
            <v>335</v>
          </cell>
          <cell r="B355" t="str">
            <v>Tubo de PVC 6" ALL</v>
          </cell>
          <cell r="C355" t="str">
            <v>ML</v>
          </cell>
          <cell r="D355">
            <v>20090.5</v>
          </cell>
          <cell r="E355">
            <v>1205.43</v>
          </cell>
        </row>
        <row r="356">
          <cell r="A356">
            <v>336</v>
          </cell>
          <cell r="B356" t="str">
            <v>Tubo de PVC 4" ALL</v>
          </cell>
          <cell r="C356" t="str">
            <v>ML</v>
          </cell>
          <cell r="D356">
            <v>9963</v>
          </cell>
          <cell r="E356">
            <v>597.78</v>
          </cell>
        </row>
        <row r="357">
          <cell r="A357">
            <v>337</v>
          </cell>
          <cell r="B357" t="str">
            <v>Tubo de PVC 2" ALL</v>
          </cell>
          <cell r="C357" t="str">
            <v>ML</v>
          </cell>
          <cell r="D357">
            <v>4980</v>
          </cell>
          <cell r="E357">
            <v>298.8</v>
          </cell>
        </row>
        <row r="358">
          <cell r="A358">
            <v>338</v>
          </cell>
          <cell r="B358" t="str">
            <v xml:space="preserve">Codo de 90º PVC de 1/2" </v>
          </cell>
          <cell r="C358" t="str">
            <v>UN</v>
          </cell>
          <cell r="D358">
            <v>500</v>
          </cell>
          <cell r="E358">
            <v>30</v>
          </cell>
        </row>
        <row r="359">
          <cell r="A359">
            <v>339</v>
          </cell>
          <cell r="B359" t="str">
            <v>Tubo de PVC 1/2"</v>
          </cell>
          <cell r="C359" t="str">
            <v>ML</v>
          </cell>
          <cell r="D359">
            <v>2083.3333333333335</v>
          </cell>
          <cell r="E359">
            <v>125</v>
          </cell>
        </row>
        <row r="360">
          <cell r="A360">
            <v>340</v>
          </cell>
          <cell r="B360" t="str">
            <v>Unión PVC de 1/2"</v>
          </cell>
          <cell r="C360" t="str">
            <v>UN</v>
          </cell>
          <cell r="D360">
            <v>350</v>
          </cell>
          <cell r="E360">
            <v>21</v>
          </cell>
        </row>
        <row r="361">
          <cell r="A361">
            <v>341</v>
          </cell>
          <cell r="B361" t="str">
            <v>Registro de 1/2"</v>
          </cell>
          <cell r="C361" t="str">
            <v>UN</v>
          </cell>
          <cell r="D361">
            <v>12500</v>
          </cell>
          <cell r="E361">
            <v>750</v>
          </cell>
        </row>
        <row r="362">
          <cell r="A362">
            <v>342</v>
          </cell>
          <cell r="B362" t="str">
            <v>Tanque plastico de 1000 litros</v>
          </cell>
          <cell r="C362" t="str">
            <v>UN</v>
          </cell>
          <cell r="D362">
            <v>180000</v>
          </cell>
          <cell r="E362">
            <v>10800</v>
          </cell>
        </row>
        <row r="363">
          <cell r="A363">
            <v>343</v>
          </cell>
          <cell r="B363" t="str">
            <v>Tee de PVC 1/2"</v>
          </cell>
          <cell r="C363" t="str">
            <v>UN</v>
          </cell>
          <cell r="D363">
            <v>650</v>
          </cell>
          <cell r="E363">
            <v>39</v>
          </cell>
        </row>
        <row r="364">
          <cell r="A364">
            <v>344</v>
          </cell>
          <cell r="B364" t="str">
            <v>Adaptador macho 1/2"</v>
          </cell>
          <cell r="C364" t="str">
            <v>UN</v>
          </cell>
          <cell r="D364">
            <v>400</v>
          </cell>
          <cell r="E364">
            <v>24</v>
          </cell>
        </row>
        <row r="365">
          <cell r="A365">
            <v>345</v>
          </cell>
          <cell r="B365" t="str">
            <v>Adaptador hembra 1/2"</v>
          </cell>
          <cell r="C365" t="str">
            <v>UN</v>
          </cell>
          <cell r="D365">
            <v>350</v>
          </cell>
          <cell r="E365">
            <v>21</v>
          </cell>
        </row>
        <row r="366">
          <cell r="A366">
            <v>346</v>
          </cell>
          <cell r="B366" t="str">
            <v>Llave terminal</v>
          </cell>
          <cell r="C366" t="str">
            <v>UN</v>
          </cell>
          <cell r="D366">
            <v>4000</v>
          </cell>
          <cell r="E366">
            <v>240</v>
          </cell>
        </row>
        <row r="367">
          <cell r="A367">
            <v>347</v>
          </cell>
          <cell r="B367" t="str">
            <v>Tubo de PVC 1/2" agujerada</v>
          </cell>
          <cell r="C367" t="str">
            <v>ML</v>
          </cell>
          <cell r="D367">
            <v>2860</v>
          </cell>
          <cell r="E367">
            <v>171.6</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39000</v>
          </cell>
          <cell r="E385">
            <v>2340</v>
          </cell>
        </row>
        <row r="386">
          <cell r="A386">
            <v>363</v>
          </cell>
          <cell r="B386" t="str">
            <v>Solvente para esmalte</v>
          </cell>
          <cell r="C386" t="str">
            <v>GL</v>
          </cell>
          <cell r="D386">
            <v>6000</v>
          </cell>
          <cell r="E386">
            <v>360</v>
          </cell>
        </row>
        <row r="387">
          <cell r="A387">
            <v>364</v>
          </cell>
          <cell r="B387" t="str">
            <v>Anticoorosivo</v>
          </cell>
          <cell r="C387" t="str">
            <v>Gl</v>
          </cell>
          <cell r="D387">
            <v>36000</v>
          </cell>
          <cell r="E387">
            <v>2160</v>
          </cell>
        </row>
        <row r="388">
          <cell r="A388">
            <v>365</v>
          </cell>
          <cell r="B388" t="str">
            <v>Vinilo tipo A</v>
          </cell>
          <cell r="C388" t="str">
            <v>Gl</v>
          </cell>
          <cell r="D388">
            <v>35000</v>
          </cell>
          <cell r="E388">
            <v>2100</v>
          </cell>
        </row>
        <row r="389">
          <cell r="A389">
            <v>366</v>
          </cell>
          <cell r="B389" t="str">
            <v>CINTA DE ENMASCARAR</v>
          </cell>
          <cell r="C389" t="str">
            <v>UND</v>
          </cell>
          <cell r="D389">
            <v>4000</v>
          </cell>
          <cell r="E389">
            <v>240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v>
          </cell>
          <cell r="E417">
            <v>0.6</v>
          </cell>
        </row>
        <row r="418">
          <cell r="A418">
            <v>392</v>
          </cell>
          <cell r="B418" t="str">
            <v>Arbol nativo, h &gt; 1,50 mts.</v>
          </cell>
          <cell r="C418" t="str">
            <v>UN</v>
          </cell>
          <cell r="D418">
            <v>20000</v>
          </cell>
          <cell r="E418">
            <v>1200</v>
          </cell>
        </row>
        <row r="419">
          <cell r="A419">
            <v>393</v>
          </cell>
          <cell r="B419" t="str">
            <v xml:space="preserve">Cemento asfáltico grado de penetraciòn 80-100 (debe cumplir con especificación INVIAS, art.410/02). </v>
          </cell>
          <cell r="C419" t="str">
            <v>GL</v>
          </cell>
          <cell r="D419">
            <v>4500</v>
          </cell>
          <cell r="E419">
            <v>270</v>
          </cell>
        </row>
        <row r="420">
          <cell r="A420">
            <v>394</v>
          </cell>
          <cell r="B420" t="str">
            <v>Cemento asfaltico para bacheo tipo MDC-0 debe cumplir especificaciòn INVIAS art.450/02.E=0.05</v>
          </cell>
          <cell r="C420" t="str">
            <v>M3</v>
          </cell>
          <cell r="D420">
            <v>285000</v>
          </cell>
          <cell r="E420">
            <v>17100</v>
          </cell>
        </row>
        <row r="421">
          <cell r="A421">
            <v>395</v>
          </cell>
          <cell r="B421" t="str">
            <v>Digitacion de plano, incluye impresión</v>
          </cell>
          <cell r="C421" t="str">
            <v>UN</v>
          </cell>
          <cell r="D421">
            <v>80000</v>
          </cell>
          <cell r="E421">
            <v>4800</v>
          </cell>
        </row>
        <row r="422">
          <cell r="A422">
            <v>396</v>
          </cell>
          <cell r="B422" t="str">
            <v>Imprimante para via</v>
          </cell>
          <cell r="C422" t="str">
            <v>LT</v>
          </cell>
          <cell r="D422">
            <v>1100</v>
          </cell>
          <cell r="E422">
            <v>66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1900</v>
          </cell>
          <cell r="E425">
            <v>114</v>
          </cell>
        </row>
        <row r="426">
          <cell r="A426">
            <v>400</v>
          </cell>
          <cell r="B426" t="str">
            <v>Señalización horizontal: Flecha con microesfera marca 3M al 60% con pintura reflectiva tipo T. P., según norma INVIAS</v>
          </cell>
          <cell r="C426" t="str">
            <v>UN</v>
          </cell>
          <cell r="D426">
            <v>31000</v>
          </cell>
          <cell r="E426">
            <v>1860</v>
          </cell>
        </row>
        <row r="427">
          <cell r="A427">
            <v>401</v>
          </cell>
          <cell r="B427" t="str">
            <v>Señalización horizontal: Linea de cebra con microesfera marca 3M al 60% con pintura reflectiva tipo T. P., según norma INVIAS</v>
          </cell>
          <cell r="C427" t="str">
            <v>ML</v>
          </cell>
          <cell r="D427">
            <v>7000</v>
          </cell>
          <cell r="E427">
            <v>420</v>
          </cell>
        </row>
        <row r="428">
          <cell r="A428">
            <v>402</v>
          </cell>
          <cell r="B428" t="str">
            <v>Señalización Vertical: Señal preventiva o reglamentaria; en angulo 2" x 2" x 1/4", según norma INVIAS</v>
          </cell>
          <cell r="C428" t="str">
            <v>UN</v>
          </cell>
          <cell r="D428">
            <v>250000</v>
          </cell>
          <cell r="E428">
            <v>15000</v>
          </cell>
        </row>
        <row r="429">
          <cell r="A429">
            <v>403</v>
          </cell>
          <cell r="B429" t="str">
            <v>Señalización horizontal: Pare con microesfera marca 3M al 60% con pintura reflectiva tipo T. P., según norma INVIAS</v>
          </cell>
          <cell r="C429" t="str">
            <v>UN</v>
          </cell>
          <cell r="D429">
            <v>29500</v>
          </cell>
          <cell r="E429">
            <v>1770</v>
          </cell>
        </row>
        <row r="430">
          <cell r="A430">
            <v>404</v>
          </cell>
          <cell r="B430" t="str">
            <v>Señalización horizontal: Lineas centrales con microesfera marca 3M al 60% con pintura reflectiva tipo T. P., según norma INVIAS</v>
          </cell>
          <cell r="C430" t="str">
            <v>ML</v>
          </cell>
          <cell r="D430">
            <v>6500</v>
          </cell>
          <cell r="E430">
            <v>390</v>
          </cell>
        </row>
        <row r="431">
          <cell r="A431">
            <v>405</v>
          </cell>
          <cell r="B431" t="str">
            <v>Señalización horizontal: Lineas de borde con microesfera marca 3M al 60% con pintura reflectiva tipo T. P., según norma INVIAS</v>
          </cell>
          <cell r="C431" t="str">
            <v>ML</v>
          </cell>
          <cell r="D431">
            <v>6500</v>
          </cell>
          <cell r="E431">
            <v>390</v>
          </cell>
        </row>
        <row r="432">
          <cell r="A432">
            <v>406</v>
          </cell>
          <cell r="B432" t="str">
            <v>Impermeabilizante SIKA</v>
          </cell>
          <cell r="C432" t="str">
            <v>Kg</v>
          </cell>
          <cell r="D432">
            <v>68900</v>
          </cell>
          <cell r="E432">
            <v>4134</v>
          </cell>
        </row>
        <row r="433">
          <cell r="A433">
            <v>407</v>
          </cell>
          <cell r="B433" t="str">
            <v>Lavamanos Institucional Briggs</v>
          </cell>
          <cell r="C433" t="str">
            <v>UN</v>
          </cell>
          <cell r="D433">
            <v>130000</v>
          </cell>
          <cell r="E433">
            <v>7800</v>
          </cell>
        </row>
        <row r="434">
          <cell r="A434">
            <v>408</v>
          </cell>
          <cell r="B434" t="str">
            <v>Sanitario</v>
          </cell>
          <cell r="C434" t="str">
            <v>GL</v>
          </cell>
          <cell r="D434">
            <v>112000</v>
          </cell>
          <cell r="E434">
            <v>6720</v>
          </cell>
        </row>
        <row r="435">
          <cell r="A435">
            <v>409</v>
          </cell>
          <cell r="B435" t="str">
            <v>Juego de cancha multiple en tuberia de 2"</v>
          </cell>
          <cell r="C435" t="str">
            <v>GL</v>
          </cell>
          <cell r="D435">
            <v>3600000</v>
          </cell>
          <cell r="E435">
            <v>216000</v>
          </cell>
        </row>
        <row r="436">
          <cell r="A436">
            <v>410</v>
          </cell>
          <cell r="B436" t="str">
            <v>Vidrio liso 4 mm</v>
          </cell>
          <cell r="C436" t="str">
            <v>M2</v>
          </cell>
          <cell r="D436">
            <v>19500</v>
          </cell>
          <cell r="E436">
            <v>1170</v>
          </cell>
        </row>
        <row r="437">
          <cell r="A437">
            <v>411</v>
          </cell>
          <cell r="B437" t="str">
            <v>Vidrio templado de 5 mm</v>
          </cell>
          <cell r="C437" t="str">
            <v>M2</v>
          </cell>
          <cell r="D437">
            <v>23400</v>
          </cell>
          <cell r="E437">
            <v>1404</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435</v>
          </cell>
          <cell r="E463">
            <v>0</v>
          </cell>
        </row>
        <row r="464">
          <cell r="A464">
            <v>436</v>
          </cell>
          <cell r="E464">
            <v>0</v>
          </cell>
        </row>
        <row r="465">
          <cell r="A465">
            <v>437</v>
          </cell>
          <cell r="E465">
            <v>0</v>
          </cell>
        </row>
        <row r="466">
          <cell r="A466">
            <v>438</v>
          </cell>
          <cell r="E466">
            <v>0</v>
          </cell>
        </row>
        <row r="467">
          <cell r="A467">
            <v>439</v>
          </cell>
          <cell r="E467">
            <v>0</v>
          </cell>
        </row>
        <row r="468">
          <cell r="A468">
            <v>440</v>
          </cell>
          <cell r="E468">
            <v>0</v>
          </cell>
        </row>
        <row r="469">
          <cell r="A469">
            <v>441</v>
          </cell>
          <cell r="E469">
            <v>0</v>
          </cell>
        </row>
        <row r="470">
          <cell r="A470">
            <v>442</v>
          </cell>
          <cell r="E470">
            <v>0</v>
          </cell>
        </row>
        <row r="471">
          <cell r="A471">
            <v>443</v>
          </cell>
          <cell r="E471">
            <v>0</v>
          </cell>
        </row>
        <row r="472">
          <cell r="A472">
            <v>444</v>
          </cell>
          <cell r="E472">
            <v>0</v>
          </cell>
        </row>
        <row r="473">
          <cell r="A473">
            <v>445</v>
          </cell>
          <cell r="E473">
            <v>0</v>
          </cell>
        </row>
        <row r="474">
          <cell r="A474">
            <v>446</v>
          </cell>
          <cell r="E474">
            <v>0</v>
          </cell>
        </row>
        <row r="475">
          <cell r="A475">
            <v>447</v>
          </cell>
          <cell r="E475">
            <v>0</v>
          </cell>
        </row>
        <row r="476">
          <cell r="A476">
            <v>448</v>
          </cell>
          <cell r="E476">
            <v>0</v>
          </cell>
        </row>
        <row r="477">
          <cell r="A477">
            <v>449</v>
          </cell>
          <cell r="E477">
            <v>0</v>
          </cell>
        </row>
        <row r="478">
          <cell r="A478">
            <v>450</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4000</v>
          </cell>
          <cell r="E586">
            <v>240</v>
          </cell>
        </row>
        <row r="587">
          <cell r="A587">
            <v>552</v>
          </cell>
          <cell r="B587" t="str">
            <v>Tabla burra de 0.30 x 3.00 mts</v>
          </cell>
          <cell r="C587" t="str">
            <v xml:space="preserve">UN </v>
          </cell>
          <cell r="D587">
            <v>17000</v>
          </cell>
          <cell r="E587">
            <v>1020</v>
          </cell>
        </row>
        <row r="588">
          <cell r="A588">
            <v>553</v>
          </cell>
          <cell r="B588" t="str">
            <v>Estacas, pintura, puntillas</v>
          </cell>
          <cell r="C588" t="str">
            <v>GLB</v>
          </cell>
          <cell r="D588">
            <v>900</v>
          </cell>
          <cell r="E588">
            <v>54</v>
          </cell>
        </row>
        <row r="589">
          <cell r="A589">
            <v>554</v>
          </cell>
          <cell r="B589" t="str">
            <v>Guadua</v>
          </cell>
          <cell r="C589" t="str">
            <v>ML</v>
          </cell>
          <cell r="D589">
            <v>2500</v>
          </cell>
          <cell r="E589">
            <v>150</v>
          </cell>
        </row>
        <row r="590">
          <cell r="A590">
            <v>555</v>
          </cell>
          <cell r="B590" t="str">
            <v>Liston de Madera</v>
          </cell>
          <cell r="C590" t="str">
            <v>UN</v>
          </cell>
          <cell r="D590">
            <v>800</v>
          </cell>
          <cell r="E590">
            <v>48</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442068</v>
          </cell>
          <cell r="E733">
            <v>26524.079999999998</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refreshError="1"/>
      <sheetData sheetId="40" refreshError="1"/>
      <sheetData sheetId="41"/>
      <sheetData sheetId="42" refreshError="1"/>
      <sheetData sheetId="43"/>
      <sheetData sheetId="44"/>
      <sheetData sheetId="45"/>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P"/>
      <sheetName val="TUBO6"/>
      <sheetName val="TUBO8"/>
      <sheetName val="CDE 6X1-2"/>
      <sheetName val="CDE 6X3-4"/>
      <sheetName val="CDE 8X1"/>
      <sheetName val="UHD6"/>
      <sheetName val="UHD8"/>
      <sheetName val="ABRZ2"/>
      <sheetName val="ABRZ3"/>
      <sheetName val="ABRZ4"/>
      <sheetName val="ABRZ6"/>
      <sheetName val="ABRZ8"/>
      <sheetName val="CDH 2X1-2"/>
      <sheetName val="CDH 3X1-2"/>
      <sheetName val="CDH 4X1-2"/>
      <sheetName val="CDH 6X1-2"/>
      <sheetName val="CDH 8X1-2"/>
      <sheetName val="CDH 10X1-2"/>
      <sheetName val="RMD"/>
      <sheetName val="HADO"/>
      <sheetName val="E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TA DE MODIFICACION  (2)"/>
      <sheetName val="CONT_ADI"/>
      <sheetName val="aCCIDENTES%20DE%201995%20-%2019"/>
      <sheetName val="Datos"/>
      <sheetName val="aCCIDENTES DE 1995 - 1996.xls"/>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Documents and Settings\Pedro "/>
      <sheetName val="\Users\USUARIO\Downloads\a  aaI"/>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oja2"/>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Users\ANDRES FELIPE MUÑOZ\Down"/>
      <sheetName val="aactividad"/>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Base_Muestras"/>
      <sheetName val="Formulario_N°_4"/>
      <sheetName val="MAT"/>
      <sheetName val="HER"/>
      <sheetName val="PER"/>
      <sheetName val="TRANS"/>
      <sheetName val="AC2-AG9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APU"/>
      <sheetName val="PRECIOS"/>
      <sheetName val="\\Gabrielaapabone\d copias\a  a"/>
      <sheetName val="MATERI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sheetName val="lista DEF."/>
      <sheetName val="i1"/>
      <sheetName val="g1"/>
      <sheetName val="P.O."/>
      <sheetName val="A.I.U."/>
      <sheetName val="p1"/>
      <sheetName val="u1"/>
      <sheetName val="p2"/>
      <sheetName val="u2"/>
      <sheetName val="p3"/>
      <sheetName val="u3"/>
      <sheetName val="p4"/>
      <sheetName val="u4"/>
      <sheetName val="p5"/>
      <sheetName val="u5"/>
      <sheetName val="p6"/>
      <sheetName val="u6"/>
      <sheetName val="p7"/>
      <sheetName val="u7"/>
      <sheetName val="p8"/>
      <sheetName val="u8"/>
      <sheetName val="p9"/>
      <sheetName val="u9"/>
      <sheetName val="BASE DATOS GENERALES"/>
      <sheetName val="BASE DATOS EQUIPOS"/>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ANDENES 0.08"/>
      <sheetName val="ANDENES 0.10"/>
      <sheetName val="Dilatacion"/>
      <sheetName val="Dilatacion Ladrillo"/>
      <sheetName val="Placa sinref e=0.12"/>
      <sheetName val="Placa con ref e=0.12"/>
      <sheetName val="Placa sinref e=0.12 4000 psi"/>
      <sheetName val="Placa sinref e=0.15"/>
      <sheetName val="Placa con ref e=0.15"/>
      <sheetName val="Placa sinref e=0.17 3000 ps "/>
      <sheetName val="Placa conref e=0.17 3000 ps "/>
      <sheetName val="Placa sinref e=0.17 4000 ps "/>
      <sheetName val="Placa conref e=0.17 4000 ps "/>
      <sheetName val="Placa sinref e=0.19 3000 ps "/>
      <sheetName val="Placa conref e=0.19 3000 psi "/>
      <sheetName val="Placa sinref e=0.19 4000 psi "/>
      <sheetName val="Placa con.ref e=0.19 4000 psi"/>
      <sheetName val="Placa sinref e=0.12 3000 Psi"/>
      <sheetName val="Placa con ref e=0.12 3000 Psi"/>
      <sheetName val="Placa ref e=0.12 4000 psi"/>
      <sheetName val="Placa sinref e=0.15 3000 PSI"/>
      <sheetName val="Placa con ref e=0.15 3000 PSI"/>
      <sheetName val="CONS"/>
      <sheetName val="3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INTERVENTORIA"/>
      <sheetName val="CRONOGRAMA"/>
      <sheetName val="PRESUP"/>
      <sheetName val="APU"/>
      <sheetName val="PREC-BASE"/>
      <sheetName val="Crecimiento Salario Minimo"/>
      <sheetName val="Ca neg"/>
      <sheetName val="Ca pos CM"/>
      <sheetName val="Ca pos CV"/>
      <sheetName val="Cb neg"/>
      <sheetName val="Cb pos CM"/>
      <sheetName val="Cb pos CV"/>
      <sheetName val="Wa"/>
      <sheetName val="Wb"/>
    </sheetNames>
    <sheetDataSet>
      <sheetData sheetId="0"/>
      <sheetData sheetId="1"/>
      <sheetData sheetId="2"/>
      <sheetData sheetId="3"/>
      <sheetData sheetId="4">
        <row r="859">
          <cell r="J859">
            <v>122400</v>
          </cell>
        </row>
        <row r="1018">
          <cell r="J1018">
            <v>102360</v>
          </cell>
        </row>
        <row r="1386">
          <cell r="J1386">
            <v>43960</v>
          </cell>
        </row>
        <row r="1594">
          <cell r="J1594">
            <v>10640</v>
          </cell>
        </row>
        <row r="1646">
          <cell r="J1646">
            <v>12920</v>
          </cell>
        </row>
        <row r="1854">
          <cell r="J1854">
            <v>14140</v>
          </cell>
        </row>
        <row r="1908">
          <cell r="J1908">
            <v>41100</v>
          </cell>
        </row>
        <row r="1961">
          <cell r="J1961">
            <v>55700</v>
          </cell>
        </row>
        <row r="2014">
          <cell r="J2014">
            <v>74600</v>
          </cell>
        </row>
        <row r="2128">
          <cell r="J2128">
            <v>159060</v>
          </cell>
        </row>
        <row r="2181">
          <cell r="J2181">
            <v>213520</v>
          </cell>
        </row>
        <row r="2234">
          <cell r="J2234">
            <v>239200</v>
          </cell>
        </row>
        <row r="2286">
          <cell r="J2286">
            <v>199840</v>
          </cell>
        </row>
        <row r="2338">
          <cell r="J2338">
            <v>212760</v>
          </cell>
        </row>
        <row r="2390">
          <cell r="J2390">
            <v>321600</v>
          </cell>
        </row>
        <row r="2442">
          <cell r="J2442">
            <v>367260</v>
          </cell>
        </row>
        <row r="2494">
          <cell r="J2494">
            <v>382040</v>
          </cell>
        </row>
        <row r="2546">
          <cell r="J2546">
            <v>488460</v>
          </cell>
        </row>
        <row r="2598">
          <cell r="J2598">
            <v>331840</v>
          </cell>
        </row>
        <row r="2650">
          <cell r="J2650">
            <v>370380</v>
          </cell>
        </row>
        <row r="2702">
          <cell r="J2702">
            <v>448140</v>
          </cell>
        </row>
        <row r="2754">
          <cell r="J2754">
            <v>582040</v>
          </cell>
        </row>
        <row r="2806">
          <cell r="J2806">
            <v>814660</v>
          </cell>
        </row>
        <row r="2858">
          <cell r="J2858">
            <v>1116380</v>
          </cell>
        </row>
        <row r="2910">
          <cell r="J2910">
            <v>1223940</v>
          </cell>
        </row>
        <row r="2962">
          <cell r="J2962">
            <v>1163460</v>
          </cell>
        </row>
        <row r="3326">
          <cell r="J3326">
            <v>2022900</v>
          </cell>
        </row>
        <row r="3378">
          <cell r="J3378">
            <v>2561680</v>
          </cell>
        </row>
        <row r="3430">
          <cell r="J3430">
            <v>2846700</v>
          </cell>
        </row>
        <row r="3482">
          <cell r="J3482">
            <v>3389920</v>
          </cell>
        </row>
        <row r="3586">
          <cell r="J3586">
            <v>2495900</v>
          </cell>
        </row>
        <row r="3638">
          <cell r="J3638">
            <v>970120</v>
          </cell>
        </row>
        <row r="3688">
          <cell r="J3688">
            <v>642180</v>
          </cell>
        </row>
        <row r="3740">
          <cell r="J3740">
            <v>995580</v>
          </cell>
        </row>
      </sheetData>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INTERVENTORIA"/>
      <sheetName val="CRONOGRAMA"/>
      <sheetName val="PRESUP"/>
      <sheetName val="APU"/>
      <sheetName val="PREC-BASE"/>
      <sheetName val="Crecimiento Salario Minimo"/>
    </sheetNames>
    <sheetDataSet>
      <sheetData sheetId="0"/>
      <sheetData sheetId="1"/>
      <sheetData sheetId="2"/>
      <sheetData sheetId="3"/>
      <sheetData sheetId="4">
        <row r="859">
          <cell r="J859">
            <v>122400</v>
          </cell>
        </row>
        <row r="1018">
          <cell r="J1018">
            <v>102360</v>
          </cell>
        </row>
        <row r="1386">
          <cell r="J1386">
            <v>43960</v>
          </cell>
        </row>
        <row r="1594">
          <cell r="J1594">
            <v>10640</v>
          </cell>
        </row>
        <row r="1646">
          <cell r="J1646">
            <v>12920</v>
          </cell>
        </row>
        <row r="1854">
          <cell r="J1854">
            <v>14140</v>
          </cell>
        </row>
        <row r="1908">
          <cell r="J1908">
            <v>41100</v>
          </cell>
        </row>
        <row r="1961">
          <cell r="J1961">
            <v>55700</v>
          </cell>
        </row>
        <row r="2014">
          <cell r="J2014">
            <v>74600</v>
          </cell>
        </row>
        <row r="2128">
          <cell r="J2128">
            <v>159060</v>
          </cell>
        </row>
        <row r="2181">
          <cell r="J2181">
            <v>213520</v>
          </cell>
        </row>
        <row r="2234">
          <cell r="J2234">
            <v>239200</v>
          </cell>
        </row>
        <row r="2286">
          <cell r="J2286">
            <v>199840</v>
          </cell>
        </row>
        <row r="2338">
          <cell r="J2338">
            <v>212760</v>
          </cell>
        </row>
        <row r="2390">
          <cell r="J2390">
            <v>321600</v>
          </cell>
        </row>
        <row r="2442">
          <cell r="J2442">
            <v>367260</v>
          </cell>
        </row>
        <row r="2494">
          <cell r="J2494">
            <v>382040</v>
          </cell>
        </row>
        <row r="2546">
          <cell r="J2546">
            <v>488460</v>
          </cell>
        </row>
        <row r="2598">
          <cell r="J2598">
            <v>331840</v>
          </cell>
        </row>
        <row r="2650">
          <cell r="J2650">
            <v>370380</v>
          </cell>
        </row>
        <row r="2702">
          <cell r="J2702">
            <v>448140</v>
          </cell>
        </row>
        <row r="2754">
          <cell r="J2754">
            <v>582040</v>
          </cell>
        </row>
        <row r="2806">
          <cell r="J2806">
            <v>814660</v>
          </cell>
        </row>
        <row r="2858">
          <cell r="J2858">
            <v>1116380</v>
          </cell>
        </row>
        <row r="2910">
          <cell r="J2910">
            <v>1223940</v>
          </cell>
        </row>
        <row r="2962">
          <cell r="J2962">
            <v>1163460</v>
          </cell>
        </row>
        <row r="3326">
          <cell r="J3326">
            <v>2022900</v>
          </cell>
        </row>
        <row r="3378">
          <cell r="J3378">
            <v>2561680</v>
          </cell>
        </row>
        <row r="3430">
          <cell r="J3430">
            <v>2846700</v>
          </cell>
        </row>
        <row r="3482">
          <cell r="J3482">
            <v>3389920</v>
          </cell>
        </row>
        <row r="3586">
          <cell r="J3586">
            <v>2495900</v>
          </cell>
        </row>
        <row r="3638">
          <cell r="J3638">
            <v>970120</v>
          </cell>
        </row>
        <row r="3688">
          <cell r="J3688">
            <v>642180</v>
          </cell>
        </row>
        <row r="3740">
          <cell r="J3740">
            <v>995580</v>
          </cell>
        </row>
      </sheetData>
      <sheetData sheetId="5"/>
      <sheetData sheetId="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CARRERA QUINTA."/>
      <sheetName val="PRECIOS"/>
      <sheetName val="ETAPA 1"/>
      <sheetName val="ETAPA 2"/>
      <sheetName val="ETAPA 3"/>
      <sheetName val="MODELO APU"/>
      <sheetName val="localizacion y replanteo"/>
      <sheetName val="CERRAMIENTO "/>
      <sheetName val="DEMOLIC"/>
      <sheetName val="DEMOLIC EN CONCRETO"/>
      <sheetName val="DEMOLIC EN CICLOPEO"/>
      <sheetName val="DEMOLI MUROS"/>
      <sheetName val="ROTURA Y EXC DE RODADURA"/>
      <sheetName val="NIVELACION DE TAPAS"/>
      <sheetName val="CORTE Y NEVEL"/>
      <sheetName val="RELLENO"/>
      <sheetName val="RELLENO EXCAVACION"/>
      <sheetName val="APB6"/>
      <sheetName val="L. TOPEROL"/>
      <sheetName val="AZUL RAYADA"/>
      <sheetName val="VERDE RAYADA"/>
      <sheetName val="L. AMARILLO OSCURO"/>
      <sheetName val="L. GRIS OS. LIS"/>
      <sheetName val="L.CUATRO C  OCRE"/>
      <sheetName val="L. NEGRA LIS"/>
      <sheetName val="ADOQ. P. OCRE"/>
      <sheetName val="ADOQ.V.OCRE"/>
      <sheetName val="ADOQ.V.GRIS"/>
      <sheetName val="ADOQ ARCILLA"/>
      <sheetName val="APB7 (2)"/>
      <sheetName val="APB7"/>
      <sheetName val="PLACA MINUSV"/>
      <sheetName val="SARDINEL"/>
      <sheetName val="BORDILLO PREF"/>
      <sheetName val="BORDILLO SITU"/>
      <sheetName val="BORDILLO SITU (2)"/>
      <sheetName val="CONCRETO ESTAMPADO ANTICADO."/>
      <sheetName val="CONCRETO PARA FRANJA DE AJUSTE."/>
      <sheetName val="CONCRETO ESTRIADO"/>
      <sheetName val="SUBASE G"/>
      <sheetName val="IMPRIMACION"/>
      <sheetName val="BASE G"/>
      <sheetName val="Cajeo M."/>
      <sheetName val="CAPETA ASFAL"/>
      <sheetName val="CEBRA"/>
      <sheetName val="FLECHA"/>
      <sheetName val="SE. VERTICAL"/>
      <sheetName val="CICLOPEO"/>
      <sheetName val="MURO ESTRUCTURAL EN BLOQUE SPLI"/>
      <sheetName val="MURO ESTRUCTURAL EN BLOQUE  OCR"/>
      <sheetName val="ARENA PARA JUEGOS."/>
      <sheetName val="GRAVA PARA Z BLANDAS."/>
      <sheetName val="GRAMA"/>
      <sheetName val="TRA Y REC TALUD "/>
      <sheetName val="TRAT. CORT. RAIZ"/>
      <sheetName val="TALA DE ARBOLES"/>
      <sheetName val="ARBOLES"/>
      <sheetName val="BANCA"/>
      <sheetName val="MOGADORES"/>
      <sheetName val="BOLARDOS"/>
      <sheetName val="CANECA ANCLADA"/>
      <sheetName val="CANECA PIVOTANTE"/>
      <sheetName val="juego didacticos"/>
      <sheetName val="Exca 0-2mt"/>
      <sheetName val="Exca 2-4mt"/>
      <sheetName val="TUBO 6"/>
      <sheetName val="SUMIDERO"/>
      <sheetName val="CABEZAL"/>
      <sheetName val="RELLENO GRANULAR"/>
      <sheetName val="RELLENO SUBASE"/>
      <sheetName val="RELLENO EXC"/>
      <sheetName val="RETIRO EXC"/>
      <sheetName val="Excavacion a mano"/>
      <sheetName val="Tuberia 8&quot; de gres "/>
      <sheetName val="Constr. posos de inspec"/>
      <sheetName val="Relleno de brecha con materia "/>
      <sheetName val="Relleno de brecha con recebo"/>
      <sheetName val="Retiro de sobran"/>
      <sheetName val="placa poli"/>
      <sheetName val="cañuela"/>
      <sheetName val="junta dila"/>
      <sheetName val="placa grade"/>
      <sheetName val="VIGA CIM"/>
      <sheetName val="COLUM GRAD"/>
      <sheetName val="viga sup"/>
      <sheetName val="muro"/>
      <sheetName val="cancha"/>
      <sheetName val="concreto muro gra"/>
      <sheetName val="poste"/>
      <sheetName val="malla"/>
      <sheetName val="Hoja1"/>
    </sheetNames>
    <sheetDataSet>
      <sheetData sheetId="0"/>
      <sheetData sheetId="1">
        <row r="1">
          <cell r="A1" t="str">
            <v>REF.</v>
          </cell>
          <cell r="B1" t="str">
            <v>MATERIAL PLAYA</v>
          </cell>
          <cell r="C1" t="str">
            <v>UNIDAD</v>
          </cell>
          <cell r="D1" t="str">
            <v>PRECIO</v>
          </cell>
          <cell r="E1" t="str">
            <v>TRANSPORTE</v>
          </cell>
        </row>
        <row r="2">
          <cell r="A2">
            <v>1</v>
          </cell>
          <cell r="B2" t="str">
            <v>Abono agrícola</v>
          </cell>
          <cell r="C2" t="str">
            <v>KG</v>
          </cell>
          <cell r="D2">
            <v>2500</v>
          </cell>
          <cell r="E2">
            <v>150</v>
          </cell>
        </row>
        <row r="3">
          <cell r="A3">
            <v>2</v>
          </cell>
          <cell r="B3" t="str">
            <v>Arena fina</v>
          </cell>
          <cell r="C3" t="str">
            <v>M3</v>
          </cell>
          <cell r="D3">
            <v>17000</v>
          </cell>
          <cell r="E3">
            <v>1020</v>
          </cell>
        </row>
        <row r="4">
          <cell r="A4">
            <v>3</v>
          </cell>
          <cell r="B4" t="str">
            <v>Arena para concreto</v>
          </cell>
          <cell r="C4" t="str">
            <v>M3</v>
          </cell>
          <cell r="D4">
            <v>18000</v>
          </cell>
          <cell r="E4">
            <v>1080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2500</v>
          </cell>
          <cell r="E6">
            <v>150</v>
          </cell>
        </row>
        <row r="7">
          <cell r="A7">
            <v>6</v>
          </cell>
          <cell r="B7" t="str">
            <v>GRANITO #2</v>
          </cell>
          <cell r="C7" t="str">
            <v>BT</v>
          </cell>
          <cell r="D7">
            <v>6000</v>
          </cell>
          <cell r="E7">
            <v>360</v>
          </cell>
        </row>
        <row r="8">
          <cell r="A8">
            <v>7</v>
          </cell>
          <cell r="B8" t="str">
            <v>Gravilla de 3/4" a 1"</v>
          </cell>
          <cell r="C8" t="str">
            <v>M3</v>
          </cell>
          <cell r="D8">
            <v>35000</v>
          </cell>
          <cell r="E8">
            <v>2100</v>
          </cell>
        </row>
        <row r="9">
          <cell r="A9">
            <v>8</v>
          </cell>
          <cell r="B9" t="str">
            <v>Guadua</v>
          </cell>
          <cell r="C9" t="str">
            <v>ML</v>
          </cell>
          <cell r="D9">
            <v>1500</v>
          </cell>
          <cell r="E9">
            <v>90</v>
          </cell>
        </row>
        <row r="10">
          <cell r="A10">
            <v>9</v>
          </cell>
          <cell r="B10" t="str">
            <v>Recebo</v>
          </cell>
          <cell r="C10" t="str">
            <v>M3</v>
          </cell>
          <cell r="D10">
            <v>11500</v>
          </cell>
          <cell r="E10">
            <v>690</v>
          </cell>
        </row>
        <row r="11">
          <cell r="A11">
            <v>10</v>
          </cell>
          <cell r="B11" t="str">
            <v>Sub - base granular para vía</v>
          </cell>
          <cell r="C11" t="str">
            <v>M3</v>
          </cell>
          <cell r="D11">
            <v>12500</v>
          </cell>
          <cell r="E11">
            <v>750</v>
          </cell>
        </row>
        <row r="12">
          <cell r="A12">
            <v>11</v>
          </cell>
          <cell r="B12" t="str">
            <v>Tierra negra</v>
          </cell>
          <cell r="C12" t="str">
            <v>M3</v>
          </cell>
          <cell r="D12">
            <v>25000</v>
          </cell>
          <cell r="E12">
            <v>1500</v>
          </cell>
        </row>
        <row r="13">
          <cell r="A13">
            <v>12</v>
          </cell>
          <cell r="B13" t="str">
            <v>Triturado</v>
          </cell>
          <cell r="C13" t="str">
            <v>M3</v>
          </cell>
          <cell r="D13">
            <v>40000</v>
          </cell>
          <cell r="E13">
            <v>2400</v>
          </cell>
        </row>
        <row r="14">
          <cell r="A14">
            <v>13</v>
          </cell>
          <cell r="B14" t="str">
            <v>Piedra media zonga</v>
          </cell>
          <cell r="C14" t="str">
            <v>M3</v>
          </cell>
          <cell r="D14">
            <v>35000</v>
          </cell>
          <cell r="E14">
            <v>2100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Adoquín en concreto, tipo  PEATONAL, de 0,20 x 0,10 mts., e= 0,06 mts.,  COLOR OCRE</v>
          </cell>
          <cell r="C25" t="str">
            <v>M2</v>
          </cell>
          <cell r="D25">
            <v>38850</v>
          </cell>
          <cell r="E25">
            <v>2331</v>
          </cell>
        </row>
        <row r="26">
          <cell r="A26">
            <v>22</v>
          </cell>
          <cell r="B26" t="str">
            <v>adoquín en concreto, tipo  PEATONAL, en concreto, de 0,20 x 0,10 mts., e= 0,06 mts.,  COLOR GRIS</v>
          </cell>
          <cell r="C26" t="str">
            <v>M2</v>
          </cell>
          <cell r="D26">
            <v>26050</v>
          </cell>
          <cell r="E26">
            <v>1563</v>
          </cell>
        </row>
        <row r="27">
          <cell r="A27">
            <v>23</v>
          </cell>
          <cell r="B27" t="str">
            <v>adoquín en concreto, tipo VEHICULAR ,  de 0,20 x 0,10 mts., e= 0,08 mts.,  COLOR NEGRO</v>
          </cell>
          <cell r="C27" t="str">
            <v>M2</v>
          </cell>
          <cell r="D27">
            <v>35305</v>
          </cell>
          <cell r="E27">
            <v>1412.2</v>
          </cell>
        </row>
        <row r="28">
          <cell r="A28">
            <v>24</v>
          </cell>
          <cell r="B28" t="str">
            <v>adoquín en concreto, tipo VEHICULAR ,  de 0,20 x 0,10 mts., e= 0,08 mts.,  COLOR OCRE</v>
          </cell>
          <cell r="C28" t="str">
            <v>M2</v>
          </cell>
          <cell r="D28">
            <v>44678</v>
          </cell>
          <cell r="E28">
            <v>1787.1200000000001</v>
          </cell>
        </row>
        <row r="29">
          <cell r="A29">
            <v>25</v>
          </cell>
          <cell r="B29" t="str">
            <v>adoquín en concreto, tipo VEHICULAR,  de 0,20 x 0,10 mts., e= 0,08 mts.,  COLOR GRIS</v>
          </cell>
          <cell r="C29" t="str">
            <v>M2</v>
          </cell>
          <cell r="D29">
            <v>29958</v>
          </cell>
          <cell r="E29">
            <v>1797.48</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1800</v>
          </cell>
        </row>
        <row r="32">
          <cell r="A32">
            <v>28</v>
          </cell>
          <cell r="B32" t="str">
            <v>Bordillos en concreto,  prefabricado sec.,10x,25x,80</v>
          </cell>
          <cell r="C32" t="str">
            <v>UN</v>
          </cell>
          <cell r="D32">
            <v>8000</v>
          </cell>
          <cell r="E32">
            <v>480</v>
          </cell>
        </row>
        <row r="33">
          <cell r="A33">
            <v>29</v>
          </cell>
          <cell r="B33" t="str">
            <v>Cemento Blanco</v>
          </cell>
          <cell r="C33" t="str">
            <v>KG</v>
          </cell>
          <cell r="D33">
            <v>760</v>
          </cell>
          <cell r="E33">
            <v>45.6</v>
          </cell>
        </row>
        <row r="34">
          <cell r="A34">
            <v>30</v>
          </cell>
          <cell r="B34" t="str">
            <v>Cemento gris</v>
          </cell>
          <cell r="C34" t="str">
            <v>KG</v>
          </cell>
          <cell r="D34">
            <v>290</v>
          </cell>
          <cell r="E34">
            <v>17.399999999999999</v>
          </cell>
        </row>
        <row r="35">
          <cell r="A35">
            <v>31</v>
          </cell>
          <cell r="B35" t="str">
            <v>Loseta prefabricada en concreto,  e = 0,06 mts de 0,40 x 0,40 mts. Para anden.  Color Gris</v>
          </cell>
          <cell r="C35" t="str">
            <v>M2</v>
          </cell>
          <cell r="D35">
            <v>28000</v>
          </cell>
          <cell r="E35">
            <v>1680</v>
          </cell>
        </row>
        <row r="36">
          <cell r="A36">
            <v>32</v>
          </cell>
          <cell r="B36" t="str">
            <v>Loseta prefabricada en concreto,  e = 0,06 mts de 0,40 x 0,40 mts. Para anden.  Color rojo - amarillo</v>
          </cell>
          <cell r="C36" t="str">
            <v>M2</v>
          </cell>
          <cell r="D36">
            <v>39000</v>
          </cell>
          <cell r="E36">
            <v>2340</v>
          </cell>
        </row>
        <row r="37">
          <cell r="A37">
            <v>33</v>
          </cell>
          <cell r="B37" t="str">
            <v>Loseta prefabricada en concreto,  e = 0,06 mts de 0,40 x 0,40 mts.COLOR GRIS - TOPEROL</v>
          </cell>
          <cell r="C37" t="str">
            <v>M2</v>
          </cell>
          <cell r="D37">
            <v>25050</v>
          </cell>
          <cell r="E37">
            <v>1503</v>
          </cell>
        </row>
        <row r="38">
          <cell r="A38">
            <v>34</v>
          </cell>
          <cell r="B38" t="str">
            <v>Loseta prefabricada en concreto,  e = 0,06 mts de 0,40 x 0,40 mts.COLOR GRIS OSCURO LISA</v>
          </cell>
          <cell r="C38" t="str">
            <v>M2</v>
          </cell>
          <cell r="D38">
            <v>26200</v>
          </cell>
          <cell r="E38">
            <v>1572</v>
          </cell>
        </row>
        <row r="39">
          <cell r="A39">
            <v>35</v>
          </cell>
          <cell r="B39" t="str">
            <v>Loseta prefabricada en concreto,  e = 0,06 mts de 0,40 x 0,40 mts.COLOR NEGRO LISA</v>
          </cell>
          <cell r="C39" t="str">
            <v>M2</v>
          </cell>
          <cell r="D39">
            <v>29700</v>
          </cell>
          <cell r="E39">
            <v>1782</v>
          </cell>
        </row>
        <row r="40">
          <cell r="A40">
            <v>36</v>
          </cell>
          <cell r="B40" t="str">
            <v>Loseta prefabricada en concreto,  e = 0,06 mts de 0,40 x 0,40 mts.COLOR OCRE RAYADA</v>
          </cell>
          <cell r="C40" t="str">
            <v>M2</v>
          </cell>
          <cell r="D40">
            <v>37850</v>
          </cell>
          <cell r="E40">
            <v>1514</v>
          </cell>
        </row>
        <row r="41">
          <cell r="A41">
            <v>37</v>
          </cell>
          <cell r="B41" t="str">
            <v xml:space="preserve">Loseta prefabricada en concreto,  e = 0,06 mts de 0,40 x 0,40 mts.COLOR ROJO OSCURO,  Nueve cuadros. </v>
          </cell>
          <cell r="C41" t="str">
            <v>M2</v>
          </cell>
          <cell r="D41">
            <v>37850</v>
          </cell>
          <cell r="E41">
            <v>2271</v>
          </cell>
        </row>
        <row r="42">
          <cell r="A42">
            <v>38</v>
          </cell>
          <cell r="B42" t="str">
            <v>Loseta prefabricada en concreto,  e = 0,06 mts de 0,40 x 0,40 mts.COLOR VERDE CLARO,  Nueve cuadros</v>
          </cell>
          <cell r="C42" t="str">
            <v>M2</v>
          </cell>
          <cell r="D42">
            <v>41100</v>
          </cell>
          <cell r="E42">
            <v>1644</v>
          </cell>
        </row>
        <row r="43">
          <cell r="A43">
            <v>39</v>
          </cell>
          <cell r="B43" t="str">
            <v>Sardinel prefabricado en concreto de 1,00 x 0,17 x 0,45 mts. Redondo</v>
          </cell>
          <cell r="C43" t="str">
            <v>UN</v>
          </cell>
          <cell r="D43">
            <v>11000</v>
          </cell>
          <cell r="E43">
            <v>660</v>
          </cell>
        </row>
        <row r="44">
          <cell r="A44">
            <v>40</v>
          </cell>
          <cell r="B44" t="str">
            <v>Bloque de concreto Split No 15</v>
          </cell>
          <cell r="C44" t="str">
            <v>UN</v>
          </cell>
          <cell r="D44">
            <v>1200</v>
          </cell>
          <cell r="E44">
            <v>72</v>
          </cell>
        </row>
        <row r="45">
          <cell r="A45">
            <v>41</v>
          </cell>
          <cell r="B45" t="str">
            <v>FLEXA NYCON</v>
          </cell>
          <cell r="C45" t="str">
            <v>BOL</v>
          </cell>
          <cell r="D45">
            <v>25000</v>
          </cell>
          <cell r="E45">
            <v>1500</v>
          </cell>
        </row>
        <row r="46">
          <cell r="A46">
            <v>42</v>
          </cell>
          <cell r="B46" t="str">
            <v>Cañuelas prefabricadas</v>
          </cell>
          <cell r="C46" t="str">
            <v>UN</v>
          </cell>
          <cell r="D46">
            <v>15000</v>
          </cell>
          <cell r="E46">
            <v>900</v>
          </cell>
        </row>
        <row r="47">
          <cell r="A47">
            <v>43</v>
          </cell>
          <cell r="B47" t="str">
            <v>FLEXTHANE-200</v>
          </cell>
          <cell r="C47" t="str">
            <v>UN</v>
          </cell>
          <cell r="D47">
            <v>1000</v>
          </cell>
          <cell r="E47">
            <v>60</v>
          </cell>
        </row>
        <row r="48">
          <cell r="A48">
            <v>44</v>
          </cell>
          <cell r="B48" t="str">
            <v>FLEXABACKET ROOD 1/4"</v>
          </cell>
          <cell r="C48" t="str">
            <v>ML</v>
          </cell>
          <cell r="D48">
            <v>500</v>
          </cell>
          <cell r="E48">
            <v>30</v>
          </cell>
        </row>
        <row r="49">
          <cell r="A49">
            <v>45</v>
          </cell>
          <cell r="B49" t="str">
            <v>Suministro e instalación de losetas prefabricadas en concreto color OCRE cuatro cuadros para piso de e= .06 mt. de .40x.40. Incluye: mortero fluido e=.04cms y colchón de arena e=.03 y sello juntas</v>
          </cell>
          <cell r="C49" t="str">
            <v>M2</v>
          </cell>
          <cell r="D49">
            <v>37850</v>
          </cell>
          <cell r="E49">
            <v>2271</v>
          </cell>
        </row>
        <row r="50">
          <cell r="A50">
            <v>46</v>
          </cell>
          <cell r="B50" t="str">
            <v>Suministro e instalación de losetas prefabricadas en concreto color AMARILLO OSCURO cuatro cuadros para piso de e= .06 mt. de .40x.40. Incluye: mortero fluido e=.04cms y colchón de arena e=.03 y sello juntas</v>
          </cell>
          <cell r="D50">
            <v>37850</v>
          </cell>
          <cell r="E50">
            <v>2271</v>
          </cell>
        </row>
        <row r="51">
          <cell r="A51">
            <v>47</v>
          </cell>
          <cell r="E51">
            <v>0</v>
          </cell>
        </row>
        <row r="52">
          <cell r="A52">
            <v>48</v>
          </cell>
          <cell r="E52">
            <v>0</v>
          </cell>
        </row>
        <row r="53">
          <cell r="A53">
            <v>49</v>
          </cell>
          <cell r="E53">
            <v>0</v>
          </cell>
        </row>
        <row r="54">
          <cell r="A54">
            <v>50</v>
          </cell>
          <cell r="E54">
            <v>0</v>
          </cell>
        </row>
        <row r="55">
          <cell r="A55">
            <v>51</v>
          </cell>
          <cell r="E55">
            <v>0</v>
          </cell>
        </row>
        <row r="56">
          <cell r="A56">
            <v>52</v>
          </cell>
          <cell r="E56">
            <v>0</v>
          </cell>
        </row>
        <row r="57">
          <cell r="A57">
            <v>53</v>
          </cell>
          <cell r="E57">
            <v>0</v>
          </cell>
        </row>
        <row r="58">
          <cell r="A58">
            <v>54</v>
          </cell>
          <cell r="E58">
            <v>0</v>
          </cell>
        </row>
        <row r="59">
          <cell r="A59">
            <v>55</v>
          </cell>
          <cell r="E59">
            <v>0</v>
          </cell>
        </row>
        <row r="60">
          <cell r="A60">
            <v>56</v>
          </cell>
          <cell r="E60">
            <v>0</v>
          </cell>
        </row>
        <row r="61">
          <cell r="A61">
            <v>57</v>
          </cell>
          <cell r="E61">
            <v>0</v>
          </cell>
        </row>
        <row r="62">
          <cell r="A62">
            <v>58</v>
          </cell>
          <cell r="E62">
            <v>0</v>
          </cell>
        </row>
        <row r="63">
          <cell r="A63">
            <v>59</v>
          </cell>
          <cell r="E63">
            <v>0</v>
          </cell>
        </row>
        <row r="64">
          <cell r="A64">
            <v>60</v>
          </cell>
          <cell r="E64">
            <v>0</v>
          </cell>
        </row>
        <row r="65">
          <cell r="A65">
            <v>61</v>
          </cell>
          <cell r="E65">
            <v>0</v>
          </cell>
        </row>
        <row r="66">
          <cell r="A66">
            <v>62</v>
          </cell>
          <cell r="E66">
            <v>0</v>
          </cell>
        </row>
        <row r="67">
          <cell r="A67">
            <v>63</v>
          </cell>
          <cell r="E67">
            <v>0</v>
          </cell>
        </row>
        <row r="68">
          <cell r="A68">
            <v>64</v>
          </cell>
          <cell r="E68">
            <v>0</v>
          </cell>
        </row>
        <row r="69">
          <cell r="A69">
            <v>65</v>
          </cell>
          <cell r="E69">
            <v>0</v>
          </cell>
        </row>
        <row r="70">
          <cell r="A70">
            <v>66</v>
          </cell>
          <cell r="E70">
            <v>0</v>
          </cell>
        </row>
        <row r="71">
          <cell r="A71">
            <v>67</v>
          </cell>
          <cell r="E71">
            <v>0</v>
          </cell>
        </row>
        <row r="72">
          <cell r="A72">
            <v>68</v>
          </cell>
          <cell r="E72">
            <v>0</v>
          </cell>
        </row>
        <row r="73">
          <cell r="A73">
            <v>69</v>
          </cell>
          <cell r="E73">
            <v>0</v>
          </cell>
        </row>
        <row r="74">
          <cell r="A74">
            <v>70</v>
          </cell>
          <cell r="E74">
            <v>0</v>
          </cell>
        </row>
        <row r="76">
          <cell r="A76" t="str">
            <v>REF.</v>
          </cell>
          <cell r="B76" t="str">
            <v>MATERIAL GRESS</v>
          </cell>
          <cell r="C76" t="str">
            <v>UNIDAD</v>
          </cell>
          <cell r="D76" t="str">
            <v>PRECIO</v>
          </cell>
          <cell r="E76" t="str">
            <v>TRANSPORTE</v>
          </cell>
        </row>
        <row r="78">
          <cell r="A78">
            <v>71</v>
          </cell>
          <cell r="B78" t="str">
            <v>Baldosa Duropiso Mancesa  30X30</v>
          </cell>
          <cell r="C78" t="str">
            <v>M²</v>
          </cell>
          <cell r="D78">
            <v>20500</v>
          </cell>
          <cell r="E78">
            <v>1230</v>
          </cell>
        </row>
        <row r="79">
          <cell r="A79">
            <v>72</v>
          </cell>
          <cell r="B79" t="str">
            <v xml:space="preserve">Bloque No 4 Hueco </v>
          </cell>
          <cell r="C79" t="str">
            <v>Und</v>
          </cell>
          <cell r="D79">
            <v>480</v>
          </cell>
          <cell r="E79">
            <v>28.799999999999997</v>
          </cell>
        </row>
        <row r="80">
          <cell r="A80">
            <v>73</v>
          </cell>
          <cell r="B80" t="str">
            <v>Bloque No 5 Hueco 12X20X30</v>
          </cell>
          <cell r="C80" t="str">
            <v>Und</v>
          </cell>
          <cell r="D80">
            <v>670</v>
          </cell>
          <cell r="E80">
            <v>40.199999999999996</v>
          </cell>
        </row>
        <row r="81">
          <cell r="A81">
            <v>74</v>
          </cell>
          <cell r="B81" t="str">
            <v>Ladrillo Tolete</v>
          </cell>
          <cell r="C81" t="str">
            <v>Und</v>
          </cell>
          <cell r="D81">
            <v>240</v>
          </cell>
          <cell r="E81">
            <v>14.399999999999999</v>
          </cell>
        </row>
        <row r="82">
          <cell r="A82">
            <v>75</v>
          </cell>
          <cell r="B82" t="str">
            <v>tubería de gres, D= 6"</v>
          </cell>
          <cell r="C82" t="str">
            <v>ML</v>
          </cell>
          <cell r="E82">
            <v>0</v>
          </cell>
        </row>
        <row r="83">
          <cell r="A83">
            <v>76</v>
          </cell>
          <cell r="B83" t="str">
            <v>adoquínes de arcilla   para piso, e =.06 mt ,20 mt x,10 mt, deacuerdo a la NTC 2017.</v>
          </cell>
          <cell r="C83" t="str">
            <v>ML</v>
          </cell>
          <cell r="D83">
            <v>25000</v>
          </cell>
          <cell r="E83">
            <v>1500</v>
          </cell>
        </row>
        <row r="84">
          <cell r="A84">
            <v>77</v>
          </cell>
          <cell r="B84" t="str">
            <v>tubería de gres, D= 8"</v>
          </cell>
          <cell r="C84" t="str">
            <v>ML</v>
          </cell>
          <cell r="D84">
            <v>13100</v>
          </cell>
          <cell r="E84">
            <v>786</v>
          </cell>
        </row>
        <row r="85">
          <cell r="A85">
            <v>78</v>
          </cell>
          <cell r="E85">
            <v>0</v>
          </cell>
        </row>
        <row r="86">
          <cell r="A86">
            <v>79</v>
          </cell>
          <cell r="E86">
            <v>0</v>
          </cell>
        </row>
        <row r="87">
          <cell r="A87">
            <v>80</v>
          </cell>
          <cell r="E87">
            <v>0</v>
          </cell>
        </row>
        <row r="88">
          <cell r="A88">
            <v>81</v>
          </cell>
          <cell r="E88">
            <v>0</v>
          </cell>
        </row>
        <row r="89">
          <cell r="A89">
            <v>82</v>
          </cell>
          <cell r="E89">
            <v>0</v>
          </cell>
        </row>
        <row r="90">
          <cell r="A90">
            <v>83</v>
          </cell>
          <cell r="E90">
            <v>0</v>
          </cell>
        </row>
        <row r="91">
          <cell r="A91">
            <v>84</v>
          </cell>
          <cell r="E91">
            <v>0</v>
          </cell>
        </row>
        <row r="92">
          <cell r="A92">
            <v>85</v>
          </cell>
          <cell r="E92">
            <v>0</v>
          </cell>
        </row>
        <row r="93">
          <cell r="A93">
            <v>86</v>
          </cell>
          <cell r="E93">
            <v>0</v>
          </cell>
        </row>
        <row r="94">
          <cell r="A94">
            <v>87</v>
          </cell>
          <cell r="E94">
            <v>0</v>
          </cell>
        </row>
        <row r="95">
          <cell r="A95">
            <v>88</v>
          </cell>
          <cell r="E95">
            <v>0</v>
          </cell>
        </row>
        <row r="96">
          <cell r="A96">
            <v>89</v>
          </cell>
          <cell r="E96">
            <v>0</v>
          </cell>
        </row>
        <row r="97">
          <cell r="A97">
            <v>90</v>
          </cell>
          <cell r="E97">
            <v>0</v>
          </cell>
        </row>
        <row r="98">
          <cell r="A98">
            <v>91</v>
          </cell>
          <cell r="E98">
            <v>0</v>
          </cell>
        </row>
        <row r="99">
          <cell r="A99">
            <v>92</v>
          </cell>
          <cell r="E99">
            <v>0</v>
          </cell>
        </row>
        <row r="100">
          <cell r="A100">
            <v>93</v>
          </cell>
          <cell r="E100">
            <v>0</v>
          </cell>
        </row>
        <row r="101">
          <cell r="A101">
            <v>94</v>
          </cell>
          <cell r="E101">
            <v>0</v>
          </cell>
        </row>
        <row r="102">
          <cell r="A102">
            <v>95</v>
          </cell>
          <cell r="E102">
            <v>0</v>
          </cell>
        </row>
        <row r="103">
          <cell r="A103">
            <v>96</v>
          </cell>
          <cell r="E103">
            <v>0</v>
          </cell>
        </row>
        <row r="104">
          <cell r="A104">
            <v>97</v>
          </cell>
          <cell r="E104">
            <v>0</v>
          </cell>
        </row>
        <row r="105">
          <cell r="A105">
            <v>98</v>
          </cell>
          <cell r="E105">
            <v>0</v>
          </cell>
        </row>
        <row r="106">
          <cell r="A106">
            <v>99</v>
          </cell>
          <cell r="E106">
            <v>0</v>
          </cell>
        </row>
        <row r="107">
          <cell r="A107">
            <v>100</v>
          </cell>
          <cell r="E107">
            <v>0</v>
          </cell>
        </row>
        <row r="108">
          <cell r="A108">
            <v>101</v>
          </cell>
          <cell r="E108">
            <v>0</v>
          </cell>
        </row>
        <row r="109">
          <cell r="A109">
            <v>102</v>
          </cell>
          <cell r="E109">
            <v>0</v>
          </cell>
        </row>
        <row r="110">
          <cell r="A110">
            <v>103</v>
          </cell>
          <cell r="E110">
            <v>0</v>
          </cell>
        </row>
        <row r="111">
          <cell r="A111">
            <v>104</v>
          </cell>
          <cell r="E111">
            <v>0</v>
          </cell>
        </row>
        <row r="112">
          <cell r="A112">
            <v>105</v>
          </cell>
          <cell r="E112">
            <v>0</v>
          </cell>
        </row>
        <row r="113">
          <cell r="A113">
            <v>106</v>
          </cell>
          <cell r="E113">
            <v>0</v>
          </cell>
        </row>
        <row r="114">
          <cell r="A114">
            <v>107</v>
          </cell>
          <cell r="E114">
            <v>0</v>
          </cell>
        </row>
        <row r="115">
          <cell r="A115">
            <v>108</v>
          </cell>
          <cell r="E115">
            <v>0</v>
          </cell>
        </row>
        <row r="116">
          <cell r="A116">
            <v>109</v>
          </cell>
          <cell r="E116">
            <v>0</v>
          </cell>
        </row>
        <row r="117">
          <cell r="A117">
            <v>110</v>
          </cell>
          <cell r="E117">
            <v>0</v>
          </cell>
        </row>
        <row r="119">
          <cell r="A119" t="str">
            <v>REF.</v>
          </cell>
          <cell r="B119" t="str">
            <v>MATERIAL ELECTRICO</v>
          </cell>
          <cell r="C119" t="str">
            <v>UNIDAD</v>
          </cell>
          <cell r="D119" t="str">
            <v>PRECIO</v>
          </cell>
          <cell r="E119" t="str">
            <v>TRANSPORTE</v>
          </cell>
        </row>
        <row r="121">
          <cell r="A121">
            <v>111</v>
          </cell>
          <cell r="B121" t="str">
            <v>Poste Cemento 750 Kg x 12mrs</v>
          </cell>
          <cell r="C121" t="str">
            <v>UN</v>
          </cell>
          <cell r="E121">
            <v>0</v>
          </cell>
        </row>
        <row r="122">
          <cell r="A122">
            <v>112</v>
          </cell>
          <cell r="B122" t="str">
            <v>Cable ACSR Nº 1/0</v>
          </cell>
          <cell r="C122" t="str">
            <v>ML</v>
          </cell>
          <cell r="E122">
            <v>0</v>
          </cell>
        </row>
        <row r="123">
          <cell r="A123">
            <v>113</v>
          </cell>
          <cell r="B123" t="str">
            <v>Conectores Linea Viva</v>
          </cell>
          <cell r="C123" t="str">
            <v>UN</v>
          </cell>
          <cell r="E123">
            <v>0</v>
          </cell>
        </row>
        <row r="124">
          <cell r="A124">
            <v>114</v>
          </cell>
          <cell r="B124" t="str">
            <v>Pernos de Maquina de 10"</v>
          </cell>
          <cell r="C124" t="str">
            <v>UN</v>
          </cell>
          <cell r="E124">
            <v>0</v>
          </cell>
        </row>
        <row r="125">
          <cell r="A125">
            <v>115</v>
          </cell>
          <cell r="B125" t="str">
            <v>Cruceta Metálica de 2 1/2 x 2 1/2 x 3/16 x 2 x 1</v>
          </cell>
          <cell r="C125" t="str">
            <v>UN</v>
          </cell>
          <cell r="E125">
            <v>0</v>
          </cell>
        </row>
        <row r="126">
          <cell r="A126">
            <v>116</v>
          </cell>
          <cell r="B126" t="str">
            <v>Diagonal de 0.6mts</v>
          </cell>
          <cell r="C126" t="str">
            <v>UN</v>
          </cell>
          <cell r="E126">
            <v>0</v>
          </cell>
        </row>
        <row r="127">
          <cell r="A127">
            <v>117</v>
          </cell>
          <cell r="B127" t="str">
            <v xml:space="preserve">Aislador tipo disco de 6" </v>
          </cell>
          <cell r="C127" t="str">
            <v>UN</v>
          </cell>
          <cell r="E127">
            <v>0</v>
          </cell>
        </row>
        <row r="128">
          <cell r="A128">
            <v>118</v>
          </cell>
          <cell r="B128" t="str">
            <v>Grapa de retención</v>
          </cell>
          <cell r="C128" t="str">
            <v>UN</v>
          </cell>
          <cell r="E128">
            <v>0</v>
          </cell>
        </row>
        <row r="129">
          <cell r="A129">
            <v>119</v>
          </cell>
          <cell r="B129" t="str">
            <v>Tuercas de ojo</v>
          </cell>
          <cell r="C129" t="str">
            <v>UN</v>
          </cell>
          <cell r="E129">
            <v>0</v>
          </cell>
        </row>
        <row r="130">
          <cell r="A130">
            <v>120</v>
          </cell>
          <cell r="B130" t="str">
            <v>Collarines de 5 a 6</v>
          </cell>
          <cell r="C130" t="str">
            <v>UN</v>
          </cell>
          <cell r="E130">
            <v>0</v>
          </cell>
        </row>
        <row r="131">
          <cell r="A131">
            <v>121</v>
          </cell>
          <cell r="B131" t="str">
            <v>Cruceta para Transformador</v>
          </cell>
          <cell r="C131" t="str">
            <v>UN</v>
          </cell>
          <cell r="E131">
            <v>0</v>
          </cell>
        </row>
        <row r="132">
          <cell r="A132">
            <v>122</v>
          </cell>
          <cell r="B132" t="str">
            <v>Corta Circuitos</v>
          </cell>
          <cell r="C132" t="str">
            <v>UN</v>
          </cell>
          <cell r="E132">
            <v>0</v>
          </cell>
        </row>
        <row r="133">
          <cell r="A133">
            <v>123</v>
          </cell>
          <cell r="B133" t="str">
            <v>Para Rayos</v>
          </cell>
          <cell r="C133" t="str">
            <v>UN</v>
          </cell>
          <cell r="E133">
            <v>0</v>
          </cell>
        </row>
        <row r="134">
          <cell r="A134">
            <v>124</v>
          </cell>
          <cell r="B134" t="str">
            <v>Polo a Tierra</v>
          </cell>
          <cell r="C134" t="str">
            <v>UN</v>
          </cell>
          <cell r="E134">
            <v>0</v>
          </cell>
        </row>
        <row r="135">
          <cell r="A135">
            <v>125</v>
          </cell>
          <cell r="B135" t="str">
            <v xml:space="preserve">Transformador  </v>
          </cell>
          <cell r="C135" t="str">
            <v>UN</v>
          </cell>
          <cell r="E135">
            <v>0</v>
          </cell>
        </row>
        <row r="136">
          <cell r="A136">
            <v>126</v>
          </cell>
          <cell r="B136" t="str">
            <v>Tubo de 2"</v>
          </cell>
          <cell r="C136" t="str">
            <v>ML</v>
          </cell>
          <cell r="E136">
            <v>0</v>
          </cell>
        </row>
        <row r="137">
          <cell r="A137">
            <v>127</v>
          </cell>
          <cell r="B137" t="str">
            <v>Cable Nº 6 THHN</v>
          </cell>
          <cell r="C137" t="str">
            <v>ML</v>
          </cell>
          <cell r="E137">
            <v>0</v>
          </cell>
        </row>
        <row r="138">
          <cell r="A138">
            <v>128</v>
          </cell>
          <cell r="B138" t="str">
            <v>Caja Contador</v>
          </cell>
          <cell r="C138" t="str">
            <v>UN</v>
          </cell>
          <cell r="E138">
            <v>0</v>
          </cell>
        </row>
        <row r="139">
          <cell r="A139">
            <v>129</v>
          </cell>
          <cell r="B139" t="str">
            <v>Contador</v>
          </cell>
          <cell r="C139" t="str">
            <v>UN</v>
          </cell>
          <cell r="E139">
            <v>0</v>
          </cell>
        </row>
        <row r="140">
          <cell r="A140">
            <v>130</v>
          </cell>
          <cell r="B140" t="str">
            <v>Automatico de protección</v>
          </cell>
          <cell r="C140" t="str">
            <v>UN</v>
          </cell>
          <cell r="E140">
            <v>0</v>
          </cell>
        </row>
        <row r="141">
          <cell r="A141">
            <v>131</v>
          </cell>
          <cell r="B141" t="str">
            <v>Caja Circuitos</v>
          </cell>
          <cell r="C141" t="str">
            <v>UN</v>
          </cell>
          <cell r="E141">
            <v>0</v>
          </cell>
        </row>
        <row r="142">
          <cell r="A142">
            <v>132</v>
          </cell>
          <cell r="B142" t="str">
            <v>Automáticos</v>
          </cell>
          <cell r="C142" t="str">
            <v>ML</v>
          </cell>
          <cell r="E142">
            <v>0</v>
          </cell>
        </row>
        <row r="143">
          <cell r="A143">
            <v>133</v>
          </cell>
          <cell r="B143" t="str">
            <v>Linea Tierra</v>
          </cell>
          <cell r="C143" t="str">
            <v>ML</v>
          </cell>
          <cell r="E143">
            <v>0</v>
          </cell>
        </row>
        <row r="144">
          <cell r="A144">
            <v>134</v>
          </cell>
          <cell r="B144" t="str">
            <v>Cinta Bandy de 3/4</v>
          </cell>
          <cell r="C144" t="str">
            <v>ML</v>
          </cell>
          <cell r="E144">
            <v>0</v>
          </cell>
        </row>
        <row r="145">
          <cell r="A145">
            <v>135</v>
          </cell>
          <cell r="B145" t="str">
            <v>Hebillas de 3/4</v>
          </cell>
          <cell r="C145" t="str">
            <v>UN</v>
          </cell>
          <cell r="E145">
            <v>0</v>
          </cell>
        </row>
        <row r="146">
          <cell r="A146">
            <v>136</v>
          </cell>
          <cell r="B146" t="str">
            <v>Vigetas</v>
          </cell>
          <cell r="C146" t="str">
            <v>UN</v>
          </cell>
          <cell r="E146">
            <v>0</v>
          </cell>
        </row>
        <row r="147">
          <cell r="A147">
            <v>137</v>
          </cell>
          <cell r="B147" t="str">
            <v>Varilla de 1.50mts anclaje</v>
          </cell>
          <cell r="C147" t="str">
            <v>UN</v>
          </cell>
          <cell r="E147">
            <v>0</v>
          </cell>
        </row>
        <row r="148">
          <cell r="A148">
            <v>138</v>
          </cell>
          <cell r="B148" t="str">
            <v>Arandela de 4 x 4</v>
          </cell>
          <cell r="C148" t="str">
            <v>UN</v>
          </cell>
          <cell r="E148">
            <v>0</v>
          </cell>
        </row>
        <row r="149">
          <cell r="A149">
            <v>139</v>
          </cell>
          <cell r="B149" t="str">
            <v>Arandela de 2 x 2</v>
          </cell>
          <cell r="C149" t="str">
            <v>CUARTO</v>
          </cell>
          <cell r="E149">
            <v>0</v>
          </cell>
        </row>
        <row r="150">
          <cell r="A150">
            <v>140</v>
          </cell>
          <cell r="B150" t="str">
            <v>Arandela de presión para 1 1/2</v>
          </cell>
          <cell r="C150" t="str">
            <v>UN</v>
          </cell>
          <cell r="E150">
            <v>0</v>
          </cell>
        </row>
        <row r="151">
          <cell r="A151">
            <v>141</v>
          </cell>
          <cell r="B151" t="str">
            <v>Pernos de Máquina de 2"  x 1 1/2</v>
          </cell>
          <cell r="C151" t="str">
            <v>UN</v>
          </cell>
          <cell r="E151">
            <v>0</v>
          </cell>
        </row>
        <row r="152">
          <cell r="A152">
            <v>142</v>
          </cell>
          <cell r="B152" t="str">
            <v>Cable Acero de 3/8</v>
          </cell>
          <cell r="C152" t="str">
            <v>UN</v>
          </cell>
          <cell r="E152">
            <v>0</v>
          </cell>
        </row>
        <row r="153">
          <cell r="A153">
            <v>143</v>
          </cell>
          <cell r="B153" t="str">
            <v>Aisladores Tipo Tensor</v>
          </cell>
          <cell r="C153" t="str">
            <v>UN</v>
          </cell>
          <cell r="E153">
            <v>0</v>
          </cell>
        </row>
        <row r="154">
          <cell r="A154">
            <v>144</v>
          </cell>
          <cell r="B154" t="str">
            <v>Guarda Cabos</v>
          </cell>
          <cell r="C154" t="str">
            <v>ML</v>
          </cell>
          <cell r="E154">
            <v>0</v>
          </cell>
        </row>
        <row r="155">
          <cell r="A155">
            <v>145</v>
          </cell>
          <cell r="B155" t="str">
            <v>Grapa 3 pernos</v>
          </cell>
          <cell r="C155" t="str">
            <v>ML</v>
          </cell>
          <cell r="E155">
            <v>0</v>
          </cell>
        </row>
        <row r="156">
          <cell r="A156">
            <v>146</v>
          </cell>
          <cell r="B156" t="str">
            <v>Ducto de 2"</v>
          </cell>
          <cell r="C156" t="str">
            <v>ML</v>
          </cell>
          <cell r="E156">
            <v>0</v>
          </cell>
        </row>
        <row r="157">
          <cell r="A157">
            <v>147</v>
          </cell>
          <cell r="B157" t="str">
            <v>Ducto de 1 1/2"</v>
          </cell>
          <cell r="C157" t="str">
            <v>UN</v>
          </cell>
          <cell r="E157">
            <v>0</v>
          </cell>
        </row>
        <row r="158">
          <cell r="A158">
            <v>148</v>
          </cell>
          <cell r="B158" t="str">
            <v>Curva de 1 1/2"</v>
          </cell>
          <cell r="C158" t="str">
            <v>UN</v>
          </cell>
          <cell r="E158">
            <v>0</v>
          </cell>
        </row>
        <row r="159">
          <cell r="A159">
            <v>149</v>
          </cell>
          <cell r="B159" t="str">
            <v>Tapa Col Roll 0.5 x 0.5mts</v>
          </cell>
          <cell r="C159" t="str">
            <v>UN</v>
          </cell>
          <cell r="E159">
            <v>0</v>
          </cell>
        </row>
        <row r="160">
          <cell r="A160">
            <v>150</v>
          </cell>
          <cell r="B160" t="str">
            <v>ángulo</v>
          </cell>
          <cell r="C160" t="str">
            <v>UN</v>
          </cell>
          <cell r="E160">
            <v>0</v>
          </cell>
        </row>
        <row r="161">
          <cell r="A161">
            <v>151</v>
          </cell>
          <cell r="B161" t="str">
            <v>Cable Nº 4 Alum. Encauchetado</v>
          </cell>
          <cell r="C161" t="str">
            <v>UN</v>
          </cell>
          <cell r="E161">
            <v>0</v>
          </cell>
        </row>
        <row r="162">
          <cell r="A162">
            <v>152</v>
          </cell>
          <cell r="B162" t="str">
            <v>Cable Nº 10 Cobre THHN</v>
          </cell>
          <cell r="C162" t="str">
            <v>UN</v>
          </cell>
          <cell r="E162">
            <v>0</v>
          </cell>
        </row>
        <row r="163">
          <cell r="A163">
            <v>153</v>
          </cell>
          <cell r="B163" t="str">
            <v>Conectores para Ponchar AP1</v>
          </cell>
          <cell r="C163" t="str">
            <v>CUARTO</v>
          </cell>
          <cell r="E163">
            <v>0</v>
          </cell>
        </row>
        <row r="164">
          <cell r="A164">
            <v>154</v>
          </cell>
          <cell r="B164" t="str">
            <v>Protecciones Sumergibles para empalme</v>
          </cell>
          <cell r="C164" t="str">
            <v>UN</v>
          </cell>
          <cell r="E164">
            <v>0</v>
          </cell>
        </row>
        <row r="165">
          <cell r="A165">
            <v>155</v>
          </cell>
          <cell r="B165" t="str">
            <v>Cinta Nº 33</v>
          </cell>
          <cell r="C165" t="str">
            <v>UN</v>
          </cell>
          <cell r="E165">
            <v>0</v>
          </cell>
        </row>
        <row r="166">
          <cell r="A166">
            <v>156</v>
          </cell>
          <cell r="B166" t="str">
            <v>Cinta Nº 23</v>
          </cell>
          <cell r="C166" t="str">
            <v>UN</v>
          </cell>
          <cell r="E166">
            <v>0</v>
          </cell>
        </row>
        <row r="167">
          <cell r="A167">
            <v>157</v>
          </cell>
          <cell r="B167" t="str">
            <v>Ducto de 3" corrugado 35 x 3T para cajilla</v>
          </cell>
          <cell r="C167" t="str">
            <v>UN</v>
          </cell>
          <cell r="E167">
            <v>0</v>
          </cell>
        </row>
        <row r="168">
          <cell r="A168">
            <v>158</v>
          </cell>
          <cell r="B168" t="str">
            <v>Tubo de desague A - LL</v>
          </cell>
          <cell r="C168" t="str">
            <v>ML</v>
          </cell>
          <cell r="E168">
            <v>0</v>
          </cell>
        </row>
        <row r="169">
          <cell r="A169">
            <v>159</v>
          </cell>
          <cell r="B169" t="str">
            <v>Poste metálico de 4" de diámetro, 3 mts  de altura, pintado con base metálica para instalación o anclaje en pedestal, para dos luminarias. (según diseño )</v>
          </cell>
          <cell r="C169" t="str">
            <v>UN</v>
          </cell>
          <cell r="E169">
            <v>0</v>
          </cell>
        </row>
        <row r="170">
          <cell r="A170">
            <v>160</v>
          </cell>
          <cell r="B170" t="str">
            <v>Poste metálico de 4" de diámetro, 4 mts  de altura, pintado con base metálica para instalación o anclaje en pedestal, para cuatro luminarias. (según diseño)</v>
          </cell>
          <cell r="C170" t="str">
            <v>UN</v>
          </cell>
          <cell r="E170">
            <v>0</v>
          </cell>
        </row>
        <row r="171">
          <cell r="A171">
            <v>161</v>
          </cell>
          <cell r="E171">
            <v>0</v>
          </cell>
        </row>
        <row r="172">
          <cell r="A172">
            <v>162</v>
          </cell>
          <cell r="E172">
            <v>0</v>
          </cell>
        </row>
        <row r="173">
          <cell r="A173">
            <v>163</v>
          </cell>
          <cell r="E173">
            <v>0</v>
          </cell>
        </row>
        <row r="174">
          <cell r="A174">
            <v>164</v>
          </cell>
          <cell r="E174">
            <v>0</v>
          </cell>
        </row>
        <row r="175">
          <cell r="A175">
            <v>165</v>
          </cell>
          <cell r="E175">
            <v>0</v>
          </cell>
        </row>
        <row r="176">
          <cell r="A176">
            <v>166</v>
          </cell>
          <cell r="E176">
            <v>0</v>
          </cell>
        </row>
        <row r="177">
          <cell r="A177">
            <v>167</v>
          </cell>
          <cell r="E177">
            <v>0</v>
          </cell>
        </row>
        <row r="178">
          <cell r="A178">
            <v>168</v>
          </cell>
          <cell r="E178">
            <v>0</v>
          </cell>
        </row>
        <row r="179">
          <cell r="A179">
            <v>169</v>
          </cell>
          <cell r="E179">
            <v>0</v>
          </cell>
        </row>
        <row r="180">
          <cell r="A180">
            <v>170</v>
          </cell>
          <cell r="E180">
            <v>0</v>
          </cell>
        </row>
        <row r="181">
          <cell r="A181">
            <v>171</v>
          </cell>
          <cell r="E181">
            <v>0</v>
          </cell>
        </row>
        <row r="182">
          <cell r="A182">
            <v>172</v>
          </cell>
          <cell r="E182">
            <v>0</v>
          </cell>
        </row>
        <row r="183">
          <cell r="A183">
            <v>173</v>
          </cell>
          <cell r="E183">
            <v>0</v>
          </cell>
        </row>
        <row r="184">
          <cell r="A184">
            <v>174</v>
          </cell>
          <cell r="E184">
            <v>0</v>
          </cell>
        </row>
        <row r="185">
          <cell r="A185">
            <v>175</v>
          </cell>
          <cell r="E185">
            <v>0</v>
          </cell>
        </row>
        <row r="186">
          <cell r="A186">
            <v>176</v>
          </cell>
          <cell r="E186">
            <v>0</v>
          </cell>
        </row>
        <row r="187">
          <cell r="A187">
            <v>177</v>
          </cell>
          <cell r="E187">
            <v>0</v>
          </cell>
        </row>
        <row r="188">
          <cell r="A188">
            <v>178</v>
          </cell>
          <cell r="E188">
            <v>0</v>
          </cell>
        </row>
        <row r="189">
          <cell r="A189">
            <v>179</v>
          </cell>
          <cell r="E189">
            <v>0</v>
          </cell>
        </row>
        <row r="190">
          <cell r="A190">
            <v>180</v>
          </cell>
          <cell r="E190">
            <v>0</v>
          </cell>
        </row>
        <row r="191">
          <cell r="A191">
            <v>181</v>
          </cell>
          <cell r="E191">
            <v>0</v>
          </cell>
        </row>
        <row r="192">
          <cell r="A192">
            <v>182</v>
          </cell>
          <cell r="E192">
            <v>0</v>
          </cell>
        </row>
        <row r="193">
          <cell r="A193">
            <v>183</v>
          </cell>
          <cell r="E193">
            <v>0</v>
          </cell>
        </row>
        <row r="194">
          <cell r="A194">
            <v>184</v>
          </cell>
          <cell r="E194">
            <v>0</v>
          </cell>
        </row>
        <row r="195">
          <cell r="A195">
            <v>185</v>
          </cell>
          <cell r="E195">
            <v>0</v>
          </cell>
        </row>
        <row r="196">
          <cell r="A196">
            <v>186</v>
          </cell>
          <cell r="E196">
            <v>0</v>
          </cell>
        </row>
        <row r="197">
          <cell r="A197">
            <v>187</v>
          </cell>
          <cell r="E197">
            <v>0</v>
          </cell>
        </row>
        <row r="198">
          <cell r="A198">
            <v>188</v>
          </cell>
          <cell r="E198">
            <v>0</v>
          </cell>
        </row>
        <row r="199">
          <cell r="A199">
            <v>189</v>
          </cell>
          <cell r="E199">
            <v>0</v>
          </cell>
        </row>
        <row r="200">
          <cell r="A200">
            <v>190</v>
          </cell>
          <cell r="E200">
            <v>0</v>
          </cell>
        </row>
        <row r="202">
          <cell r="A202" t="str">
            <v>REF.</v>
          </cell>
          <cell r="B202" t="str">
            <v>MATERIAL ACEROS</v>
          </cell>
          <cell r="C202" t="str">
            <v>UNIDAD</v>
          </cell>
          <cell r="D202" t="str">
            <v>PRECIO</v>
          </cell>
          <cell r="E202" t="str">
            <v>TRANSPORTE</v>
          </cell>
        </row>
        <row r="204">
          <cell r="A204">
            <v>191</v>
          </cell>
          <cell r="B204" t="str">
            <v>Acero Fy = 37.000 PSI</v>
          </cell>
          <cell r="C204" t="str">
            <v>KG</v>
          </cell>
          <cell r="D204">
            <v>2100</v>
          </cell>
          <cell r="E204">
            <v>126</v>
          </cell>
        </row>
        <row r="205">
          <cell r="A205">
            <v>192</v>
          </cell>
          <cell r="B205" t="str">
            <v>Acero Fy = 60.000 PSI</v>
          </cell>
          <cell r="C205" t="str">
            <v>KG</v>
          </cell>
          <cell r="D205">
            <v>2050</v>
          </cell>
          <cell r="E205">
            <v>123</v>
          </cell>
        </row>
        <row r="206">
          <cell r="A206">
            <v>193</v>
          </cell>
          <cell r="B206" t="str">
            <v>Alambre negro</v>
          </cell>
          <cell r="C206" t="str">
            <v>KG</v>
          </cell>
          <cell r="D206">
            <v>3800</v>
          </cell>
          <cell r="E206">
            <v>228</v>
          </cell>
        </row>
        <row r="207">
          <cell r="A207">
            <v>194</v>
          </cell>
          <cell r="B207" t="str">
            <v>Caneca metálica mediana, en malla tipo cafetera, pivotante, sobre paral tubular metálico, con logotipo de la Alcaldia de Neiva, según diseño</v>
          </cell>
          <cell r="C207" t="str">
            <v>UN</v>
          </cell>
          <cell r="D207">
            <v>94187</v>
          </cell>
          <cell r="E207">
            <v>5651.2199999999993</v>
          </cell>
        </row>
        <row r="208">
          <cell r="A208">
            <v>195</v>
          </cell>
          <cell r="B208" t="str">
            <v>Caseta metálica para venta de dulcería  Según diseño y con logotipo de la Alcaldía.</v>
          </cell>
          <cell r="C208" t="str">
            <v>UN</v>
          </cell>
          <cell r="D208">
            <v>4485453</v>
          </cell>
          <cell r="E208">
            <v>269127.18</v>
          </cell>
        </row>
        <row r="209">
          <cell r="A209">
            <v>196</v>
          </cell>
          <cell r="B209" t="str">
            <v>Caseta metálica, para venta de revistas. Según diseño y con logotipo de la Alcaldía.</v>
          </cell>
          <cell r="C209" t="str">
            <v>UN</v>
          </cell>
          <cell r="D209">
            <v>5866830</v>
          </cell>
          <cell r="E209">
            <v>352009.8</v>
          </cell>
        </row>
        <row r="210">
          <cell r="A210">
            <v>197</v>
          </cell>
          <cell r="B210" t="str">
            <v xml:space="preserve">Estructura metálica para cabinas Telefónicas, según detalle </v>
          </cell>
          <cell r="C210" t="str">
            <v>UN</v>
          </cell>
          <cell r="E210">
            <v>0</v>
          </cell>
        </row>
        <row r="211">
          <cell r="A211">
            <v>198</v>
          </cell>
          <cell r="B211" t="str">
            <v>Estructura para aro base de pozo</v>
          </cell>
          <cell r="C211" t="str">
            <v>UN</v>
          </cell>
          <cell r="D211">
            <v>140000</v>
          </cell>
          <cell r="E211">
            <v>8400</v>
          </cell>
        </row>
        <row r="212">
          <cell r="A212">
            <v>199</v>
          </cell>
          <cell r="B212" t="str">
            <v>Estructura para tapa de pozo</v>
          </cell>
          <cell r="C212" t="str">
            <v>UN</v>
          </cell>
          <cell r="D212">
            <v>140000</v>
          </cell>
          <cell r="E212">
            <v>8400</v>
          </cell>
        </row>
        <row r="213">
          <cell r="A213">
            <v>200</v>
          </cell>
          <cell r="B213" t="str">
            <v>Hidrante tipo húmedo de 3" norma AWWA-C503</v>
          </cell>
          <cell r="C213" t="str">
            <v>UN</v>
          </cell>
          <cell r="D213">
            <v>1210000</v>
          </cell>
          <cell r="E213">
            <v>72600</v>
          </cell>
        </row>
        <row r="214">
          <cell r="A214">
            <v>201</v>
          </cell>
          <cell r="B214" t="str">
            <v>Hidrante tipo húmedo de 4" norma AWWA-C503</v>
          </cell>
          <cell r="C214" t="str">
            <v>UN</v>
          </cell>
          <cell r="D214">
            <v>1980000</v>
          </cell>
          <cell r="E214">
            <v>118800</v>
          </cell>
        </row>
        <row r="215">
          <cell r="A215">
            <v>202</v>
          </cell>
          <cell r="B215" t="str">
            <v xml:space="preserve">Llave de corte de 2" </v>
          </cell>
          <cell r="C215" t="str">
            <v>UN</v>
          </cell>
          <cell r="E215">
            <v>0</v>
          </cell>
        </row>
        <row r="216">
          <cell r="A216">
            <v>203</v>
          </cell>
          <cell r="B216" t="str">
            <v>Malla Electrosoldada Q2</v>
          </cell>
          <cell r="C216" t="str">
            <v>Und</v>
          </cell>
          <cell r="D216">
            <v>43000</v>
          </cell>
          <cell r="E216">
            <v>2580</v>
          </cell>
        </row>
        <row r="217">
          <cell r="A217">
            <v>204</v>
          </cell>
          <cell r="B217" t="str">
            <v>Malla Gallinero</v>
          </cell>
          <cell r="C217" t="str">
            <v>M²</v>
          </cell>
          <cell r="D217">
            <v>1250</v>
          </cell>
          <cell r="E217">
            <v>75</v>
          </cell>
        </row>
        <row r="218">
          <cell r="A218">
            <v>205</v>
          </cell>
          <cell r="B218" t="str">
            <v>Niple Galvanizado 1/2"</v>
          </cell>
          <cell r="C218" t="str">
            <v>Und</v>
          </cell>
          <cell r="D218">
            <v>600</v>
          </cell>
          <cell r="E218">
            <v>36</v>
          </cell>
        </row>
        <row r="219">
          <cell r="A219">
            <v>206</v>
          </cell>
          <cell r="B219" t="str">
            <v>Platina de 3/16" x 1"</v>
          </cell>
          <cell r="C219" t="str">
            <v>ML</v>
          </cell>
          <cell r="D219">
            <v>3800</v>
          </cell>
          <cell r="E219">
            <v>228</v>
          </cell>
        </row>
        <row r="220">
          <cell r="A220">
            <v>207</v>
          </cell>
          <cell r="B220" t="str">
            <v>Puntillas</v>
          </cell>
          <cell r="C220" t="str">
            <v>LB</v>
          </cell>
          <cell r="D220">
            <v>1500</v>
          </cell>
          <cell r="E220">
            <v>90</v>
          </cell>
        </row>
        <row r="221">
          <cell r="A221">
            <v>208</v>
          </cell>
          <cell r="B221" t="str">
            <v>Registro de corte</v>
          </cell>
          <cell r="C221" t="str">
            <v>UN</v>
          </cell>
          <cell r="D221">
            <v>20000</v>
          </cell>
          <cell r="E221">
            <v>1200</v>
          </cell>
        </row>
        <row r="222">
          <cell r="A222">
            <v>209</v>
          </cell>
          <cell r="B222" t="str">
            <v>Registro de incorporación en bronce</v>
          </cell>
          <cell r="C222" t="str">
            <v>UN</v>
          </cell>
          <cell r="D222">
            <v>12000</v>
          </cell>
          <cell r="E222">
            <v>720</v>
          </cell>
        </row>
        <row r="223">
          <cell r="A223">
            <v>210</v>
          </cell>
          <cell r="B223" t="str">
            <v>Rejilla en ángulo de 1½" x 1/4" para sumidero A. LL., según diseño EPP</v>
          </cell>
          <cell r="C223" t="str">
            <v>UN</v>
          </cell>
          <cell r="D223">
            <v>180000</v>
          </cell>
          <cell r="E223">
            <v>10800</v>
          </cell>
        </row>
        <row r="224">
          <cell r="A224">
            <v>211</v>
          </cell>
          <cell r="B224" t="str">
            <v>Rejilla en varilla de 5/8" cada 3 cm y marco en ángulo de 1"x31/6", bisagrada según modelo de EPP</v>
          </cell>
          <cell r="C224" t="str">
            <v>ML</v>
          </cell>
          <cell r="E224">
            <v>0</v>
          </cell>
        </row>
        <row r="225">
          <cell r="A225">
            <v>212</v>
          </cell>
          <cell r="B225" t="str">
            <v>Tapa válvula tipo Chorote - Tráfico liviano</v>
          </cell>
          <cell r="C225" t="str">
            <v>UN</v>
          </cell>
          <cell r="D225">
            <v>85000</v>
          </cell>
          <cell r="E225">
            <v>5100</v>
          </cell>
        </row>
        <row r="226">
          <cell r="A226">
            <v>213</v>
          </cell>
          <cell r="B226" t="str">
            <v>Tee estándar de 12"x3" derivación a brida PN 10 - Hierro dúctil</v>
          </cell>
          <cell r="C226" t="str">
            <v>UN</v>
          </cell>
          <cell r="E226">
            <v>0</v>
          </cell>
        </row>
        <row r="227">
          <cell r="A227">
            <v>214</v>
          </cell>
          <cell r="B227" t="str">
            <v>Tee estándar de 12"x4" derivación a brida PN 10 - Hierro dúctil</v>
          </cell>
          <cell r="C227" t="str">
            <v>UN</v>
          </cell>
          <cell r="E227">
            <v>0</v>
          </cell>
        </row>
        <row r="228">
          <cell r="A228">
            <v>215</v>
          </cell>
          <cell r="B228" t="str">
            <v>Tee estándar de 16"x12" derivación a brida PN 10 - Hierro dúctil</v>
          </cell>
          <cell r="C228" t="str">
            <v>UN</v>
          </cell>
          <cell r="E228">
            <v>0</v>
          </cell>
        </row>
        <row r="229">
          <cell r="A229">
            <v>216</v>
          </cell>
          <cell r="B229" t="str">
            <v>Tee estándar de 8"x12" derivación a brida PN 10 - Hierro dúctil</v>
          </cell>
          <cell r="C229" t="str">
            <v>UN</v>
          </cell>
          <cell r="E229">
            <v>0</v>
          </cell>
        </row>
        <row r="230">
          <cell r="A230">
            <v>217</v>
          </cell>
          <cell r="B230" t="str">
            <v>Tee estándar de 8"x3" derivación a brida PN 10 - Hierro dúctil</v>
          </cell>
          <cell r="C230" t="str">
            <v>UN</v>
          </cell>
          <cell r="E230">
            <v>0</v>
          </cell>
        </row>
        <row r="231">
          <cell r="A231">
            <v>218</v>
          </cell>
          <cell r="B231" t="str">
            <v>Tee estándar de 8"x4" derivación a brida PN 10 - Hierro dúctil</v>
          </cell>
          <cell r="C231" t="str">
            <v>UN</v>
          </cell>
          <cell r="E231">
            <v>0</v>
          </cell>
        </row>
        <row r="232">
          <cell r="A232">
            <v>219</v>
          </cell>
          <cell r="B232" t="str">
            <v>Tee estándar de 8"x6" derivación a brida PN 10 - Hierro dúctil</v>
          </cell>
          <cell r="C232" t="str">
            <v>UN</v>
          </cell>
          <cell r="E232">
            <v>0</v>
          </cell>
        </row>
        <row r="233">
          <cell r="A233">
            <v>220</v>
          </cell>
          <cell r="B233" t="str">
            <v>TEE GALVANIZADA DE 1/2"</v>
          </cell>
          <cell r="C233" t="str">
            <v>Und</v>
          </cell>
          <cell r="D233">
            <v>600</v>
          </cell>
          <cell r="E233">
            <v>36</v>
          </cell>
        </row>
        <row r="234">
          <cell r="A234">
            <v>221</v>
          </cell>
          <cell r="B234" t="str">
            <v>Tornillo Autoperforante</v>
          </cell>
          <cell r="C234" t="str">
            <v>Und.</v>
          </cell>
          <cell r="D234">
            <v>300</v>
          </cell>
          <cell r="E234">
            <v>18</v>
          </cell>
        </row>
        <row r="235">
          <cell r="A235">
            <v>222</v>
          </cell>
          <cell r="B235" t="str">
            <v>Tornillo Fija Ala</v>
          </cell>
          <cell r="C235" t="str">
            <v>Und.</v>
          </cell>
          <cell r="D235">
            <v>350</v>
          </cell>
          <cell r="E235">
            <v>21</v>
          </cell>
        </row>
        <row r="236">
          <cell r="A236">
            <v>223</v>
          </cell>
          <cell r="B236" t="str">
            <v>válvula de compuerta elástica de 3" en Hierro dúctil (ASTM-A-536)</v>
          </cell>
          <cell r="C236" t="str">
            <v>UN</v>
          </cell>
          <cell r="E236">
            <v>0</v>
          </cell>
        </row>
        <row r="237">
          <cell r="A237">
            <v>224</v>
          </cell>
          <cell r="B237" t="str">
            <v>válvula de compuerta elástica de 4" en Hierro dúctil (ASTM-A-536)</v>
          </cell>
          <cell r="C237" t="str">
            <v>UN</v>
          </cell>
          <cell r="E237">
            <v>0</v>
          </cell>
        </row>
        <row r="238">
          <cell r="A238">
            <v>225</v>
          </cell>
          <cell r="B238" t="str">
            <v>válvula de compuerta elástica de 6" en Hierro dúctil (ASTM-A-536)</v>
          </cell>
          <cell r="C238" t="str">
            <v>UN</v>
          </cell>
          <cell r="E238">
            <v>0</v>
          </cell>
        </row>
        <row r="239">
          <cell r="A239">
            <v>226</v>
          </cell>
          <cell r="B239" t="str">
            <v>válvula de compuerta elástica de 8" en Hierro dúctil (ASTM-A-536)</v>
          </cell>
          <cell r="C239" t="str">
            <v>UN</v>
          </cell>
          <cell r="E239">
            <v>0</v>
          </cell>
        </row>
        <row r="240">
          <cell r="A240">
            <v>227</v>
          </cell>
          <cell r="B240" t="str">
            <v>válvula de mariposa de 16" en Hierro dúctil (ASTM-A-536) brida PN 10</v>
          </cell>
          <cell r="C240" t="str">
            <v>UN</v>
          </cell>
          <cell r="E240">
            <v>0</v>
          </cell>
        </row>
        <row r="241">
          <cell r="A241">
            <v>228</v>
          </cell>
          <cell r="B241" t="str">
            <v>válvula de mariposa de 20" en Hierro dúctil (ASTM-A-536) brida PN 10</v>
          </cell>
          <cell r="C241" t="str">
            <v>UN</v>
          </cell>
          <cell r="E241">
            <v>0</v>
          </cell>
        </row>
        <row r="242">
          <cell r="A242">
            <v>229</v>
          </cell>
          <cell r="B242" t="str">
            <v>Hoja de Segueta</v>
          </cell>
          <cell r="C242" t="str">
            <v>UN</v>
          </cell>
          <cell r="D242">
            <v>2500</v>
          </cell>
          <cell r="E242">
            <v>150</v>
          </cell>
        </row>
        <row r="243">
          <cell r="A243">
            <v>230</v>
          </cell>
          <cell r="B243" t="str">
            <v xml:space="preserve">poste galvanizado de 2" </v>
          </cell>
          <cell r="C243" t="str">
            <v>UN</v>
          </cell>
          <cell r="D243">
            <v>78000</v>
          </cell>
          <cell r="E243">
            <v>4680</v>
          </cell>
        </row>
        <row r="244">
          <cell r="A244">
            <v>231</v>
          </cell>
          <cell r="B244" t="str">
            <v>Malla eslabonada de 2x2 cal. 10</v>
          </cell>
          <cell r="C244" t="str">
            <v>M²</v>
          </cell>
          <cell r="D244">
            <v>14500</v>
          </cell>
          <cell r="E244">
            <v>870</v>
          </cell>
        </row>
        <row r="245">
          <cell r="A245">
            <v>232</v>
          </cell>
          <cell r="B245" t="str">
            <v>Platina de 3/16" x 1"</v>
          </cell>
          <cell r="C245" t="str">
            <v>ML</v>
          </cell>
          <cell r="D245">
            <v>3800</v>
          </cell>
          <cell r="E245">
            <v>228</v>
          </cell>
        </row>
        <row r="246">
          <cell r="A246">
            <v>233</v>
          </cell>
          <cell r="E246">
            <v>0</v>
          </cell>
        </row>
        <row r="247">
          <cell r="A247">
            <v>234</v>
          </cell>
          <cell r="E247">
            <v>0</v>
          </cell>
        </row>
        <row r="248">
          <cell r="A248">
            <v>235</v>
          </cell>
          <cell r="E248">
            <v>0</v>
          </cell>
        </row>
        <row r="249">
          <cell r="A249">
            <v>236</v>
          </cell>
          <cell r="E249">
            <v>0</v>
          </cell>
        </row>
        <row r="250">
          <cell r="A250">
            <v>237</v>
          </cell>
          <cell r="E250">
            <v>0</v>
          </cell>
        </row>
        <row r="251">
          <cell r="A251">
            <v>238</v>
          </cell>
          <cell r="E251">
            <v>0</v>
          </cell>
        </row>
        <row r="252">
          <cell r="A252">
            <v>239</v>
          </cell>
          <cell r="E252">
            <v>0</v>
          </cell>
        </row>
        <row r="253">
          <cell r="A253">
            <v>240</v>
          </cell>
          <cell r="E253">
            <v>0</v>
          </cell>
        </row>
        <row r="254">
          <cell r="A254">
            <v>241</v>
          </cell>
          <cell r="E254">
            <v>0</v>
          </cell>
        </row>
        <row r="255">
          <cell r="A255">
            <v>242</v>
          </cell>
          <cell r="E255">
            <v>0</v>
          </cell>
        </row>
        <row r="256">
          <cell r="A256">
            <v>243</v>
          </cell>
          <cell r="E256">
            <v>0</v>
          </cell>
        </row>
        <row r="257">
          <cell r="A257">
            <v>244</v>
          </cell>
          <cell r="E257">
            <v>0</v>
          </cell>
        </row>
        <row r="258">
          <cell r="A258">
            <v>245</v>
          </cell>
          <cell r="E258">
            <v>0</v>
          </cell>
        </row>
        <row r="259">
          <cell r="A259">
            <v>246</v>
          </cell>
          <cell r="E259">
            <v>0</v>
          </cell>
        </row>
        <row r="260">
          <cell r="A260">
            <v>247</v>
          </cell>
          <cell r="E260">
            <v>0</v>
          </cell>
        </row>
        <row r="261">
          <cell r="A261">
            <v>248</v>
          </cell>
          <cell r="E261">
            <v>0</v>
          </cell>
        </row>
        <row r="262">
          <cell r="A262">
            <v>249</v>
          </cell>
          <cell r="E262">
            <v>0</v>
          </cell>
        </row>
        <row r="263">
          <cell r="A263">
            <v>250</v>
          </cell>
          <cell r="E263">
            <v>0</v>
          </cell>
        </row>
        <row r="265">
          <cell r="A265" t="str">
            <v>REF.</v>
          </cell>
          <cell r="B265" t="str">
            <v>MATERIAL DE CUBIERTA</v>
          </cell>
          <cell r="C265" t="str">
            <v>UNIDAD</v>
          </cell>
          <cell r="D265" t="str">
            <v>PRECIO</v>
          </cell>
          <cell r="E265" t="str">
            <v>TRANSPORTE</v>
          </cell>
        </row>
        <row r="267">
          <cell r="A267">
            <v>251</v>
          </cell>
          <cell r="B267" t="str">
            <v xml:space="preserve">Amarres </v>
          </cell>
          <cell r="C267" t="str">
            <v>UN</v>
          </cell>
          <cell r="D267">
            <v>50</v>
          </cell>
          <cell r="E267">
            <v>3</v>
          </cell>
        </row>
        <row r="268">
          <cell r="A268">
            <v>252</v>
          </cell>
          <cell r="B268" t="str">
            <v>Caballete</v>
          </cell>
          <cell r="C268" t="str">
            <v>ML</v>
          </cell>
          <cell r="E268">
            <v>0</v>
          </cell>
        </row>
        <row r="269">
          <cell r="A269">
            <v>253</v>
          </cell>
          <cell r="B269" t="str">
            <v>Correas en perfil cerrado de 4x10 cal 18 de 6.00mts</v>
          </cell>
          <cell r="C269" t="str">
            <v>UN</v>
          </cell>
          <cell r="D269">
            <v>42500</v>
          </cell>
          <cell r="E269">
            <v>2550</v>
          </cell>
        </row>
        <row r="270">
          <cell r="A270">
            <v>254</v>
          </cell>
          <cell r="B270" t="str">
            <v>Ganchos</v>
          </cell>
          <cell r="C270" t="str">
            <v>UN</v>
          </cell>
          <cell r="D270">
            <v>780</v>
          </cell>
          <cell r="E270">
            <v>46.8</v>
          </cell>
        </row>
        <row r="271">
          <cell r="A271">
            <v>255</v>
          </cell>
          <cell r="B271" t="str">
            <v>Teja Termoacustic + Caballete</v>
          </cell>
          <cell r="C271" t="str">
            <v>M2</v>
          </cell>
          <cell r="D271">
            <v>24000</v>
          </cell>
          <cell r="E271">
            <v>1440</v>
          </cell>
        </row>
        <row r="272">
          <cell r="A272">
            <v>256</v>
          </cell>
          <cell r="E272">
            <v>0</v>
          </cell>
        </row>
        <row r="273">
          <cell r="A273">
            <v>257</v>
          </cell>
          <cell r="E273">
            <v>0</v>
          </cell>
        </row>
        <row r="274">
          <cell r="A274">
            <v>258</v>
          </cell>
          <cell r="E274">
            <v>0</v>
          </cell>
        </row>
        <row r="275">
          <cell r="A275">
            <v>259</v>
          </cell>
          <cell r="E275">
            <v>0</v>
          </cell>
        </row>
        <row r="276">
          <cell r="A276">
            <v>260</v>
          </cell>
          <cell r="E276">
            <v>0</v>
          </cell>
        </row>
        <row r="277">
          <cell r="A277">
            <v>261</v>
          </cell>
          <cell r="E277">
            <v>0</v>
          </cell>
        </row>
        <row r="278">
          <cell r="A278">
            <v>262</v>
          </cell>
          <cell r="E278">
            <v>0</v>
          </cell>
        </row>
        <row r="279">
          <cell r="A279">
            <v>263</v>
          </cell>
          <cell r="E279">
            <v>0</v>
          </cell>
        </row>
        <row r="280">
          <cell r="A280">
            <v>264</v>
          </cell>
          <cell r="E280">
            <v>0</v>
          </cell>
        </row>
        <row r="281">
          <cell r="A281">
            <v>265</v>
          </cell>
          <cell r="E281">
            <v>0</v>
          </cell>
        </row>
        <row r="282">
          <cell r="A282">
            <v>266</v>
          </cell>
          <cell r="E282">
            <v>0</v>
          </cell>
        </row>
        <row r="283">
          <cell r="A283">
            <v>267</v>
          </cell>
          <cell r="E283">
            <v>0</v>
          </cell>
        </row>
        <row r="284">
          <cell r="A284">
            <v>268</v>
          </cell>
          <cell r="E284">
            <v>0</v>
          </cell>
        </row>
        <row r="285">
          <cell r="A285">
            <v>269</v>
          </cell>
          <cell r="E285">
            <v>0</v>
          </cell>
        </row>
        <row r="286">
          <cell r="A286">
            <v>270</v>
          </cell>
          <cell r="E286">
            <v>0</v>
          </cell>
        </row>
        <row r="287">
          <cell r="A287">
            <v>271</v>
          </cell>
          <cell r="E287">
            <v>0</v>
          </cell>
        </row>
        <row r="288">
          <cell r="A288">
            <v>272</v>
          </cell>
          <cell r="E288">
            <v>0</v>
          </cell>
        </row>
        <row r="289">
          <cell r="A289">
            <v>273</v>
          </cell>
          <cell r="E289">
            <v>0</v>
          </cell>
        </row>
        <row r="290">
          <cell r="A290">
            <v>274</v>
          </cell>
          <cell r="E290">
            <v>0</v>
          </cell>
        </row>
        <row r="291">
          <cell r="A291">
            <v>275</v>
          </cell>
          <cell r="E291">
            <v>0</v>
          </cell>
        </row>
        <row r="292">
          <cell r="A292">
            <v>276</v>
          </cell>
          <cell r="E292">
            <v>0</v>
          </cell>
        </row>
        <row r="293">
          <cell r="A293">
            <v>277</v>
          </cell>
          <cell r="E293">
            <v>0</v>
          </cell>
        </row>
        <row r="294">
          <cell r="A294">
            <v>278</v>
          </cell>
          <cell r="E294">
            <v>0</v>
          </cell>
        </row>
        <row r="295">
          <cell r="A295">
            <v>279</v>
          </cell>
          <cell r="E295">
            <v>0</v>
          </cell>
        </row>
        <row r="296">
          <cell r="A296">
            <v>280</v>
          </cell>
          <cell r="E296">
            <v>0</v>
          </cell>
        </row>
        <row r="298">
          <cell r="A298" t="str">
            <v>REF.</v>
          </cell>
          <cell r="B298" t="str">
            <v>MATERIAL DE PVC</v>
          </cell>
          <cell r="C298" t="str">
            <v>UNIDAD</v>
          </cell>
          <cell r="D298" t="str">
            <v>PRECIO</v>
          </cell>
          <cell r="E298" t="str">
            <v>TRANSPORTE</v>
          </cell>
        </row>
        <row r="300">
          <cell r="A300">
            <v>281</v>
          </cell>
          <cell r="B300" t="str">
            <v>Adaptador macho PF + UAD</v>
          </cell>
          <cell r="C300" t="str">
            <v>UN</v>
          </cell>
          <cell r="D300">
            <v>1166</v>
          </cell>
          <cell r="E300">
            <v>69.959999999999994</v>
          </cell>
        </row>
        <row r="301">
          <cell r="A301">
            <v>282</v>
          </cell>
          <cell r="B301" t="str">
            <v>Adaptador Novafor 6"</v>
          </cell>
          <cell r="C301" t="str">
            <v>UN</v>
          </cell>
          <cell r="D301">
            <v>17663</v>
          </cell>
          <cell r="E301">
            <v>1059.78</v>
          </cell>
        </row>
        <row r="302">
          <cell r="A302">
            <v>283</v>
          </cell>
          <cell r="B302" t="str">
            <v>Adaptador PVC-AC de 12" unión Z</v>
          </cell>
          <cell r="C302" t="str">
            <v>UN</v>
          </cell>
          <cell r="D302">
            <v>268652</v>
          </cell>
          <cell r="E302">
            <v>16119.119999999999</v>
          </cell>
        </row>
        <row r="303">
          <cell r="A303">
            <v>284</v>
          </cell>
          <cell r="B303" t="str">
            <v>Adaptador PVC-AC de 3"</v>
          </cell>
          <cell r="C303" t="str">
            <v>UN</v>
          </cell>
          <cell r="D303">
            <v>16600</v>
          </cell>
          <cell r="E303">
            <v>996</v>
          </cell>
        </row>
        <row r="304">
          <cell r="A304">
            <v>285</v>
          </cell>
          <cell r="B304" t="str">
            <v>Adaptador PVC-AC de 4"</v>
          </cell>
          <cell r="C304" t="str">
            <v>UN</v>
          </cell>
          <cell r="D304">
            <v>18490</v>
          </cell>
          <cell r="E304">
            <v>1109.3999999999999</v>
          </cell>
        </row>
        <row r="305">
          <cell r="A305">
            <v>286</v>
          </cell>
          <cell r="B305" t="str">
            <v>Adaptador PVC-AC de 6" unión Z</v>
          </cell>
          <cell r="C305" t="str">
            <v>UN</v>
          </cell>
          <cell r="D305">
            <v>44830</v>
          </cell>
          <cell r="E305">
            <v>2689.7999999999997</v>
          </cell>
        </row>
        <row r="306">
          <cell r="A306">
            <v>287</v>
          </cell>
          <cell r="B306" t="str">
            <v>Adaptador PVC-AC de 8" unión Z</v>
          </cell>
          <cell r="C306" t="str">
            <v>UN</v>
          </cell>
          <cell r="D306">
            <v>61648</v>
          </cell>
          <cell r="E306">
            <v>3698.8799999999997</v>
          </cell>
        </row>
        <row r="307">
          <cell r="A307">
            <v>288</v>
          </cell>
          <cell r="B307" t="str">
            <v>Codo de gran radio PVC 3"x90º UZ-RDE 21</v>
          </cell>
          <cell r="C307" t="str">
            <v>UN</v>
          </cell>
          <cell r="D307">
            <v>47099</v>
          </cell>
          <cell r="E307">
            <v>2825.94</v>
          </cell>
        </row>
        <row r="308">
          <cell r="A308">
            <v>289</v>
          </cell>
          <cell r="B308" t="str">
            <v>Codo de gran radio PVC 4"x90º UZ-RDE 21</v>
          </cell>
          <cell r="C308" t="str">
            <v>UN</v>
          </cell>
          <cell r="D308">
            <v>90433</v>
          </cell>
          <cell r="E308">
            <v>5425.98</v>
          </cell>
        </row>
        <row r="309">
          <cell r="A309">
            <v>290</v>
          </cell>
          <cell r="B309" t="str">
            <v>Collar de derivación de 8" x 2"</v>
          </cell>
          <cell r="C309" t="str">
            <v>UN</v>
          </cell>
          <cell r="D309">
            <v>604406</v>
          </cell>
          <cell r="E309">
            <v>36264.36</v>
          </cell>
        </row>
        <row r="310">
          <cell r="A310">
            <v>291</v>
          </cell>
          <cell r="B310" t="str">
            <v>Collar de derivación PVC  3" x 1/2"</v>
          </cell>
          <cell r="C310" t="str">
            <v>UN</v>
          </cell>
          <cell r="D310">
            <v>11020</v>
          </cell>
          <cell r="E310">
            <v>661.19999999999993</v>
          </cell>
        </row>
        <row r="311">
          <cell r="A311">
            <v>292</v>
          </cell>
          <cell r="B311" t="str">
            <v>Lubricante para tubo PVC unión mecánica</v>
          </cell>
          <cell r="C311" t="str">
            <v>LB</v>
          </cell>
          <cell r="D311">
            <v>11136</v>
          </cell>
          <cell r="E311">
            <v>668.16</v>
          </cell>
        </row>
        <row r="312">
          <cell r="A312">
            <v>293</v>
          </cell>
          <cell r="B312" t="str">
            <v>Manguera PVC  PF+UAD de 1/2"</v>
          </cell>
          <cell r="C312" t="str">
            <v>ML</v>
          </cell>
          <cell r="E312">
            <v>0</v>
          </cell>
        </row>
        <row r="313">
          <cell r="A313">
            <v>294</v>
          </cell>
          <cell r="B313" t="str">
            <v xml:space="preserve">tapón  soldar de 2" PVC </v>
          </cell>
          <cell r="C313" t="str">
            <v>UN</v>
          </cell>
          <cell r="E313">
            <v>0</v>
          </cell>
        </row>
        <row r="314">
          <cell r="A314">
            <v>295</v>
          </cell>
          <cell r="B314" t="str">
            <v xml:space="preserve">Tee PVC-RDE 21 de 3" x 3" x 2"  </v>
          </cell>
          <cell r="C314" t="str">
            <v>UN</v>
          </cell>
          <cell r="E314">
            <v>0</v>
          </cell>
        </row>
        <row r="315">
          <cell r="A315">
            <v>296</v>
          </cell>
          <cell r="B315" t="str">
            <v xml:space="preserve">Tee PVC-RDE 21 de 3" x 3" x 3"  </v>
          </cell>
          <cell r="C315" t="str">
            <v>UN</v>
          </cell>
          <cell r="E315">
            <v>0</v>
          </cell>
        </row>
        <row r="316">
          <cell r="A316">
            <v>297</v>
          </cell>
          <cell r="B316" t="str">
            <v xml:space="preserve">Tee PVC-RDE 21 de 4" x 4" x 4"  </v>
          </cell>
          <cell r="C316" t="str">
            <v>UN</v>
          </cell>
          <cell r="E316">
            <v>0</v>
          </cell>
        </row>
        <row r="317">
          <cell r="A317">
            <v>360</v>
          </cell>
          <cell r="B317" t="str">
            <v>Tubo PVC  D = 6" sello hermético NTC 3722</v>
          </cell>
          <cell r="C317" t="str">
            <v>ML</v>
          </cell>
          <cell r="E317">
            <v>0</v>
          </cell>
        </row>
        <row r="318">
          <cell r="A318">
            <v>298</v>
          </cell>
          <cell r="B318" t="str">
            <v>Tubo PVC  D = 12" sello hermético NTC 3722</v>
          </cell>
          <cell r="C318" t="str">
            <v>ML</v>
          </cell>
          <cell r="E318">
            <v>0</v>
          </cell>
        </row>
        <row r="319">
          <cell r="A319">
            <v>299</v>
          </cell>
          <cell r="B319" t="str">
            <v>Tubo PVC  D = 16" sello hermético NTC 3722</v>
          </cell>
          <cell r="C319" t="str">
            <v>ML</v>
          </cell>
          <cell r="E319">
            <v>0</v>
          </cell>
        </row>
        <row r="320">
          <cell r="A320">
            <v>300</v>
          </cell>
          <cell r="B320" t="str">
            <v>Tubo PVC  D = 20" sello hermético NTC 3722</v>
          </cell>
          <cell r="C320" t="str">
            <v>ML</v>
          </cell>
          <cell r="E320">
            <v>0</v>
          </cell>
        </row>
        <row r="321">
          <cell r="A321">
            <v>301</v>
          </cell>
          <cell r="B321" t="str">
            <v>Tubo PVC  D = 24" sello hermético NTC 3722</v>
          </cell>
          <cell r="C321" t="str">
            <v>ML</v>
          </cell>
          <cell r="E321">
            <v>0</v>
          </cell>
        </row>
        <row r="322">
          <cell r="A322">
            <v>302</v>
          </cell>
          <cell r="B322" t="str">
            <v>Tubo PVC  D= 160mm, pared estructural y sello hermético</v>
          </cell>
          <cell r="C322" t="str">
            <v>ML</v>
          </cell>
          <cell r="D322">
            <v>21103.333333333332</v>
          </cell>
          <cell r="E322">
            <v>1266.1999999999998</v>
          </cell>
        </row>
        <row r="323">
          <cell r="A323">
            <v>303</v>
          </cell>
          <cell r="B323" t="str">
            <v>Tubo PVC  D= 315mm,  pared estructural y sello hermético</v>
          </cell>
          <cell r="C323" t="str">
            <v>ML</v>
          </cell>
          <cell r="D323">
            <v>65542</v>
          </cell>
          <cell r="E323">
            <v>3932.52</v>
          </cell>
        </row>
        <row r="324">
          <cell r="A324">
            <v>304</v>
          </cell>
          <cell r="B324" t="str">
            <v xml:space="preserve">Tubo PVC  RDE 21 D= 12" unión mecánica </v>
          </cell>
          <cell r="C324" t="str">
            <v>ML</v>
          </cell>
          <cell r="E324">
            <v>0</v>
          </cell>
        </row>
        <row r="325">
          <cell r="A325">
            <v>305</v>
          </cell>
          <cell r="B325" t="str">
            <v xml:space="preserve">Tubo PVC  RDE 21 D= 16" unión mecánica </v>
          </cell>
          <cell r="C325" t="str">
            <v>ML</v>
          </cell>
          <cell r="E325">
            <v>0</v>
          </cell>
        </row>
        <row r="326">
          <cell r="A326">
            <v>306</v>
          </cell>
          <cell r="B326" t="str">
            <v xml:space="preserve">Tubo PVC  RDE 21 D= 2" unión mecánica </v>
          </cell>
          <cell r="C326" t="str">
            <v>ML</v>
          </cell>
          <cell r="E326">
            <v>0</v>
          </cell>
        </row>
        <row r="327">
          <cell r="A327">
            <v>307</v>
          </cell>
          <cell r="B327" t="str">
            <v xml:space="preserve">Tubo PVC  RDE 21 D= 3" unión mecánica </v>
          </cell>
          <cell r="C327" t="str">
            <v>ML</v>
          </cell>
          <cell r="E327">
            <v>0</v>
          </cell>
        </row>
        <row r="328">
          <cell r="A328">
            <v>308</v>
          </cell>
          <cell r="B328" t="str">
            <v xml:space="preserve">Tubo PVC  RDE 21 D= 4" unión mecánica </v>
          </cell>
          <cell r="C328" t="str">
            <v>ML</v>
          </cell>
          <cell r="E328">
            <v>0</v>
          </cell>
        </row>
        <row r="329">
          <cell r="A329">
            <v>309</v>
          </cell>
          <cell r="B329" t="str">
            <v xml:space="preserve">Tubo PVC  RDE 21 D= 8" unión mecánica </v>
          </cell>
          <cell r="C329" t="str">
            <v>ML</v>
          </cell>
          <cell r="E329">
            <v>0</v>
          </cell>
        </row>
        <row r="330">
          <cell r="A330">
            <v>310</v>
          </cell>
          <cell r="B330" t="str">
            <v>Tubo PVC D= 21", pared estructural y sello hermético.</v>
          </cell>
          <cell r="C330" t="str">
            <v>ML</v>
          </cell>
          <cell r="E330">
            <v>0</v>
          </cell>
        </row>
        <row r="331">
          <cell r="A331">
            <v>311</v>
          </cell>
          <cell r="B331" t="str">
            <v>Tubo PVC D= 27", pared estructural y sello hermético.</v>
          </cell>
          <cell r="C331" t="str">
            <v>ML</v>
          </cell>
          <cell r="E331">
            <v>0</v>
          </cell>
        </row>
        <row r="332">
          <cell r="A332">
            <v>312</v>
          </cell>
          <cell r="B332" t="str">
            <v>Unión para Tubería PVC de pared estructural de 27"</v>
          </cell>
          <cell r="C332" t="str">
            <v>UN</v>
          </cell>
          <cell r="E332">
            <v>0</v>
          </cell>
        </row>
        <row r="333">
          <cell r="A333">
            <v>313</v>
          </cell>
          <cell r="B333" t="str">
            <v>Unión rápida PVC 12"  RDE 21</v>
          </cell>
          <cell r="C333" t="str">
            <v>UN</v>
          </cell>
          <cell r="E333">
            <v>0</v>
          </cell>
        </row>
        <row r="334">
          <cell r="A334">
            <v>314</v>
          </cell>
          <cell r="B334" t="str">
            <v>Unión rápida PVC 2"  RDE 21</v>
          </cell>
          <cell r="C334" t="str">
            <v>UN</v>
          </cell>
          <cell r="E334">
            <v>0</v>
          </cell>
        </row>
        <row r="335">
          <cell r="A335">
            <v>315</v>
          </cell>
          <cell r="B335" t="str">
            <v>Unión rápida PVC 3"  RDE 21</v>
          </cell>
          <cell r="C335" t="str">
            <v>UN</v>
          </cell>
          <cell r="E335">
            <v>0</v>
          </cell>
        </row>
        <row r="336">
          <cell r="A336">
            <v>316</v>
          </cell>
          <cell r="B336" t="str">
            <v>Unión rápida PVC 4"  RDE 21</v>
          </cell>
          <cell r="C336" t="str">
            <v>UN</v>
          </cell>
          <cell r="E336">
            <v>0</v>
          </cell>
        </row>
        <row r="337">
          <cell r="A337">
            <v>317</v>
          </cell>
          <cell r="B337" t="str">
            <v>Unión rápida PVC 6"  RDE 21</v>
          </cell>
          <cell r="C337" t="str">
            <v>UN</v>
          </cell>
          <cell r="E337">
            <v>0</v>
          </cell>
        </row>
        <row r="338">
          <cell r="A338">
            <v>318</v>
          </cell>
          <cell r="B338" t="str">
            <v>Unión rápida PVC 8"  RDE 21</v>
          </cell>
          <cell r="C338" t="str">
            <v>UN</v>
          </cell>
          <cell r="E338">
            <v>0</v>
          </cell>
        </row>
        <row r="339">
          <cell r="A339">
            <v>319</v>
          </cell>
          <cell r="B339" t="str">
            <v>Unión reparación PVC 3"  RDE 21</v>
          </cell>
          <cell r="C339" t="str">
            <v>UN</v>
          </cell>
          <cell r="E339">
            <v>0</v>
          </cell>
        </row>
        <row r="340">
          <cell r="A340">
            <v>320</v>
          </cell>
          <cell r="B340" t="str">
            <v>Unión reparación PVC 4"  RDE 21</v>
          </cell>
          <cell r="C340" t="str">
            <v>UN</v>
          </cell>
          <cell r="E340">
            <v>0</v>
          </cell>
        </row>
        <row r="341">
          <cell r="A341">
            <v>321</v>
          </cell>
          <cell r="B341" t="str">
            <v xml:space="preserve">unión Universal de 16" </v>
          </cell>
          <cell r="C341" t="str">
            <v>UN</v>
          </cell>
          <cell r="E341">
            <v>0</v>
          </cell>
        </row>
        <row r="342">
          <cell r="A342">
            <v>322</v>
          </cell>
          <cell r="B342" t="str">
            <v xml:space="preserve">unión Universal de 20" </v>
          </cell>
          <cell r="C342" t="str">
            <v>UN</v>
          </cell>
          <cell r="E342">
            <v>0</v>
          </cell>
        </row>
        <row r="343">
          <cell r="A343">
            <v>323</v>
          </cell>
          <cell r="B343" t="str">
            <v xml:space="preserve">Unión reparación PVC 6"  </v>
          </cell>
          <cell r="C343" t="str">
            <v>UN</v>
          </cell>
          <cell r="D343">
            <v>24288</v>
          </cell>
          <cell r="E343">
            <v>1457.28</v>
          </cell>
        </row>
        <row r="344">
          <cell r="A344">
            <v>324</v>
          </cell>
          <cell r="E344">
            <v>0</v>
          </cell>
        </row>
        <row r="345">
          <cell r="A345">
            <v>325</v>
          </cell>
          <cell r="E345">
            <v>0</v>
          </cell>
        </row>
        <row r="346">
          <cell r="A346">
            <v>326</v>
          </cell>
          <cell r="E346">
            <v>0</v>
          </cell>
        </row>
        <row r="347">
          <cell r="A347">
            <v>327</v>
          </cell>
          <cell r="E347">
            <v>0</v>
          </cell>
        </row>
        <row r="348">
          <cell r="A348">
            <v>328</v>
          </cell>
          <cell r="E348">
            <v>0</v>
          </cell>
        </row>
        <row r="349">
          <cell r="A349">
            <v>329</v>
          </cell>
          <cell r="E349">
            <v>0</v>
          </cell>
        </row>
        <row r="350">
          <cell r="A350">
            <v>330</v>
          </cell>
          <cell r="E350">
            <v>0</v>
          </cell>
        </row>
        <row r="351">
          <cell r="A351">
            <v>331</v>
          </cell>
          <cell r="E351">
            <v>0</v>
          </cell>
        </row>
        <row r="352">
          <cell r="A352">
            <v>332</v>
          </cell>
          <cell r="E352">
            <v>0</v>
          </cell>
        </row>
        <row r="353">
          <cell r="A353">
            <v>333</v>
          </cell>
          <cell r="E353">
            <v>0</v>
          </cell>
        </row>
        <row r="354">
          <cell r="A354">
            <v>334</v>
          </cell>
          <cell r="E354">
            <v>0</v>
          </cell>
        </row>
        <row r="355">
          <cell r="A355">
            <v>335</v>
          </cell>
          <cell r="E355">
            <v>0</v>
          </cell>
        </row>
        <row r="356">
          <cell r="A356">
            <v>336</v>
          </cell>
          <cell r="E356">
            <v>0</v>
          </cell>
        </row>
        <row r="357">
          <cell r="A357">
            <v>337</v>
          </cell>
          <cell r="E357">
            <v>0</v>
          </cell>
        </row>
        <row r="358">
          <cell r="A358">
            <v>338</v>
          </cell>
          <cell r="E358">
            <v>0</v>
          </cell>
        </row>
        <row r="359">
          <cell r="A359">
            <v>339</v>
          </cell>
          <cell r="E359">
            <v>0</v>
          </cell>
        </row>
        <row r="360">
          <cell r="A360">
            <v>340</v>
          </cell>
          <cell r="E360">
            <v>0</v>
          </cell>
        </row>
        <row r="361">
          <cell r="A361">
            <v>341</v>
          </cell>
          <cell r="E361">
            <v>0</v>
          </cell>
        </row>
        <row r="362">
          <cell r="A362">
            <v>342</v>
          </cell>
          <cell r="E362">
            <v>0</v>
          </cell>
        </row>
        <row r="363">
          <cell r="A363">
            <v>343</v>
          </cell>
          <cell r="E363">
            <v>0</v>
          </cell>
        </row>
        <row r="364">
          <cell r="A364">
            <v>344</v>
          </cell>
          <cell r="E364">
            <v>0</v>
          </cell>
        </row>
        <row r="365">
          <cell r="A365">
            <v>345</v>
          </cell>
          <cell r="E365">
            <v>0</v>
          </cell>
        </row>
        <row r="366">
          <cell r="A366">
            <v>346</v>
          </cell>
          <cell r="E366">
            <v>0</v>
          </cell>
        </row>
        <row r="367">
          <cell r="A367">
            <v>347</v>
          </cell>
          <cell r="E367">
            <v>0</v>
          </cell>
        </row>
        <row r="368">
          <cell r="A368">
            <v>348</v>
          </cell>
          <cell r="E368">
            <v>0</v>
          </cell>
        </row>
        <row r="369">
          <cell r="A369">
            <v>349</v>
          </cell>
          <cell r="E369">
            <v>0</v>
          </cell>
        </row>
        <row r="370">
          <cell r="A370">
            <v>350</v>
          </cell>
          <cell r="E370">
            <v>0</v>
          </cell>
        </row>
        <row r="371">
          <cell r="A371">
            <v>351</v>
          </cell>
          <cell r="E371">
            <v>0</v>
          </cell>
        </row>
        <row r="372">
          <cell r="A372">
            <v>352</v>
          </cell>
          <cell r="E372">
            <v>0</v>
          </cell>
        </row>
        <row r="373">
          <cell r="A373">
            <v>353</v>
          </cell>
          <cell r="E373">
            <v>0</v>
          </cell>
        </row>
        <row r="374">
          <cell r="A374">
            <v>354</v>
          </cell>
          <cell r="E374">
            <v>0</v>
          </cell>
        </row>
        <row r="375">
          <cell r="A375">
            <v>355</v>
          </cell>
          <cell r="E375">
            <v>0</v>
          </cell>
        </row>
        <row r="376">
          <cell r="A376">
            <v>356</v>
          </cell>
          <cell r="E376">
            <v>0</v>
          </cell>
        </row>
        <row r="377">
          <cell r="A377">
            <v>357</v>
          </cell>
          <cell r="E377">
            <v>0</v>
          </cell>
        </row>
        <row r="378">
          <cell r="A378">
            <v>358</v>
          </cell>
          <cell r="E378">
            <v>0</v>
          </cell>
        </row>
        <row r="379">
          <cell r="A379">
            <v>359</v>
          </cell>
          <cell r="E379">
            <v>0</v>
          </cell>
        </row>
        <row r="380">
          <cell r="A380">
            <v>360</v>
          </cell>
          <cell r="E380">
            <v>0</v>
          </cell>
        </row>
        <row r="382">
          <cell r="A382" t="str">
            <v>REF.</v>
          </cell>
          <cell r="B382" t="str">
            <v>MATERIAL DE PINTURAS</v>
          </cell>
          <cell r="C382" t="str">
            <v>UNIDAD</v>
          </cell>
          <cell r="D382" t="str">
            <v>PRECIO</v>
          </cell>
          <cell r="E382" t="str">
            <v>TRANSPORTE</v>
          </cell>
        </row>
        <row r="384">
          <cell r="A384">
            <v>361</v>
          </cell>
          <cell r="B384" t="str">
            <v>GRANIPLAST</v>
          </cell>
          <cell r="C384" t="str">
            <v>KG</v>
          </cell>
          <cell r="D384">
            <v>1200</v>
          </cell>
          <cell r="E384">
            <v>72</v>
          </cell>
        </row>
        <row r="385">
          <cell r="A385">
            <v>362</v>
          </cell>
          <cell r="B385" t="str">
            <v>Pintura en esmalte</v>
          </cell>
          <cell r="C385" t="str">
            <v>GL</v>
          </cell>
          <cell r="D385">
            <v>35000</v>
          </cell>
          <cell r="E385">
            <v>2100</v>
          </cell>
        </row>
        <row r="386">
          <cell r="A386">
            <v>363</v>
          </cell>
          <cell r="B386" t="str">
            <v>Solvente para esmalte</v>
          </cell>
          <cell r="C386" t="str">
            <v>GL</v>
          </cell>
          <cell r="D386">
            <v>6000</v>
          </cell>
          <cell r="E386">
            <v>360</v>
          </cell>
        </row>
        <row r="387">
          <cell r="A387">
            <v>364</v>
          </cell>
          <cell r="E387">
            <v>0</v>
          </cell>
        </row>
        <row r="388">
          <cell r="A388">
            <v>365</v>
          </cell>
          <cell r="E388">
            <v>0</v>
          </cell>
        </row>
        <row r="389">
          <cell r="A389">
            <v>366</v>
          </cell>
          <cell r="E389">
            <v>0</v>
          </cell>
        </row>
        <row r="390">
          <cell r="A390">
            <v>367</v>
          </cell>
          <cell r="E390">
            <v>0</v>
          </cell>
        </row>
        <row r="391">
          <cell r="A391">
            <v>368</v>
          </cell>
          <cell r="E391">
            <v>0</v>
          </cell>
        </row>
        <row r="392">
          <cell r="A392">
            <v>369</v>
          </cell>
          <cell r="E392">
            <v>0</v>
          </cell>
        </row>
        <row r="393">
          <cell r="A393">
            <v>370</v>
          </cell>
          <cell r="E393">
            <v>0</v>
          </cell>
        </row>
        <row r="394">
          <cell r="A394">
            <v>371</v>
          </cell>
          <cell r="E394">
            <v>0</v>
          </cell>
        </row>
        <row r="395">
          <cell r="A395">
            <v>372</v>
          </cell>
          <cell r="E395">
            <v>0</v>
          </cell>
        </row>
        <row r="396">
          <cell r="A396">
            <v>373</v>
          </cell>
          <cell r="E396">
            <v>0</v>
          </cell>
        </row>
        <row r="397">
          <cell r="A397">
            <v>374</v>
          </cell>
          <cell r="E397">
            <v>0</v>
          </cell>
        </row>
        <row r="398">
          <cell r="A398">
            <v>375</v>
          </cell>
          <cell r="E398">
            <v>0</v>
          </cell>
        </row>
        <row r="399">
          <cell r="A399">
            <v>376</v>
          </cell>
          <cell r="E399">
            <v>0</v>
          </cell>
        </row>
        <row r="400">
          <cell r="A400">
            <v>377</v>
          </cell>
          <cell r="E400">
            <v>0</v>
          </cell>
        </row>
        <row r="401">
          <cell r="A401">
            <v>378</v>
          </cell>
          <cell r="E401">
            <v>0</v>
          </cell>
        </row>
        <row r="402">
          <cell r="A402">
            <v>379</v>
          </cell>
          <cell r="E402">
            <v>0</v>
          </cell>
        </row>
        <row r="403">
          <cell r="A403">
            <v>380</v>
          </cell>
          <cell r="E403">
            <v>0</v>
          </cell>
        </row>
        <row r="404">
          <cell r="A404">
            <v>381</v>
          </cell>
          <cell r="E404">
            <v>0</v>
          </cell>
        </row>
        <row r="405">
          <cell r="A405">
            <v>382</v>
          </cell>
          <cell r="E405">
            <v>0</v>
          </cell>
        </row>
        <row r="406">
          <cell r="A406">
            <v>383</v>
          </cell>
          <cell r="E406">
            <v>0</v>
          </cell>
        </row>
        <row r="407">
          <cell r="A407">
            <v>384</v>
          </cell>
          <cell r="E407">
            <v>0</v>
          </cell>
        </row>
        <row r="408">
          <cell r="A408">
            <v>385</v>
          </cell>
          <cell r="E408">
            <v>0</v>
          </cell>
        </row>
        <row r="409">
          <cell r="A409">
            <v>386</v>
          </cell>
          <cell r="E409">
            <v>0</v>
          </cell>
        </row>
        <row r="410">
          <cell r="A410">
            <v>387</v>
          </cell>
          <cell r="E410">
            <v>0</v>
          </cell>
        </row>
        <row r="411">
          <cell r="A411">
            <v>388</v>
          </cell>
          <cell r="E411">
            <v>0</v>
          </cell>
        </row>
        <row r="412">
          <cell r="A412">
            <v>389</v>
          </cell>
          <cell r="E412">
            <v>0</v>
          </cell>
        </row>
        <row r="413">
          <cell r="A413">
            <v>390</v>
          </cell>
          <cell r="E413">
            <v>0</v>
          </cell>
        </row>
        <row r="415">
          <cell r="A415" t="str">
            <v>REF.</v>
          </cell>
          <cell r="B415" t="str">
            <v>MATERIAL VARIOS</v>
          </cell>
          <cell r="C415" t="str">
            <v>UNIDAD</v>
          </cell>
          <cell r="D415" t="str">
            <v>PRECIO</v>
          </cell>
          <cell r="E415" t="str">
            <v>TRANSPORTE</v>
          </cell>
        </row>
        <row r="417">
          <cell r="A417">
            <v>391</v>
          </cell>
          <cell r="B417" t="str">
            <v>Agua</v>
          </cell>
          <cell r="C417" t="str">
            <v>LT</v>
          </cell>
          <cell r="D417">
            <v>100</v>
          </cell>
          <cell r="E417">
            <v>6</v>
          </cell>
        </row>
        <row r="418">
          <cell r="A418">
            <v>392</v>
          </cell>
          <cell r="B418" t="str">
            <v>Arbol nativo, h &gt; 1,50 mts.</v>
          </cell>
          <cell r="C418" t="str">
            <v>UN</v>
          </cell>
          <cell r="D418">
            <v>20000</v>
          </cell>
          <cell r="E418">
            <v>1200</v>
          </cell>
        </row>
        <row r="419">
          <cell r="A419">
            <v>393</v>
          </cell>
          <cell r="B419" t="str">
            <v xml:space="preserve">Cemento asfáltico grado de penetración 80-100 (debe cumplir con especificación INVIAS, art.410/02). </v>
          </cell>
          <cell r="C419" t="str">
            <v>GL</v>
          </cell>
          <cell r="D419">
            <v>4500</v>
          </cell>
          <cell r="E419">
            <v>270</v>
          </cell>
        </row>
        <row r="420">
          <cell r="A420">
            <v>394</v>
          </cell>
          <cell r="B420" t="str">
            <v>Cemento asfáltico para bacheo tipo MDC-0 debe cumplir especificaciòn INVIAS art.450/02.E=0.05</v>
          </cell>
          <cell r="C420" t="str">
            <v>M3</v>
          </cell>
          <cell r="D420">
            <v>227000</v>
          </cell>
          <cell r="E420">
            <v>13620</v>
          </cell>
        </row>
        <row r="421">
          <cell r="A421">
            <v>395</v>
          </cell>
          <cell r="B421" t="str">
            <v>digitación de plano, incluye impresión</v>
          </cell>
          <cell r="C421" t="str">
            <v>UN</v>
          </cell>
          <cell r="D421">
            <v>80000</v>
          </cell>
          <cell r="E421">
            <v>4800</v>
          </cell>
        </row>
        <row r="422">
          <cell r="A422">
            <v>396</v>
          </cell>
          <cell r="B422" t="str">
            <v>Imprimante para via</v>
          </cell>
          <cell r="C422" t="str">
            <v>LT</v>
          </cell>
          <cell r="D422">
            <v>920</v>
          </cell>
          <cell r="E422">
            <v>55.199999999999996</v>
          </cell>
        </row>
        <row r="423">
          <cell r="A423">
            <v>397</v>
          </cell>
          <cell r="B423" t="str">
            <v>Kit Silla Yee 300x160mm.  Incluye: silla yee, abrazadera y empaque de caucho.</v>
          </cell>
          <cell r="C423" t="str">
            <v>UN</v>
          </cell>
          <cell r="D423">
            <v>88941</v>
          </cell>
          <cell r="E423">
            <v>5336.46</v>
          </cell>
        </row>
        <row r="424">
          <cell r="A424">
            <v>398</v>
          </cell>
          <cell r="B424" t="str">
            <v>Mogador informativo</v>
          </cell>
          <cell r="C424" t="str">
            <v>UN</v>
          </cell>
          <cell r="D424">
            <v>2450000</v>
          </cell>
          <cell r="E424">
            <v>147000</v>
          </cell>
        </row>
        <row r="425">
          <cell r="A425">
            <v>399</v>
          </cell>
          <cell r="B425" t="str">
            <v>Polipropileno de color</v>
          </cell>
          <cell r="C425" t="str">
            <v>M2</v>
          </cell>
          <cell r="D425">
            <v>1300</v>
          </cell>
          <cell r="E425">
            <v>78</v>
          </cell>
        </row>
        <row r="426">
          <cell r="A426">
            <v>400</v>
          </cell>
          <cell r="B426" t="str">
            <v>Señalización horizontal: Flecha con microesfera marca 3M al 60% con pintura reflectiva tipo T. P., según norma INVIAS</v>
          </cell>
          <cell r="C426" t="str">
            <v>UN</v>
          </cell>
          <cell r="D426">
            <v>28000</v>
          </cell>
          <cell r="E426">
            <v>1680</v>
          </cell>
        </row>
        <row r="427">
          <cell r="A427">
            <v>401</v>
          </cell>
          <cell r="B427" t="str">
            <v>Señalización horizontal: Linea de cebra con microesfera marca 3M al 60% con pintura reflectiva tipo T. P., según norma INVIAS</v>
          </cell>
          <cell r="C427" t="str">
            <v>ML</v>
          </cell>
          <cell r="D427">
            <v>5000</v>
          </cell>
          <cell r="E427">
            <v>300</v>
          </cell>
        </row>
        <row r="428">
          <cell r="A428">
            <v>402</v>
          </cell>
          <cell r="B428" t="str">
            <v>Señalización Vertical: Señal preventiva o reglamentaria; en ángulo 2" x 2" x 1/4", según norma INVIAS</v>
          </cell>
          <cell r="C428" t="str">
            <v>UN</v>
          </cell>
          <cell r="D428">
            <v>250000</v>
          </cell>
          <cell r="E428">
            <v>15000</v>
          </cell>
        </row>
        <row r="429">
          <cell r="A429">
            <v>403</v>
          </cell>
          <cell r="E429">
            <v>0</v>
          </cell>
        </row>
        <row r="430">
          <cell r="A430">
            <v>404</v>
          </cell>
          <cell r="E430">
            <v>0</v>
          </cell>
        </row>
        <row r="431">
          <cell r="A431">
            <v>405</v>
          </cell>
          <cell r="E431">
            <v>0</v>
          </cell>
        </row>
        <row r="432">
          <cell r="A432">
            <v>406</v>
          </cell>
          <cell r="B432" t="str">
            <v>Juego de cancha multiple en tuberia de 2"</v>
          </cell>
          <cell r="C432" t="str">
            <v>GL</v>
          </cell>
          <cell r="D432">
            <v>3600000</v>
          </cell>
          <cell r="E432">
            <v>216000</v>
          </cell>
        </row>
        <row r="433">
          <cell r="A433">
            <v>407</v>
          </cell>
          <cell r="B433" t="str">
            <v>Juegos didacticos</v>
          </cell>
          <cell r="C433" t="str">
            <v>GL</v>
          </cell>
          <cell r="D433">
            <v>5100000</v>
          </cell>
          <cell r="E433">
            <v>306000</v>
          </cell>
        </row>
        <row r="434">
          <cell r="A434">
            <v>408</v>
          </cell>
          <cell r="E434">
            <v>0</v>
          </cell>
        </row>
        <row r="435">
          <cell r="A435">
            <v>409</v>
          </cell>
          <cell r="E435">
            <v>0</v>
          </cell>
        </row>
        <row r="436">
          <cell r="A436">
            <v>410</v>
          </cell>
          <cell r="E436">
            <v>0</v>
          </cell>
        </row>
        <row r="437">
          <cell r="A437">
            <v>411</v>
          </cell>
          <cell r="E437">
            <v>0</v>
          </cell>
        </row>
        <row r="438">
          <cell r="A438">
            <v>412</v>
          </cell>
          <cell r="E438">
            <v>0</v>
          </cell>
        </row>
        <row r="439">
          <cell r="A439">
            <v>413</v>
          </cell>
          <cell r="E439">
            <v>0</v>
          </cell>
        </row>
        <row r="440">
          <cell r="A440">
            <v>414</v>
          </cell>
          <cell r="E440">
            <v>0</v>
          </cell>
        </row>
        <row r="441">
          <cell r="A441">
            <v>415</v>
          </cell>
          <cell r="E441">
            <v>0</v>
          </cell>
        </row>
        <row r="442">
          <cell r="A442">
            <v>416</v>
          </cell>
          <cell r="E442">
            <v>0</v>
          </cell>
        </row>
        <row r="443">
          <cell r="A443">
            <v>417</v>
          </cell>
          <cell r="E443">
            <v>0</v>
          </cell>
        </row>
        <row r="444">
          <cell r="A444">
            <v>418</v>
          </cell>
          <cell r="E444">
            <v>0</v>
          </cell>
        </row>
        <row r="445">
          <cell r="A445">
            <v>419</v>
          </cell>
          <cell r="E445">
            <v>0</v>
          </cell>
        </row>
        <row r="446">
          <cell r="A446">
            <v>420</v>
          </cell>
          <cell r="E446">
            <v>0</v>
          </cell>
        </row>
        <row r="447">
          <cell r="A447">
            <v>421</v>
          </cell>
          <cell r="E447">
            <v>0</v>
          </cell>
        </row>
        <row r="448">
          <cell r="A448">
            <v>422</v>
          </cell>
          <cell r="E448">
            <v>0</v>
          </cell>
        </row>
        <row r="449">
          <cell r="A449">
            <v>423</v>
          </cell>
          <cell r="E449">
            <v>0</v>
          </cell>
        </row>
        <row r="450">
          <cell r="A450">
            <v>424</v>
          </cell>
          <cell r="E450">
            <v>0</v>
          </cell>
        </row>
        <row r="451">
          <cell r="A451">
            <v>425</v>
          </cell>
          <cell r="E451">
            <v>0</v>
          </cell>
        </row>
        <row r="452">
          <cell r="A452">
            <v>426</v>
          </cell>
          <cell r="E452">
            <v>0</v>
          </cell>
        </row>
        <row r="453">
          <cell r="A453">
            <v>427</v>
          </cell>
          <cell r="E453">
            <v>0</v>
          </cell>
        </row>
        <row r="454">
          <cell r="A454">
            <v>428</v>
          </cell>
          <cell r="E454">
            <v>0</v>
          </cell>
        </row>
        <row r="455">
          <cell r="A455">
            <v>429</v>
          </cell>
          <cell r="E455">
            <v>0</v>
          </cell>
        </row>
        <row r="456">
          <cell r="A456">
            <v>430</v>
          </cell>
          <cell r="E456">
            <v>0</v>
          </cell>
        </row>
        <row r="457">
          <cell r="A457">
            <v>431</v>
          </cell>
          <cell r="E457">
            <v>0</v>
          </cell>
        </row>
        <row r="458">
          <cell r="A458">
            <v>432</v>
          </cell>
          <cell r="E458">
            <v>0</v>
          </cell>
        </row>
        <row r="459">
          <cell r="A459">
            <v>433</v>
          </cell>
          <cell r="E459">
            <v>0</v>
          </cell>
        </row>
        <row r="460">
          <cell r="A460">
            <v>434</v>
          </cell>
          <cell r="E460">
            <v>0</v>
          </cell>
        </row>
        <row r="461">
          <cell r="A461">
            <v>435</v>
          </cell>
          <cell r="E461">
            <v>0</v>
          </cell>
        </row>
        <row r="462">
          <cell r="A462">
            <v>436</v>
          </cell>
          <cell r="E462">
            <v>0</v>
          </cell>
        </row>
        <row r="463">
          <cell r="A463">
            <v>437</v>
          </cell>
          <cell r="E463">
            <v>0</v>
          </cell>
        </row>
        <row r="464">
          <cell r="A464">
            <v>438</v>
          </cell>
          <cell r="E464">
            <v>0</v>
          </cell>
        </row>
        <row r="465">
          <cell r="A465">
            <v>439</v>
          </cell>
          <cell r="E465">
            <v>0</v>
          </cell>
        </row>
        <row r="466">
          <cell r="A466">
            <v>440</v>
          </cell>
          <cell r="E466">
            <v>0</v>
          </cell>
        </row>
        <row r="467">
          <cell r="A467">
            <v>441</v>
          </cell>
          <cell r="E467">
            <v>0</v>
          </cell>
        </row>
        <row r="468">
          <cell r="A468">
            <v>442</v>
          </cell>
          <cell r="E468">
            <v>0</v>
          </cell>
        </row>
        <row r="469">
          <cell r="A469">
            <v>443</v>
          </cell>
          <cell r="E469">
            <v>0</v>
          </cell>
        </row>
        <row r="470">
          <cell r="A470">
            <v>444</v>
          </cell>
          <cell r="E470">
            <v>0</v>
          </cell>
        </row>
        <row r="471">
          <cell r="A471">
            <v>445</v>
          </cell>
          <cell r="E471">
            <v>0</v>
          </cell>
        </row>
        <row r="472">
          <cell r="A472">
            <v>446</v>
          </cell>
          <cell r="E472">
            <v>0</v>
          </cell>
        </row>
        <row r="473">
          <cell r="A473">
            <v>447</v>
          </cell>
          <cell r="E473">
            <v>0</v>
          </cell>
        </row>
        <row r="474">
          <cell r="A474">
            <v>448</v>
          </cell>
          <cell r="E474">
            <v>0</v>
          </cell>
        </row>
        <row r="475">
          <cell r="A475">
            <v>449</v>
          </cell>
          <cell r="E475">
            <v>0</v>
          </cell>
        </row>
        <row r="476">
          <cell r="A476">
            <v>450</v>
          </cell>
          <cell r="E476">
            <v>0</v>
          </cell>
        </row>
        <row r="478">
          <cell r="A478" t="str">
            <v>REF.</v>
          </cell>
          <cell r="B478" t="str">
            <v>MATERIAL CARPINTERIA metálica</v>
          </cell>
          <cell r="C478" t="str">
            <v>UNIDAD</v>
          </cell>
          <cell r="D478" t="str">
            <v>PRECIO</v>
          </cell>
          <cell r="E478" t="str">
            <v>TRANSPORTE</v>
          </cell>
        </row>
        <row r="480">
          <cell r="A480">
            <v>451</v>
          </cell>
          <cell r="B480" t="str">
            <v>Alambre Negro</v>
          </cell>
          <cell r="C480" t="str">
            <v>KG</v>
          </cell>
          <cell r="D480">
            <v>1500</v>
          </cell>
          <cell r="E480">
            <v>90</v>
          </cell>
        </row>
        <row r="481">
          <cell r="A481">
            <v>452</v>
          </cell>
          <cell r="B481" t="str">
            <v>ángulo 1/8"x2"</v>
          </cell>
          <cell r="C481" t="str">
            <v>ML</v>
          </cell>
          <cell r="D481">
            <v>7500</v>
          </cell>
          <cell r="E481">
            <v>450</v>
          </cell>
        </row>
        <row r="482">
          <cell r="A482">
            <v>453</v>
          </cell>
          <cell r="B482" t="str">
            <v>ángulo 3/16"x2"</v>
          </cell>
          <cell r="C482" t="str">
            <v>ML</v>
          </cell>
          <cell r="D482">
            <v>10100</v>
          </cell>
          <cell r="E482">
            <v>606</v>
          </cell>
        </row>
        <row r="483">
          <cell r="A483">
            <v>454</v>
          </cell>
          <cell r="B483" t="str">
            <v>ángulo de 1"x1/8"</v>
          </cell>
          <cell r="C483" t="str">
            <v>ML</v>
          </cell>
          <cell r="D483">
            <v>1950</v>
          </cell>
          <cell r="E483">
            <v>117</v>
          </cell>
        </row>
        <row r="484">
          <cell r="A484">
            <v>455</v>
          </cell>
          <cell r="B484" t="str">
            <v>ángulo de 1"x1/8"</v>
          </cell>
          <cell r="C484" t="str">
            <v>ML</v>
          </cell>
          <cell r="D484">
            <v>2000</v>
          </cell>
          <cell r="E484">
            <v>120</v>
          </cell>
        </row>
        <row r="485">
          <cell r="A485">
            <v>456</v>
          </cell>
          <cell r="B485" t="str">
            <v>ángulo de 11/2" x 3/16</v>
          </cell>
          <cell r="C485" t="str">
            <v>ML</v>
          </cell>
          <cell r="D485">
            <v>6400</v>
          </cell>
          <cell r="E485">
            <v>384</v>
          </cell>
        </row>
        <row r="486">
          <cell r="A486">
            <v>457</v>
          </cell>
          <cell r="B486" t="str">
            <v>ángulo de 11/2"x1/8"</v>
          </cell>
          <cell r="C486" t="str">
            <v>ML</v>
          </cell>
          <cell r="D486">
            <v>6500</v>
          </cell>
          <cell r="E486">
            <v>390</v>
          </cell>
        </row>
        <row r="487">
          <cell r="A487">
            <v>458</v>
          </cell>
          <cell r="B487" t="str">
            <v>ángulo de 2 1/2" x 1/4</v>
          </cell>
          <cell r="C487" t="str">
            <v>ML</v>
          </cell>
          <cell r="D487">
            <v>13300</v>
          </cell>
          <cell r="E487">
            <v>798</v>
          </cell>
        </row>
        <row r="488">
          <cell r="A488">
            <v>459</v>
          </cell>
          <cell r="B488" t="str">
            <v>ángulo de 3/4"x1/8"</v>
          </cell>
          <cell r="C488" t="str">
            <v>ML</v>
          </cell>
          <cell r="D488">
            <v>1450</v>
          </cell>
          <cell r="E488">
            <v>87</v>
          </cell>
        </row>
        <row r="489">
          <cell r="A489">
            <v>460</v>
          </cell>
          <cell r="B489" t="str">
            <v>Anticorrosivo</v>
          </cell>
          <cell r="C489" t="str">
            <v>GL</v>
          </cell>
          <cell r="D489">
            <v>22000</v>
          </cell>
          <cell r="E489">
            <v>1320</v>
          </cell>
        </row>
        <row r="490">
          <cell r="A490">
            <v>461</v>
          </cell>
          <cell r="B490" t="str">
            <v xml:space="preserve">Arena </v>
          </cell>
          <cell r="C490" t="str">
            <v>M3</v>
          </cell>
          <cell r="D490">
            <v>35000</v>
          </cell>
          <cell r="E490">
            <v>2100</v>
          </cell>
        </row>
        <row r="491">
          <cell r="A491">
            <v>462</v>
          </cell>
          <cell r="B491" t="str">
            <v>Basculante tipo mariposa</v>
          </cell>
          <cell r="C491" t="str">
            <v>UN</v>
          </cell>
          <cell r="D491">
            <v>600</v>
          </cell>
          <cell r="E491">
            <v>36</v>
          </cell>
        </row>
        <row r="492">
          <cell r="A492">
            <v>463</v>
          </cell>
          <cell r="B492" t="str">
            <v xml:space="preserve">Bisagra </v>
          </cell>
          <cell r="C492" t="str">
            <v>UN</v>
          </cell>
          <cell r="D492">
            <v>750</v>
          </cell>
          <cell r="E492">
            <v>45</v>
          </cell>
        </row>
        <row r="493">
          <cell r="A493">
            <v>464</v>
          </cell>
          <cell r="B493" t="str">
            <v>Bisagra de 1/2"</v>
          </cell>
          <cell r="C493" t="str">
            <v>UN</v>
          </cell>
          <cell r="D493">
            <v>350</v>
          </cell>
          <cell r="E493">
            <v>21</v>
          </cell>
        </row>
        <row r="494">
          <cell r="A494">
            <v>465</v>
          </cell>
          <cell r="B494" t="str">
            <v>Bisagra de 5/8"</v>
          </cell>
          <cell r="C494" t="str">
            <v>UN</v>
          </cell>
          <cell r="D494">
            <v>500</v>
          </cell>
          <cell r="E494">
            <v>30</v>
          </cell>
        </row>
        <row r="495">
          <cell r="A495">
            <v>466</v>
          </cell>
          <cell r="B495" t="str">
            <v xml:space="preserve">Cemento Gris </v>
          </cell>
          <cell r="C495" t="str">
            <v>Saco</v>
          </cell>
          <cell r="D495">
            <v>12000</v>
          </cell>
          <cell r="E495">
            <v>720</v>
          </cell>
        </row>
        <row r="496">
          <cell r="A496">
            <v>467</v>
          </cell>
          <cell r="B496" t="str">
            <v>Chapa marca Vera sencilla</v>
          </cell>
          <cell r="C496" t="str">
            <v>UN</v>
          </cell>
          <cell r="D496">
            <v>18000</v>
          </cell>
          <cell r="E496">
            <v>1080</v>
          </cell>
        </row>
        <row r="497">
          <cell r="A497">
            <v>468</v>
          </cell>
          <cell r="B497" t="str">
            <v>Chapa marca Vera sencilla</v>
          </cell>
          <cell r="C497" t="str">
            <v>UN</v>
          </cell>
          <cell r="D497">
            <v>25000</v>
          </cell>
          <cell r="E497">
            <v>1500</v>
          </cell>
        </row>
        <row r="498">
          <cell r="A498">
            <v>469</v>
          </cell>
          <cell r="B498" t="str">
            <v>Correa tipo canal</v>
          </cell>
          <cell r="C498" t="str">
            <v>ML</v>
          </cell>
          <cell r="D498">
            <v>6600</v>
          </cell>
          <cell r="E498">
            <v>396</v>
          </cell>
        </row>
        <row r="499">
          <cell r="A499">
            <v>470</v>
          </cell>
          <cell r="B499" t="str">
            <v>Corredera</v>
          </cell>
          <cell r="C499" t="str">
            <v>UN</v>
          </cell>
          <cell r="D499">
            <v>1200</v>
          </cell>
          <cell r="E499">
            <v>72</v>
          </cell>
        </row>
        <row r="500">
          <cell r="A500">
            <v>471</v>
          </cell>
          <cell r="B500" t="str">
            <v>Corredera</v>
          </cell>
          <cell r="C500" t="str">
            <v>UN</v>
          </cell>
          <cell r="D500">
            <v>2500</v>
          </cell>
          <cell r="E500">
            <v>150</v>
          </cell>
        </row>
        <row r="501">
          <cell r="A501">
            <v>472</v>
          </cell>
          <cell r="B501" t="str">
            <v>Equipo electrico soldadura</v>
          </cell>
          <cell r="C501" t="str">
            <v>DIA</v>
          </cell>
          <cell r="D501">
            <v>30000</v>
          </cell>
          <cell r="E501">
            <v>1800</v>
          </cell>
        </row>
        <row r="502">
          <cell r="A502">
            <v>473</v>
          </cell>
          <cell r="B502" t="str">
            <v>Gasolina</v>
          </cell>
          <cell r="C502" t="str">
            <v>GL</v>
          </cell>
          <cell r="D502">
            <v>6000</v>
          </cell>
          <cell r="E502">
            <v>360</v>
          </cell>
        </row>
        <row r="503">
          <cell r="A503">
            <v>474</v>
          </cell>
          <cell r="B503" t="str">
            <v>Gravilla</v>
          </cell>
          <cell r="C503" t="str">
            <v>M3</v>
          </cell>
          <cell r="D503">
            <v>40000</v>
          </cell>
          <cell r="E503">
            <v>2400</v>
          </cell>
        </row>
        <row r="504">
          <cell r="A504">
            <v>475</v>
          </cell>
          <cell r="B504" t="str">
            <v>Lámina C.R. Cal.18</v>
          </cell>
          <cell r="C504" t="str">
            <v>M2</v>
          </cell>
          <cell r="D504">
            <v>26000</v>
          </cell>
          <cell r="E504">
            <v>1560</v>
          </cell>
        </row>
        <row r="505">
          <cell r="A505">
            <v>476</v>
          </cell>
          <cell r="B505" t="str">
            <v>Lámina C.R. Cal.20</v>
          </cell>
          <cell r="C505" t="str">
            <v>M2</v>
          </cell>
          <cell r="D505">
            <v>19500</v>
          </cell>
          <cell r="E505">
            <v>1170</v>
          </cell>
        </row>
        <row r="506">
          <cell r="A506">
            <v>477</v>
          </cell>
          <cell r="B506" t="str">
            <v>Lámina cal 16</v>
          </cell>
          <cell r="C506" t="str">
            <v>M2</v>
          </cell>
          <cell r="D506">
            <v>30500</v>
          </cell>
          <cell r="E506">
            <v>1830</v>
          </cell>
        </row>
        <row r="507">
          <cell r="A507">
            <v>478</v>
          </cell>
          <cell r="B507" t="str">
            <v>Malla eslabonada de 2x2 cal 10</v>
          </cell>
          <cell r="C507" t="str">
            <v>M2</v>
          </cell>
          <cell r="D507">
            <v>10000</v>
          </cell>
          <cell r="E507">
            <v>600</v>
          </cell>
        </row>
        <row r="508">
          <cell r="A508">
            <v>479</v>
          </cell>
          <cell r="B508" t="str">
            <v>Manija sencilla</v>
          </cell>
          <cell r="C508" t="str">
            <v>UN</v>
          </cell>
          <cell r="D508">
            <v>2000</v>
          </cell>
          <cell r="E508">
            <v>120</v>
          </cell>
        </row>
        <row r="509">
          <cell r="A509">
            <v>480</v>
          </cell>
          <cell r="B509" t="str">
            <v>Masilla</v>
          </cell>
          <cell r="C509" t="str">
            <v>GL</v>
          </cell>
          <cell r="D509">
            <v>18000</v>
          </cell>
          <cell r="E509">
            <v>1080</v>
          </cell>
        </row>
        <row r="510">
          <cell r="A510">
            <v>481</v>
          </cell>
          <cell r="B510" t="str">
            <v xml:space="preserve">Medallon de lujo </v>
          </cell>
          <cell r="C510" t="str">
            <v>UN</v>
          </cell>
          <cell r="D510">
            <v>5000</v>
          </cell>
          <cell r="E510">
            <v>300</v>
          </cell>
        </row>
        <row r="511">
          <cell r="A511">
            <v>482</v>
          </cell>
          <cell r="B511" t="str">
            <v>Pasador para puerta</v>
          </cell>
          <cell r="C511" t="str">
            <v>UN</v>
          </cell>
          <cell r="D511">
            <v>4000</v>
          </cell>
          <cell r="E511">
            <v>240</v>
          </cell>
        </row>
        <row r="512">
          <cell r="A512">
            <v>483</v>
          </cell>
          <cell r="B512" t="str">
            <v>Perno de 3/4"</v>
          </cell>
          <cell r="C512" t="str">
            <v>UN</v>
          </cell>
          <cell r="D512">
            <v>1500</v>
          </cell>
          <cell r="E512">
            <v>90</v>
          </cell>
        </row>
        <row r="513">
          <cell r="A513">
            <v>484</v>
          </cell>
          <cell r="B513" t="str">
            <v>Platina 1 1/2" x 1/8"</v>
          </cell>
          <cell r="C513" t="str">
            <v>ML</v>
          </cell>
          <cell r="D513">
            <v>1800</v>
          </cell>
          <cell r="E513">
            <v>108</v>
          </cell>
        </row>
        <row r="514">
          <cell r="A514">
            <v>485</v>
          </cell>
          <cell r="B514" t="str">
            <v>Platina 11/2" x 3/16</v>
          </cell>
          <cell r="C514" t="str">
            <v>ML</v>
          </cell>
          <cell r="D514">
            <v>3600</v>
          </cell>
          <cell r="E514">
            <v>216</v>
          </cell>
        </row>
        <row r="515">
          <cell r="A515">
            <v>486</v>
          </cell>
          <cell r="B515" t="str">
            <v>Platina de 1/2"x1/8"</v>
          </cell>
          <cell r="C515" t="str">
            <v>ML</v>
          </cell>
          <cell r="D515">
            <v>1300</v>
          </cell>
          <cell r="E515">
            <v>78</v>
          </cell>
        </row>
        <row r="516">
          <cell r="A516">
            <v>487</v>
          </cell>
          <cell r="B516" t="str">
            <v>Soldadura W.A. 6013</v>
          </cell>
          <cell r="C516" t="str">
            <v>KG</v>
          </cell>
          <cell r="D516">
            <v>9000</v>
          </cell>
          <cell r="E516">
            <v>540</v>
          </cell>
        </row>
        <row r="517">
          <cell r="A517">
            <v>488</v>
          </cell>
          <cell r="B517" t="str">
            <v>Tubo Aguas Negras 21/2"</v>
          </cell>
          <cell r="C517" t="str">
            <v>ML</v>
          </cell>
          <cell r="D517">
            <v>8550</v>
          </cell>
          <cell r="E517">
            <v>513</v>
          </cell>
        </row>
        <row r="518">
          <cell r="A518">
            <v>489</v>
          </cell>
          <cell r="B518" t="str">
            <v>Tubo cuadrado 11/2"</v>
          </cell>
          <cell r="C518" t="str">
            <v>ML</v>
          </cell>
          <cell r="D518">
            <v>2700</v>
          </cell>
          <cell r="E518">
            <v>162</v>
          </cell>
        </row>
        <row r="519">
          <cell r="A519">
            <v>490</v>
          </cell>
          <cell r="B519" t="str">
            <v>Tubo cuadrado de 1" cal 20</v>
          </cell>
          <cell r="C519" t="str">
            <v>Ml</v>
          </cell>
          <cell r="D519">
            <v>1500</v>
          </cell>
          <cell r="E519">
            <v>90</v>
          </cell>
        </row>
        <row r="520">
          <cell r="A520">
            <v>491</v>
          </cell>
          <cell r="B520" t="str">
            <v>Tubo cuadrado de 3/4"</v>
          </cell>
          <cell r="C520" t="str">
            <v>ML</v>
          </cell>
          <cell r="D520">
            <v>1350</v>
          </cell>
          <cell r="E520">
            <v>81</v>
          </cell>
        </row>
        <row r="521">
          <cell r="A521">
            <v>492</v>
          </cell>
          <cell r="B521" t="str">
            <v>Tubo de 2 x 1 cal. 20</v>
          </cell>
          <cell r="C521" t="str">
            <v>ML</v>
          </cell>
          <cell r="D521">
            <v>2500</v>
          </cell>
          <cell r="E521">
            <v>150</v>
          </cell>
        </row>
        <row r="522">
          <cell r="A522">
            <v>493</v>
          </cell>
          <cell r="B522" t="str">
            <v>Tubo en acero 3/4"</v>
          </cell>
          <cell r="C522" t="str">
            <v>ML</v>
          </cell>
          <cell r="D522">
            <v>2200</v>
          </cell>
          <cell r="E522">
            <v>132</v>
          </cell>
        </row>
        <row r="523">
          <cell r="A523">
            <v>494</v>
          </cell>
          <cell r="B523" t="str">
            <v>Tubo en acero cromado de 2"</v>
          </cell>
          <cell r="C523" t="str">
            <v>ML</v>
          </cell>
          <cell r="D523">
            <v>9100</v>
          </cell>
          <cell r="E523">
            <v>546</v>
          </cell>
        </row>
        <row r="524">
          <cell r="A524">
            <v>495</v>
          </cell>
          <cell r="B524" t="str">
            <v>Tubo galvanizado de 2"</v>
          </cell>
          <cell r="C524" t="str">
            <v>ML</v>
          </cell>
          <cell r="D524">
            <v>8000</v>
          </cell>
          <cell r="E524">
            <v>480</v>
          </cell>
        </row>
        <row r="525">
          <cell r="A525">
            <v>496</v>
          </cell>
          <cell r="B525" t="str">
            <v>tubo rectangular 10x4 Cal. 16</v>
          </cell>
          <cell r="C525" t="str">
            <v>ML</v>
          </cell>
          <cell r="D525">
            <v>9500</v>
          </cell>
          <cell r="E525">
            <v>570</v>
          </cell>
        </row>
        <row r="526">
          <cell r="A526">
            <v>497</v>
          </cell>
          <cell r="B526" t="str">
            <v>tubo rectangular 8 x 4</v>
          </cell>
          <cell r="C526" t="str">
            <v>ML</v>
          </cell>
          <cell r="D526">
            <v>4000</v>
          </cell>
          <cell r="E526">
            <v>240</v>
          </cell>
        </row>
        <row r="527">
          <cell r="A527">
            <v>498</v>
          </cell>
          <cell r="B527" t="str">
            <v>Varilla 1/4 " lisa</v>
          </cell>
          <cell r="C527" t="str">
            <v>kg</v>
          </cell>
          <cell r="D527">
            <v>2000</v>
          </cell>
          <cell r="E527">
            <v>120</v>
          </cell>
        </row>
        <row r="528">
          <cell r="A528">
            <v>499</v>
          </cell>
          <cell r="B528" t="str">
            <v>Varilla 5/8"</v>
          </cell>
          <cell r="C528" t="str">
            <v>ML</v>
          </cell>
          <cell r="D528">
            <v>2800</v>
          </cell>
          <cell r="E528">
            <v>168</v>
          </cell>
        </row>
        <row r="529">
          <cell r="A529">
            <v>500</v>
          </cell>
          <cell r="B529" t="str">
            <v>Varilla cuadrada de 10mm</v>
          </cell>
          <cell r="C529" t="str">
            <v>ML</v>
          </cell>
          <cell r="D529">
            <v>1450</v>
          </cell>
          <cell r="E529">
            <v>87</v>
          </cell>
        </row>
        <row r="530">
          <cell r="A530">
            <v>501</v>
          </cell>
          <cell r="B530" t="str">
            <v>Varilla de 1"</v>
          </cell>
          <cell r="C530" t="str">
            <v>ML</v>
          </cell>
          <cell r="D530">
            <v>10000</v>
          </cell>
          <cell r="E530">
            <v>600</v>
          </cell>
        </row>
        <row r="531">
          <cell r="A531">
            <v>502</v>
          </cell>
          <cell r="B531" t="str">
            <v>Varilla de 1/2 corrugada</v>
          </cell>
          <cell r="C531" t="str">
            <v>ML</v>
          </cell>
          <cell r="D531">
            <v>1900</v>
          </cell>
          <cell r="E531">
            <v>114</v>
          </cell>
        </row>
        <row r="532">
          <cell r="A532">
            <v>503</v>
          </cell>
          <cell r="B532" t="str">
            <v>Varilla de 1/2"</v>
          </cell>
          <cell r="C532" t="str">
            <v>ML</v>
          </cell>
          <cell r="D532">
            <v>1900</v>
          </cell>
          <cell r="E532">
            <v>114</v>
          </cell>
        </row>
        <row r="533">
          <cell r="A533">
            <v>504</v>
          </cell>
          <cell r="B533" t="str">
            <v>Varilla de 1/4 corrugada</v>
          </cell>
          <cell r="C533" t="str">
            <v>KG</v>
          </cell>
          <cell r="D533">
            <v>1900</v>
          </cell>
          <cell r="E533">
            <v>114</v>
          </cell>
        </row>
        <row r="534">
          <cell r="A534">
            <v>505</v>
          </cell>
          <cell r="B534" t="str">
            <v>Varilla de 3/8 corrugada</v>
          </cell>
          <cell r="C534" t="str">
            <v>ML</v>
          </cell>
          <cell r="D534">
            <v>1000</v>
          </cell>
          <cell r="E534">
            <v>60</v>
          </cell>
        </row>
        <row r="535">
          <cell r="A535">
            <v>506</v>
          </cell>
          <cell r="B535" t="str">
            <v>Varilla de 5/8" Corrugada</v>
          </cell>
          <cell r="C535" t="str">
            <v>ML</v>
          </cell>
          <cell r="D535">
            <v>3300</v>
          </cell>
          <cell r="E535">
            <v>198</v>
          </cell>
        </row>
        <row r="536">
          <cell r="A536">
            <v>507</v>
          </cell>
          <cell r="E536">
            <v>0</v>
          </cell>
        </row>
        <row r="537">
          <cell r="A537">
            <v>508</v>
          </cell>
          <cell r="E537">
            <v>0</v>
          </cell>
        </row>
        <row r="538">
          <cell r="A538">
            <v>509</v>
          </cell>
          <cell r="E538">
            <v>0</v>
          </cell>
        </row>
        <row r="539">
          <cell r="A539">
            <v>510</v>
          </cell>
          <cell r="E539">
            <v>0</v>
          </cell>
        </row>
        <row r="540">
          <cell r="A540">
            <v>511</v>
          </cell>
          <cell r="E540">
            <v>0</v>
          </cell>
        </row>
        <row r="541">
          <cell r="A541">
            <v>512</v>
          </cell>
          <cell r="E541">
            <v>0</v>
          </cell>
        </row>
        <row r="542">
          <cell r="A542">
            <v>513</v>
          </cell>
          <cell r="E542">
            <v>0</v>
          </cell>
        </row>
        <row r="543">
          <cell r="A543">
            <v>514</v>
          </cell>
          <cell r="E543">
            <v>0</v>
          </cell>
        </row>
        <row r="544">
          <cell r="A544">
            <v>515</v>
          </cell>
          <cell r="E544">
            <v>0</v>
          </cell>
        </row>
        <row r="545">
          <cell r="A545">
            <v>516</v>
          </cell>
          <cell r="E545">
            <v>0</v>
          </cell>
        </row>
        <row r="546">
          <cell r="A546">
            <v>517</v>
          </cell>
          <cell r="E546">
            <v>0</v>
          </cell>
        </row>
        <row r="547">
          <cell r="A547">
            <v>518</v>
          </cell>
          <cell r="E547">
            <v>0</v>
          </cell>
        </row>
        <row r="548">
          <cell r="A548">
            <v>519</v>
          </cell>
          <cell r="E548">
            <v>0</v>
          </cell>
        </row>
        <row r="549">
          <cell r="A549">
            <v>520</v>
          </cell>
          <cell r="E549">
            <v>0</v>
          </cell>
        </row>
        <row r="550">
          <cell r="A550">
            <v>521</v>
          </cell>
          <cell r="E550">
            <v>0</v>
          </cell>
        </row>
        <row r="551">
          <cell r="A551">
            <v>522</v>
          </cell>
          <cell r="E551">
            <v>0</v>
          </cell>
        </row>
        <row r="552">
          <cell r="A552">
            <v>523</v>
          </cell>
          <cell r="E552">
            <v>0</v>
          </cell>
        </row>
        <row r="553">
          <cell r="A553">
            <v>524</v>
          </cell>
          <cell r="E553">
            <v>0</v>
          </cell>
        </row>
        <row r="554">
          <cell r="A554">
            <v>525</v>
          </cell>
          <cell r="E554">
            <v>0</v>
          </cell>
        </row>
        <row r="555">
          <cell r="A555">
            <v>526</v>
          </cell>
          <cell r="E555">
            <v>0</v>
          </cell>
        </row>
        <row r="556">
          <cell r="A556">
            <v>527</v>
          </cell>
          <cell r="E556">
            <v>0</v>
          </cell>
        </row>
        <row r="557">
          <cell r="A557">
            <v>528</v>
          </cell>
          <cell r="E557">
            <v>0</v>
          </cell>
        </row>
        <row r="558">
          <cell r="A558">
            <v>529</v>
          </cell>
          <cell r="E558">
            <v>0</v>
          </cell>
        </row>
        <row r="559">
          <cell r="A559">
            <v>530</v>
          </cell>
          <cell r="E559">
            <v>0</v>
          </cell>
        </row>
        <row r="560">
          <cell r="A560">
            <v>531</v>
          </cell>
          <cell r="E560">
            <v>0</v>
          </cell>
        </row>
        <row r="561">
          <cell r="A561">
            <v>532</v>
          </cell>
          <cell r="E561">
            <v>0</v>
          </cell>
        </row>
        <row r="562">
          <cell r="A562">
            <v>533</v>
          </cell>
          <cell r="E562">
            <v>0</v>
          </cell>
        </row>
        <row r="563">
          <cell r="A563">
            <v>534</v>
          </cell>
          <cell r="E563">
            <v>0</v>
          </cell>
        </row>
        <row r="564">
          <cell r="A564">
            <v>535</v>
          </cell>
          <cell r="E564">
            <v>0</v>
          </cell>
        </row>
        <row r="565">
          <cell r="A565">
            <v>536</v>
          </cell>
          <cell r="E565">
            <v>0</v>
          </cell>
        </row>
        <row r="566">
          <cell r="A566">
            <v>537</v>
          </cell>
          <cell r="E566">
            <v>0</v>
          </cell>
        </row>
        <row r="567">
          <cell r="A567">
            <v>538</v>
          </cell>
          <cell r="E567">
            <v>0</v>
          </cell>
        </row>
        <row r="568">
          <cell r="A568">
            <v>539</v>
          </cell>
          <cell r="E568">
            <v>0</v>
          </cell>
        </row>
        <row r="569">
          <cell r="A569">
            <v>540</v>
          </cell>
          <cell r="E569">
            <v>0</v>
          </cell>
        </row>
        <row r="570">
          <cell r="A570">
            <v>541</v>
          </cell>
          <cell r="E570">
            <v>0</v>
          </cell>
        </row>
        <row r="571">
          <cell r="A571">
            <v>542</v>
          </cell>
          <cell r="E571">
            <v>0</v>
          </cell>
        </row>
        <row r="572">
          <cell r="A572">
            <v>543</v>
          </cell>
          <cell r="E572">
            <v>0</v>
          </cell>
        </row>
        <row r="573">
          <cell r="A573">
            <v>544</v>
          </cell>
          <cell r="E573">
            <v>0</v>
          </cell>
        </row>
        <row r="574">
          <cell r="A574">
            <v>545</v>
          </cell>
          <cell r="E574">
            <v>0</v>
          </cell>
        </row>
        <row r="575">
          <cell r="A575">
            <v>546</v>
          </cell>
          <cell r="E575">
            <v>0</v>
          </cell>
        </row>
        <row r="576">
          <cell r="A576">
            <v>547</v>
          </cell>
          <cell r="E576">
            <v>0</v>
          </cell>
        </row>
        <row r="577">
          <cell r="A577">
            <v>548</v>
          </cell>
          <cell r="E577">
            <v>0</v>
          </cell>
        </row>
        <row r="578">
          <cell r="A578">
            <v>549</v>
          </cell>
          <cell r="E578">
            <v>0</v>
          </cell>
        </row>
        <row r="579">
          <cell r="A579">
            <v>550</v>
          </cell>
          <cell r="E579">
            <v>0</v>
          </cell>
        </row>
        <row r="581">
          <cell r="A581" t="str">
            <v>REF.</v>
          </cell>
          <cell r="B581" t="str">
            <v>MATERIAL CARPINTERIA DE MADERAS</v>
          </cell>
          <cell r="C581" t="str">
            <v>UNIDAD</v>
          </cell>
          <cell r="D581" t="str">
            <v>PRECIO</v>
          </cell>
          <cell r="E581" t="str">
            <v>TRANSPORTE</v>
          </cell>
        </row>
        <row r="583">
          <cell r="A583">
            <v>551</v>
          </cell>
          <cell r="B583" t="str">
            <v>polín</v>
          </cell>
          <cell r="C583" t="str">
            <v>ML</v>
          </cell>
          <cell r="D583">
            <v>1500</v>
          </cell>
          <cell r="E583">
            <v>90</v>
          </cell>
        </row>
        <row r="584">
          <cell r="A584">
            <v>552</v>
          </cell>
          <cell r="B584" t="str">
            <v>Tabla burra de 0.30 x 3.00 mts</v>
          </cell>
          <cell r="C584" t="str">
            <v xml:space="preserve">UN </v>
          </cell>
          <cell r="D584">
            <v>7000</v>
          </cell>
          <cell r="E584">
            <v>420</v>
          </cell>
        </row>
        <row r="585">
          <cell r="A585">
            <v>553</v>
          </cell>
          <cell r="B585" t="str">
            <v>Estacas, pintura, puntillas</v>
          </cell>
          <cell r="C585" t="str">
            <v>GLB</v>
          </cell>
          <cell r="D585">
            <v>634</v>
          </cell>
          <cell r="E585">
            <v>38.04</v>
          </cell>
        </row>
        <row r="586">
          <cell r="A586">
            <v>554</v>
          </cell>
          <cell r="B586" t="str">
            <v>Guadua</v>
          </cell>
          <cell r="C586" t="str">
            <v>ML</v>
          </cell>
          <cell r="D586">
            <v>1500</v>
          </cell>
          <cell r="E586">
            <v>90</v>
          </cell>
        </row>
        <row r="587">
          <cell r="A587">
            <v>555</v>
          </cell>
          <cell r="B587" t="str">
            <v>listón de Madera</v>
          </cell>
          <cell r="C587" t="str">
            <v>UN</v>
          </cell>
          <cell r="D587">
            <v>650</v>
          </cell>
          <cell r="E587">
            <v>39</v>
          </cell>
        </row>
        <row r="588">
          <cell r="A588">
            <v>556</v>
          </cell>
          <cell r="E588">
            <v>0</v>
          </cell>
        </row>
        <row r="589">
          <cell r="A589">
            <v>557</v>
          </cell>
          <cell r="E589">
            <v>0</v>
          </cell>
        </row>
        <row r="590">
          <cell r="A590">
            <v>558</v>
          </cell>
          <cell r="E590">
            <v>0</v>
          </cell>
        </row>
        <row r="591">
          <cell r="A591">
            <v>559</v>
          </cell>
          <cell r="E591">
            <v>0</v>
          </cell>
        </row>
        <row r="592">
          <cell r="A592">
            <v>560</v>
          </cell>
          <cell r="E592">
            <v>0</v>
          </cell>
        </row>
        <row r="593">
          <cell r="A593">
            <v>561</v>
          </cell>
          <cell r="E593">
            <v>0</v>
          </cell>
        </row>
        <row r="594">
          <cell r="A594">
            <v>562</v>
          </cell>
          <cell r="E594">
            <v>0</v>
          </cell>
        </row>
        <row r="595">
          <cell r="A595">
            <v>563</v>
          </cell>
          <cell r="E595">
            <v>0</v>
          </cell>
        </row>
        <row r="596">
          <cell r="A596">
            <v>564</v>
          </cell>
          <cell r="E596">
            <v>0</v>
          </cell>
        </row>
        <row r="597">
          <cell r="A597">
            <v>565</v>
          </cell>
          <cell r="E597">
            <v>0</v>
          </cell>
        </row>
        <row r="598">
          <cell r="A598">
            <v>566</v>
          </cell>
          <cell r="E598">
            <v>0</v>
          </cell>
        </row>
        <row r="599">
          <cell r="A599">
            <v>567</v>
          </cell>
          <cell r="E599">
            <v>0</v>
          </cell>
        </row>
        <row r="600">
          <cell r="A600">
            <v>568</v>
          </cell>
          <cell r="E600">
            <v>0</v>
          </cell>
        </row>
        <row r="601">
          <cell r="A601">
            <v>569</v>
          </cell>
          <cell r="E601">
            <v>0</v>
          </cell>
        </row>
        <row r="602">
          <cell r="A602">
            <v>570</v>
          </cell>
          <cell r="E602">
            <v>0</v>
          </cell>
        </row>
        <row r="603">
          <cell r="A603">
            <v>571</v>
          </cell>
          <cell r="E603">
            <v>0</v>
          </cell>
        </row>
        <row r="604">
          <cell r="A604">
            <v>572</v>
          </cell>
          <cell r="E604">
            <v>0</v>
          </cell>
        </row>
        <row r="605">
          <cell r="A605">
            <v>573</v>
          </cell>
          <cell r="E605">
            <v>0</v>
          </cell>
        </row>
        <row r="606">
          <cell r="A606">
            <v>574</v>
          </cell>
          <cell r="E606">
            <v>0</v>
          </cell>
        </row>
        <row r="607">
          <cell r="A607">
            <v>575</v>
          </cell>
          <cell r="E607">
            <v>0</v>
          </cell>
        </row>
        <row r="608">
          <cell r="A608">
            <v>576</v>
          </cell>
          <cell r="E608">
            <v>0</v>
          </cell>
        </row>
        <row r="609">
          <cell r="A609">
            <v>577</v>
          </cell>
          <cell r="E609">
            <v>0</v>
          </cell>
        </row>
        <row r="610">
          <cell r="A610">
            <v>578</v>
          </cell>
          <cell r="E610">
            <v>0</v>
          </cell>
        </row>
        <row r="611">
          <cell r="A611">
            <v>579</v>
          </cell>
          <cell r="E611">
            <v>0</v>
          </cell>
        </row>
        <row r="612">
          <cell r="A612">
            <v>580</v>
          </cell>
          <cell r="E612">
            <v>0</v>
          </cell>
        </row>
        <row r="613">
          <cell r="A613">
            <v>581</v>
          </cell>
          <cell r="E613">
            <v>0</v>
          </cell>
        </row>
        <row r="614">
          <cell r="A614">
            <v>582</v>
          </cell>
          <cell r="E614">
            <v>0</v>
          </cell>
        </row>
        <row r="615">
          <cell r="A615">
            <v>583</v>
          </cell>
          <cell r="E615">
            <v>0</v>
          </cell>
        </row>
        <row r="616">
          <cell r="A616">
            <v>584</v>
          </cell>
          <cell r="E616">
            <v>0</v>
          </cell>
        </row>
        <row r="617">
          <cell r="A617">
            <v>585</v>
          </cell>
          <cell r="E617">
            <v>0</v>
          </cell>
        </row>
        <row r="618">
          <cell r="A618">
            <v>586</v>
          </cell>
          <cell r="E618">
            <v>0</v>
          </cell>
        </row>
        <row r="619">
          <cell r="A619">
            <v>587</v>
          </cell>
          <cell r="E619">
            <v>0</v>
          </cell>
        </row>
        <row r="620">
          <cell r="A620">
            <v>588</v>
          </cell>
          <cell r="E620">
            <v>0</v>
          </cell>
        </row>
        <row r="621">
          <cell r="A621">
            <v>589</v>
          </cell>
          <cell r="E621">
            <v>0</v>
          </cell>
        </row>
        <row r="622">
          <cell r="A622">
            <v>590</v>
          </cell>
          <cell r="E622">
            <v>0</v>
          </cell>
        </row>
        <row r="623">
          <cell r="A623">
            <v>591</v>
          </cell>
          <cell r="E623">
            <v>0</v>
          </cell>
        </row>
        <row r="624">
          <cell r="A624">
            <v>592</v>
          </cell>
          <cell r="E624">
            <v>0</v>
          </cell>
        </row>
        <row r="625">
          <cell r="A625">
            <v>593</v>
          </cell>
          <cell r="E625">
            <v>0</v>
          </cell>
        </row>
        <row r="626">
          <cell r="A626">
            <v>594</v>
          </cell>
          <cell r="E626">
            <v>0</v>
          </cell>
        </row>
        <row r="627">
          <cell r="A627">
            <v>595</v>
          </cell>
          <cell r="E627">
            <v>0</v>
          </cell>
        </row>
        <row r="628">
          <cell r="A628">
            <v>596</v>
          </cell>
          <cell r="E628">
            <v>0</v>
          </cell>
        </row>
        <row r="629">
          <cell r="A629">
            <v>597</v>
          </cell>
          <cell r="E629">
            <v>0</v>
          </cell>
        </row>
        <row r="630">
          <cell r="A630">
            <v>598</v>
          </cell>
          <cell r="E630">
            <v>0</v>
          </cell>
        </row>
        <row r="631">
          <cell r="A631">
            <v>599</v>
          </cell>
          <cell r="E631">
            <v>0</v>
          </cell>
        </row>
        <row r="632">
          <cell r="A632">
            <v>600</v>
          </cell>
          <cell r="E632">
            <v>0</v>
          </cell>
        </row>
        <row r="633">
          <cell r="A633">
            <v>601</v>
          </cell>
          <cell r="E633">
            <v>0</v>
          </cell>
        </row>
        <row r="634">
          <cell r="A634">
            <v>602</v>
          </cell>
          <cell r="E634">
            <v>0</v>
          </cell>
        </row>
        <row r="635">
          <cell r="A635">
            <v>603</v>
          </cell>
          <cell r="E635">
            <v>0</v>
          </cell>
        </row>
        <row r="636">
          <cell r="A636">
            <v>604</v>
          </cell>
          <cell r="E636">
            <v>0</v>
          </cell>
        </row>
        <row r="637">
          <cell r="A637">
            <v>605</v>
          </cell>
          <cell r="E637">
            <v>0</v>
          </cell>
        </row>
        <row r="638">
          <cell r="A638">
            <v>606</v>
          </cell>
          <cell r="E638">
            <v>0</v>
          </cell>
        </row>
        <row r="639">
          <cell r="A639">
            <v>607</v>
          </cell>
          <cell r="E639">
            <v>0</v>
          </cell>
        </row>
        <row r="640">
          <cell r="A640">
            <v>608</v>
          </cell>
          <cell r="E640">
            <v>0</v>
          </cell>
        </row>
        <row r="641">
          <cell r="A641">
            <v>609</v>
          </cell>
          <cell r="E641">
            <v>0</v>
          </cell>
        </row>
        <row r="642">
          <cell r="A642">
            <v>610</v>
          </cell>
          <cell r="E642">
            <v>0</v>
          </cell>
        </row>
        <row r="643">
          <cell r="A643">
            <v>611</v>
          </cell>
          <cell r="E643">
            <v>0</v>
          </cell>
        </row>
        <row r="644">
          <cell r="A644">
            <v>612</v>
          </cell>
          <cell r="E644">
            <v>0</v>
          </cell>
        </row>
        <row r="645">
          <cell r="A645">
            <v>613</v>
          </cell>
          <cell r="E645">
            <v>0</v>
          </cell>
        </row>
        <row r="646">
          <cell r="A646">
            <v>614</v>
          </cell>
          <cell r="E646">
            <v>0</v>
          </cell>
        </row>
        <row r="647">
          <cell r="A647">
            <v>615</v>
          </cell>
          <cell r="E647">
            <v>0</v>
          </cell>
        </row>
        <row r="648">
          <cell r="A648">
            <v>616</v>
          </cell>
          <cell r="E648">
            <v>0</v>
          </cell>
        </row>
        <row r="649">
          <cell r="A649">
            <v>617</v>
          </cell>
          <cell r="E649">
            <v>0</v>
          </cell>
        </row>
        <row r="650">
          <cell r="A650">
            <v>618</v>
          </cell>
          <cell r="E650">
            <v>0</v>
          </cell>
        </row>
        <row r="651">
          <cell r="A651">
            <v>619</v>
          </cell>
          <cell r="E651">
            <v>0</v>
          </cell>
        </row>
        <row r="652">
          <cell r="A652">
            <v>620</v>
          </cell>
          <cell r="E652">
            <v>0</v>
          </cell>
        </row>
        <row r="653">
          <cell r="A653">
            <v>621</v>
          </cell>
          <cell r="E653">
            <v>0</v>
          </cell>
        </row>
        <row r="654">
          <cell r="A654">
            <v>622</v>
          </cell>
          <cell r="E654">
            <v>0</v>
          </cell>
        </row>
        <row r="655">
          <cell r="A655">
            <v>623</v>
          </cell>
          <cell r="E655">
            <v>0</v>
          </cell>
        </row>
        <row r="656">
          <cell r="A656">
            <v>624</v>
          </cell>
          <cell r="E656">
            <v>0</v>
          </cell>
        </row>
        <row r="657">
          <cell r="A657">
            <v>625</v>
          </cell>
          <cell r="E657">
            <v>0</v>
          </cell>
        </row>
        <row r="658">
          <cell r="A658">
            <v>626</v>
          </cell>
          <cell r="E658">
            <v>0</v>
          </cell>
        </row>
        <row r="659">
          <cell r="A659">
            <v>627</v>
          </cell>
          <cell r="E659">
            <v>0</v>
          </cell>
        </row>
        <row r="660">
          <cell r="A660">
            <v>628</v>
          </cell>
          <cell r="E660">
            <v>0</v>
          </cell>
        </row>
        <row r="661">
          <cell r="A661">
            <v>629</v>
          </cell>
          <cell r="E661">
            <v>0</v>
          </cell>
        </row>
        <row r="662">
          <cell r="A662">
            <v>630</v>
          </cell>
          <cell r="E662">
            <v>0</v>
          </cell>
        </row>
        <row r="663">
          <cell r="A663">
            <v>631</v>
          </cell>
          <cell r="E663">
            <v>0</v>
          </cell>
        </row>
        <row r="664">
          <cell r="A664">
            <v>632</v>
          </cell>
          <cell r="E664">
            <v>0</v>
          </cell>
        </row>
        <row r="665">
          <cell r="A665">
            <v>633</v>
          </cell>
          <cell r="E665">
            <v>0</v>
          </cell>
        </row>
        <row r="666">
          <cell r="A666">
            <v>634</v>
          </cell>
          <cell r="E666">
            <v>0</v>
          </cell>
        </row>
        <row r="667">
          <cell r="A667">
            <v>635</v>
          </cell>
          <cell r="E667">
            <v>0</v>
          </cell>
        </row>
        <row r="668">
          <cell r="A668">
            <v>636</v>
          </cell>
          <cell r="E668">
            <v>0</v>
          </cell>
        </row>
        <row r="669">
          <cell r="A669">
            <v>637</v>
          </cell>
          <cell r="E669">
            <v>0</v>
          </cell>
        </row>
        <row r="670">
          <cell r="A670">
            <v>638</v>
          </cell>
          <cell r="E670">
            <v>0</v>
          </cell>
        </row>
        <row r="671">
          <cell r="A671">
            <v>639</v>
          </cell>
          <cell r="E671">
            <v>0</v>
          </cell>
        </row>
        <row r="672">
          <cell r="A672">
            <v>640</v>
          </cell>
          <cell r="E672">
            <v>0</v>
          </cell>
        </row>
        <row r="673">
          <cell r="A673">
            <v>641</v>
          </cell>
          <cell r="E673">
            <v>0</v>
          </cell>
        </row>
        <row r="674">
          <cell r="A674">
            <v>642</v>
          </cell>
          <cell r="E674">
            <v>0</v>
          </cell>
        </row>
        <row r="675">
          <cell r="A675">
            <v>643</v>
          </cell>
          <cell r="E675">
            <v>0</v>
          </cell>
        </row>
        <row r="676">
          <cell r="A676">
            <v>644</v>
          </cell>
          <cell r="E676">
            <v>0</v>
          </cell>
        </row>
        <row r="677">
          <cell r="A677">
            <v>645</v>
          </cell>
          <cell r="E677">
            <v>0</v>
          </cell>
        </row>
        <row r="678">
          <cell r="A678">
            <v>646</v>
          </cell>
          <cell r="E678">
            <v>0</v>
          </cell>
        </row>
        <row r="679">
          <cell r="A679">
            <v>647</v>
          </cell>
          <cell r="E679">
            <v>0</v>
          </cell>
        </row>
        <row r="680">
          <cell r="A680">
            <v>648</v>
          </cell>
          <cell r="E680">
            <v>0</v>
          </cell>
        </row>
        <row r="681">
          <cell r="A681">
            <v>649</v>
          </cell>
          <cell r="E681">
            <v>0</v>
          </cell>
        </row>
        <row r="682">
          <cell r="E682">
            <v>0</v>
          </cell>
        </row>
        <row r="683">
          <cell r="E683">
            <v>0</v>
          </cell>
        </row>
        <row r="684">
          <cell r="E684">
            <v>0</v>
          </cell>
        </row>
        <row r="685">
          <cell r="E685">
            <v>0</v>
          </cell>
        </row>
        <row r="686">
          <cell r="E686">
            <v>0</v>
          </cell>
        </row>
        <row r="687">
          <cell r="E687">
            <v>0</v>
          </cell>
        </row>
        <row r="688">
          <cell r="E688">
            <v>0</v>
          </cell>
        </row>
        <row r="689">
          <cell r="B689" t="str">
            <v>PUNTILLA 1 A 3"</v>
          </cell>
          <cell r="C689" t="str">
            <v>KG</v>
          </cell>
          <cell r="D689">
            <v>1500</v>
          </cell>
          <cell r="E689">
            <v>90</v>
          </cell>
        </row>
        <row r="690">
          <cell r="B690" t="str">
            <v>ALAMBRE NEGRO No 18</v>
          </cell>
          <cell r="C690" t="str">
            <v>KG</v>
          </cell>
          <cell r="D690">
            <v>2250</v>
          </cell>
          <cell r="E690">
            <v>135</v>
          </cell>
        </row>
        <row r="691">
          <cell r="B691" t="str">
            <v>polín</v>
          </cell>
          <cell r="C691" t="str">
            <v>ML</v>
          </cell>
          <cell r="D691">
            <v>1500</v>
          </cell>
          <cell r="E691">
            <v>90</v>
          </cell>
        </row>
        <row r="692">
          <cell r="B692" t="str">
            <v>CEMENTO</v>
          </cell>
          <cell r="C692" t="str">
            <v>KG</v>
          </cell>
          <cell r="D692">
            <v>300</v>
          </cell>
          <cell r="E692">
            <v>18</v>
          </cell>
        </row>
        <row r="693">
          <cell r="B693" t="str">
            <v xml:space="preserve">ARENA </v>
          </cell>
          <cell r="C693" t="str">
            <v>M³</v>
          </cell>
          <cell r="D693">
            <v>20000</v>
          </cell>
          <cell r="E693">
            <v>1200</v>
          </cell>
        </row>
        <row r="694">
          <cell r="B694" t="str">
            <v>GRAVILLA TRITURADA</v>
          </cell>
          <cell r="C694" t="str">
            <v>M³</v>
          </cell>
          <cell r="D694">
            <v>54000</v>
          </cell>
          <cell r="E694">
            <v>3240</v>
          </cell>
        </row>
        <row r="695">
          <cell r="B695" t="str">
            <v>AGUA</v>
          </cell>
          <cell r="C695" t="str">
            <v>LT</v>
          </cell>
          <cell r="D695">
            <v>5</v>
          </cell>
          <cell r="E695">
            <v>0.3</v>
          </cell>
        </row>
        <row r="696">
          <cell r="B696" t="str">
            <v xml:space="preserve">RECEBO </v>
          </cell>
          <cell r="C696" t="str">
            <v>M³</v>
          </cell>
          <cell r="D696">
            <v>16000</v>
          </cell>
          <cell r="E696">
            <v>960</v>
          </cell>
        </row>
        <row r="697">
          <cell r="B697" t="str">
            <v>HIERRO No 5</v>
          </cell>
          <cell r="C697" t="str">
            <v>KG</v>
          </cell>
          <cell r="D697">
            <v>2200</v>
          </cell>
          <cell r="E697">
            <v>132</v>
          </cell>
        </row>
        <row r="698">
          <cell r="B698" t="str">
            <v>HIERRO DE 3/8</v>
          </cell>
          <cell r="C698" t="str">
            <v>KG</v>
          </cell>
          <cell r="D698">
            <v>2200</v>
          </cell>
          <cell r="E698">
            <v>132</v>
          </cell>
        </row>
        <row r="699">
          <cell r="B699" t="str">
            <v>MALLA ELECTROSOLDADA Q2</v>
          </cell>
          <cell r="C699" t="str">
            <v>Und</v>
          </cell>
          <cell r="D699">
            <v>43000</v>
          </cell>
          <cell r="E699">
            <v>2580</v>
          </cell>
        </row>
        <row r="700">
          <cell r="B700" t="str">
            <v>LADRILLO TOLETE</v>
          </cell>
          <cell r="C700" t="str">
            <v>Und</v>
          </cell>
          <cell r="D700">
            <v>240</v>
          </cell>
          <cell r="E700">
            <v>14.399999999999999</v>
          </cell>
        </row>
        <row r="701">
          <cell r="B701" t="str">
            <v>BLOQUE No 5 HUECO 12X20X30</v>
          </cell>
          <cell r="C701" t="str">
            <v>Und</v>
          </cell>
          <cell r="D701">
            <v>670</v>
          </cell>
          <cell r="E701">
            <v>40.199999999999996</v>
          </cell>
        </row>
        <row r="702">
          <cell r="B702" t="str">
            <v>ARENA FINA</v>
          </cell>
          <cell r="C702" t="str">
            <v>M³</v>
          </cell>
          <cell r="D702">
            <v>20000</v>
          </cell>
          <cell r="E702">
            <v>1200</v>
          </cell>
        </row>
        <row r="703">
          <cell r="B703" t="str">
            <v>MALLA GALLINERO</v>
          </cell>
          <cell r="C703" t="str">
            <v>M²</v>
          </cell>
          <cell r="D703">
            <v>1250</v>
          </cell>
          <cell r="E703">
            <v>75</v>
          </cell>
        </row>
        <row r="704">
          <cell r="B704" t="str">
            <v>PINTURA EN ESMALTE</v>
          </cell>
          <cell r="C704" t="str">
            <v>GAL</v>
          </cell>
          <cell r="D704">
            <v>39600</v>
          </cell>
          <cell r="E704">
            <v>2376</v>
          </cell>
        </row>
        <row r="705">
          <cell r="B705" t="str">
            <v>VENTANA CUADRADA (0.50X0.50) INCLUYE VIDRIO</v>
          </cell>
          <cell r="C705" t="str">
            <v>Und</v>
          </cell>
          <cell r="D705">
            <v>80000</v>
          </cell>
          <cell r="E705">
            <v>4800</v>
          </cell>
        </row>
        <row r="706">
          <cell r="B706" t="str">
            <v>TEJA TERMOACUSTIC + CABELLETE</v>
          </cell>
          <cell r="C706" t="str">
            <v>M2</v>
          </cell>
          <cell r="D706">
            <v>24000</v>
          </cell>
          <cell r="E706">
            <v>1440</v>
          </cell>
        </row>
        <row r="707">
          <cell r="B707" t="str">
            <v>TORNILLO FIJA ALA</v>
          </cell>
          <cell r="C707" t="str">
            <v>Und.</v>
          </cell>
          <cell r="D707">
            <v>350</v>
          </cell>
          <cell r="E707">
            <v>21</v>
          </cell>
        </row>
        <row r="708">
          <cell r="B708" t="str">
            <v>TORNILLO AUTOPERFORANTE</v>
          </cell>
          <cell r="C708" t="str">
            <v>Und.</v>
          </cell>
          <cell r="D708">
            <v>300</v>
          </cell>
          <cell r="E708">
            <v>18</v>
          </cell>
        </row>
        <row r="709">
          <cell r="B709" t="str">
            <v>GRANIPLAST</v>
          </cell>
          <cell r="C709" t="str">
            <v>KG</v>
          </cell>
          <cell r="D709">
            <v>1200</v>
          </cell>
          <cell r="E709">
            <v>72</v>
          </cell>
        </row>
        <row r="710">
          <cell r="B710" t="str">
            <v>GRANITO #2</v>
          </cell>
          <cell r="C710" t="str">
            <v>BT</v>
          </cell>
          <cell r="D710">
            <v>6000</v>
          </cell>
          <cell r="E710">
            <v>360</v>
          </cell>
        </row>
        <row r="711">
          <cell r="B711" t="str">
            <v>tubería PVC 4" SANITARIA</v>
          </cell>
          <cell r="C711" t="str">
            <v>ML</v>
          </cell>
          <cell r="D711">
            <v>6000</v>
          </cell>
          <cell r="E711">
            <v>360</v>
          </cell>
        </row>
        <row r="712">
          <cell r="B712" t="str">
            <v>ACCESORIOS</v>
          </cell>
          <cell r="C712" t="str">
            <v>Und</v>
          </cell>
          <cell r="D712">
            <v>2500</v>
          </cell>
          <cell r="E712">
            <v>150</v>
          </cell>
        </row>
        <row r="713">
          <cell r="B713" t="str">
            <v>CANALETA ACESCO 90X12</v>
          </cell>
          <cell r="C713" t="str">
            <v>ML</v>
          </cell>
          <cell r="D713">
            <v>20625</v>
          </cell>
          <cell r="E713">
            <v>1237.5</v>
          </cell>
        </row>
        <row r="714">
          <cell r="B714" t="str">
            <v>TUBOS FLUORESENTES 1.80 m</v>
          </cell>
          <cell r="C714" t="str">
            <v>Und.</v>
          </cell>
          <cell r="D714">
            <v>5000</v>
          </cell>
          <cell r="E714">
            <v>300</v>
          </cell>
        </row>
        <row r="715">
          <cell r="B715" t="str">
            <v>BALASTRA</v>
          </cell>
          <cell r="C715" t="str">
            <v>Und.</v>
          </cell>
          <cell r="D715">
            <v>27000</v>
          </cell>
          <cell r="E715">
            <v>1620</v>
          </cell>
        </row>
        <row r="716">
          <cell r="B716" t="str">
            <v>FOCKER</v>
          </cell>
          <cell r="C716" t="str">
            <v>Und.</v>
          </cell>
          <cell r="D716">
            <v>1100</v>
          </cell>
          <cell r="E716">
            <v>66</v>
          </cell>
        </row>
        <row r="717">
          <cell r="B717" t="str">
            <v>ALAMBRE TW #12</v>
          </cell>
          <cell r="C717" t="str">
            <v>ML</v>
          </cell>
          <cell r="D717">
            <v>600</v>
          </cell>
          <cell r="E717">
            <v>36</v>
          </cell>
        </row>
        <row r="718">
          <cell r="B718" t="str">
            <v>TUBO CONDUIT PVC 1/2"</v>
          </cell>
          <cell r="C718" t="str">
            <v>ML</v>
          </cell>
          <cell r="D718">
            <v>1100</v>
          </cell>
          <cell r="E718">
            <v>66</v>
          </cell>
        </row>
        <row r="719">
          <cell r="B719" t="str">
            <v>CAJILLA TACOS</v>
          </cell>
          <cell r="C719" t="str">
            <v>Und.</v>
          </cell>
          <cell r="D719">
            <v>7000</v>
          </cell>
          <cell r="E719">
            <v>420</v>
          </cell>
        </row>
        <row r="720">
          <cell r="B720" t="str">
            <v>INTERRUPTORES</v>
          </cell>
          <cell r="C720" t="str">
            <v>Und.</v>
          </cell>
          <cell r="D720">
            <v>2900</v>
          </cell>
          <cell r="E720">
            <v>174</v>
          </cell>
        </row>
        <row r="721">
          <cell r="B721" t="str">
            <v>VARILLA DE COBRE DE 1.80M D= 1/2"</v>
          </cell>
          <cell r="C721" t="str">
            <v>Und</v>
          </cell>
          <cell r="D721">
            <v>40000</v>
          </cell>
          <cell r="E721">
            <v>2400</v>
          </cell>
        </row>
        <row r="722">
          <cell r="B722" t="str">
            <v>ALAMBRE COBRE No 10</v>
          </cell>
          <cell r="C722" t="str">
            <v>ML</v>
          </cell>
          <cell r="D722">
            <v>1100</v>
          </cell>
          <cell r="E722">
            <v>66</v>
          </cell>
        </row>
        <row r="723">
          <cell r="B723" t="str">
            <v xml:space="preserve">ACOMETIDA EXTERNA </v>
          </cell>
          <cell r="C723" t="str">
            <v>GL</v>
          </cell>
          <cell r="D723">
            <v>500000</v>
          </cell>
          <cell r="E723">
            <v>30000</v>
          </cell>
        </row>
        <row r="724">
          <cell r="B724" t="str">
            <v xml:space="preserve">CANALETA EN Lámina GALVANIZADA  0.25X0.35M, INCLUYE ángulo Y SUPLEMENTO </v>
          </cell>
          <cell r="C724" t="str">
            <v>ML</v>
          </cell>
          <cell r="D724">
            <v>90000</v>
          </cell>
          <cell r="E724">
            <v>5400</v>
          </cell>
        </row>
        <row r="725">
          <cell r="B725" t="str">
            <v>ángulo DE 2 1/2" X 3/16"</v>
          </cell>
          <cell r="C725" t="str">
            <v>ML</v>
          </cell>
          <cell r="D725">
            <v>71000</v>
          </cell>
          <cell r="E725">
            <v>4260</v>
          </cell>
        </row>
        <row r="726">
          <cell r="B726" t="str">
            <v>NIPLE GALVANIZADO 1/2"</v>
          </cell>
          <cell r="C726" t="str">
            <v>Und</v>
          </cell>
          <cell r="D726">
            <v>600</v>
          </cell>
          <cell r="E726">
            <v>36</v>
          </cell>
        </row>
        <row r="727">
          <cell r="B727" t="str">
            <v>DILATACION EN VIDRIO</v>
          </cell>
          <cell r="C727" t="str">
            <v>ML</v>
          </cell>
          <cell r="D727">
            <v>200</v>
          </cell>
          <cell r="E727">
            <v>12</v>
          </cell>
        </row>
        <row r="728">
          <cell r="B728" t="str">
            <v>ESTUCO PLASTICO PARA INTERIORES</v>
          </cell>
          <cell r="C728" t="str">
            <v>Gal</v>
          </cell>
          <cell r="D728">
            <v>12500</v>
          </cell>
          <cell r="E728">
            <v>750</v>
          </cell>
        </row>
        <row r="729">
          <cell r="B729" t="str">
            <v>VINILO VINILTEX TIPO I</v>
          </cell>
          <cell r="C729" t="str">
            <v>GaL</v>
          </cell>
          <cell r="D729">
            <v>41500</v>
          </cell>
          <cell r="E729">
            <v>2490</v>
          </cell>
        </row>
        <row r="730">
          <cell r="B730" t="str">
            <v>MORTERO 1:4</v>
          </cell>
          <cell r="C730" t="str">
            <v>M³</v>
          </cell>
          <cell r="D730" t="e">
            <v>#REF!</v>
          </cell>
          <cell r="E730" t="e">
            <v>#REF!</v>
          </cell>
        </row>
        <row r="731">
          <cell r="B731" t="str">
            <v>BALDOSA DUROPISO MANCESA  30X30</v>
          </cell>
          <cell r="C731" t="str">
            <v>M²</v>
          </cell>
          <cell r="D731">
            <v>20500</v>
          </cell>
          <cell r="E731">
            <v>1230</v>
          </cell>
        </row>
        <row r="732">
          <cell r="B732" t="str">
            <v>CEMENTO BLANCO</v>
          </cell>
          <cell r="C732" t="str">
            <v>KG</v>
          </cell>
          <cell r="D732">
            <v>970</v>
          </cell>
          <cell r="E732">
            <v>58.199999999999996</v>
          </cell>
        </row>
        <row r="733">
          <cell r="B733" t="str">
            <v>CONCRETO DE 3000 PSI</v>
          </cell>
          <cell r="C733" t="str">
            <v>M³</v>
          </cell>
          <cell r="D733" t="e">
            <v>#REF!</v>
          </cell>
          <cell r="E733" t="e">
            <v>#REF!</v>
          </cell>
        </row>
        <row r="734">
          <cell r="B734" t="str">
            <v>PROCTOR MODIFICADO</v>
          </cell>
          <cell r="C734" t="str">
            <v>Und</v>
          </cell>
          <cell r="D734">
            <v>70000</v>
          </cell>
          <cell r="E734">
            <v>4200</v>
          </cell>
        </row>
        <row r="735">
          <cell r="B735" t="str">
            <v>ENSAYO DE LABORATORIO</v>
          </cell>
          <cell r="C735" t="str">
            <v>M³</v>
          </cell>
          <cell r="D735">
            <v>3500</v>
          </cell>
          <cell r="E735">
            <v>210</v>
          </cell>
        </row>
        <row r="736">
          <cell r="B736" t="str">
            <v>tubería PRESION PVC 1/2"</v>
          </cell>
          <cell r="C736" t="str">
            <v>ML</v>
          </cell>
          <cell r="D736">
            <v>1150</v>
          </cell>
          <cell r="E736">
            <v>69</v>
          </cell>
        </row>
        <row r="737">
          <cell r="B737" t="str">
            <v>ADAPTADOR MACHO 1/2</v>
          </cell>
          <cell r="C737" t="str">
            <v>Und</v>
          </cell>
          <cell r="D737">
            <v>300</v>
          </cell>
          <cell r="E737">
            <v>18</v>
          </cell>
        </row>
        <row r="738">
          <cell r="B738" t="str">
            <v>CODO PVC 1/2"</v>
          </cell>
          <cell r="C738" t="str">
            <v>Und</v>
          </cell>
          <cell r="D738">
            <v>300</v>
          </cell>
          <cell r="E738">
            <v>18</v>
          </cell>
        </row>
        <row r="739">
          <cell r="B739" t="str">
            <v>TEE GALVANIZADA DE 1/2"</v>
          </cell>
          <cell r="C739" t="str">
            <v>Und</v>
          </cell>
          <cell r="D739">
            <v>600</v>
          </cell>
          <cell r="E739">
            <v>36</v>
          </cell>
        </row>
        <row r="740">
          <cell r="B740" t="str">
            <v xml:space="preserve">IMPREMANTE </v>
          </cell>
          <cell r="C740" t="str">
            <v>GL</v>
          </cell>
          <cell r="D740">
            <v>22000</v>
          </cell>
          <cell r="E740">
            <v>1320</v>
          </cell>
        </row>
        <row r="741">
          <cell r="B741" t="str">
            <v>MANTO FIBERGLASS 600 XT</v>
          </cell>
          <cell r="C741" t="str">
            <v>M²</v>
          </cell>
          <cell r="D741">
            <v>11500</v>
          </cell>
          <cell r="E741">
            <v>690</v>
          </cell>
        </row>
        <row r="742">
          <cell r="B742" t="str">
            <v>CONCRETO DE 2500 PSI</v>
          </cell>
          <cell r="C742" t="str">
            <v>M³</v>
          </cell>
          <cell r="E742">
            <v>0</v>
          </cell>
        </row>
        <row r="743">
          <cell r="B743" t="str">
            <v>ENSAYO DE LABORATORIO</v>
          </cell>
          <cell r="C743" t="str">
            <v>M³</v>
          </cell>
          <cell r="D743">
            <v>5000</v>
          </cell>
          <cell r="E743">
            <v>300</v>
          </cell>
        </row>
        <row r="744">
          <cell r="B744" t="str">
            <v>tubería PVC 3" SANITARIA</v>
          </cell>
          <cell r="C744" t="str">
            <v>ML</v>
          </cell>
          <cell r="D744">
            <v>4850</v>
          </cell>
          <cell r="E744">
            <v>291</v>
          </cell>
        </row>
        <row r="745">
          <cell r="B745" t="str">
            <v>CODO 3"X90 CXC SANITARIO</v>
          </cell>
          <cell r="C745" t="str">
            <v>Und</v>
          </cell>
          <cell r="D745">
            <v>3400</v>
          </cell>
          <cell r="E745">
            <v>204</v>
          </cell>
        </row>
        <row r="746">
          <cell r="B746" t="str">
            <v>CODO 4"X90 CXC SANITARIO</v>
          </cell>
          <cell r="C746" t="str">
            <v>Und</v>
          </cell>
          <cell r="D746">
            <v>5500</v>
          </cell>
          <cell r="E746">
            <v>330</v>
          </cell>
        </row>
        <row r="747">
          <cell r="B747" t="str">
            <v xml:space="preserve">LIMPIADOR PVC </v>
          </cell>
          <cell r="C747" t="str">
            <v>Und</v>
          </cell>
          <cell r="D747">
            <v>12500</v>
          </cell>
          <cell r="E747">
            <v>750</v>
          </cell>
        </row>
        <row r="748">
          <cell r="B748" t="str">
            <v>SOLDADURA PVC</v>
          </cell>
          <cell r="C748" t="str">
            <v>Und</v>
          </cell>
          <cell r="D748">
            <v>3500</v>
          </cell>
          <cell r="E748">
            <v>210</v>
          </cell>
        </row>
        <row r="749">
          <cell r="B749" t="str">
            <v>tubería PVC 4" SANITARIA</v>
          </cell>
          <cell r="C749" t="str">
            <v>ML</v>
          </cell>
          <cell r="D749">
            <v>7000</v>
          </cell>
          <cell r="E749">
            <v>420</v>
          </cell>
        </row>
        <row r="750">
          <cell r="B750" t="str">
            <v xml:space="preserve">Arena </v>
          </cell>
          <cell r="C750" t="str">
            <v>M3</v>
          </cell>
          <cell r="D750">
            <v>35000</v>
          </cell>
          <cell r="E750">
            <v>2100</v>
          </cell>
        </row>
        <row r="751">
          <cell r="B751" t="str">
            <v>Gravilla</v>
          </cell>
          <cell r="C751" t="str">
            <v>M3</v>
          </cell>
          <cell r="D751">
            <v>40000</v>
          </cell>
          <cell r="E751">
            <v>2400</v>
          </cell>
        </row>
        <row r="752">
          <cell r="B752" t="str">
            <v>Varilla de 1/2"</v>
          </cell>
          <cell r="C752" t="str">
            <v>ML</v>
          </cell>
          <cell r="D752">
            <v>1900</v>
          </cell>
          <cell r="E752">
            <v>114</v>
          </cell>
        </row>
        <row r="753">
          <cell r="B753" t="str">
            <v>Platina 11/2" x 3/16</v>
          </cell>
          <cell r="C753" t="str">
            <v>ML</v>
          </cell>
          <cell r="D753">
            <v>3600</v>
          </cell>
          <cell r="E753">
            <v>216</v>
          </cell>
        </row>
        <row r="754">
          <cell r="B754" t="str">
            <v>ángulo de 2 1/2" x 1/4</v>
          </cell>
          <cell r="C754" t="str">
            <v>ML</v>
          </cell>
          <cell r="D754">
            <v>13300</v>
          </cell>
          <cell r="E754">
            <v>798</v>
          </cell>
        </row>
        <row r="755">
          <cell r="B755" t="str">
            <v>ángulo de 11/2" x 3/16</v>
          </cell>
          <cell r="C755" t="str">
            <v>ML</v>
          </cell>
          <cell r="D755">
            <v>6400</v>
          </cell>
          <cell r="E755">
            <v>384</v>
          </cell>
        </row>
        <row r="756">
          <cell r="B756" t="str">
            <v>Varilla de 5/8" Corrugada</v>
          </cell>
          <cell r="C756" t="str">
            <v>ML</v>
          </cell>
          <cell r="D756">
            <v>3300</v>
          </cell>
          <cell r="E756">
            <v>198</v>
          </cell>
        </row>
        <row r="757">
          <cell r="B757" t="str">
            <v>Corredera</v>
          </cell>
          <cell r="C757" t="str">
            <v>UN</v>
          </cell>
          <cell r="D757">
            <v>1200</v>
          </cell>
          <cell r="E757">
            <v>72</v>
          </cell>
        </row>
        <row r="758">
          <cell r="B758" t="str">
            <v>Chapa marca Vera sencilla</v>
          </cell>
          <cell r="C758" t="str">
            <v>UN</v>
          </cell>
          <cell r="D758">
            <v>25000</v>
          </cell>
          <cell r="E758">
            <v>1500</v>
          </cell>
        </row>
        <row r="759">
          <cell r="B759" t="str">
            <v>Corredera</v>
          </cell>
          <cell r="C759" t="str">
            <v>UN</v>
          </cell>
          <cell r="D759">
            <v>2500</v>
          </cell>
          <cell r="E759">
            <v>150</v>
          </cell>
        </row>
        <row r="760">
          <cell r="B760" t="str">
            <v>ángulo de 11/2"x1/8"</v>
          </cell>
          <cell r="C760" t="str">
            <v>ML</v>
          </cell>
          <cell r="D760">
            <v>6500</v>
          </cell>
          <cell r="E760">
            <v>390</v>
          </cell>
        </row>
        <row r="761">
          <cell r="B761" t="str">
            <v>Correa tipo canal</v>
          </cell>
          <cell r="C761" t="str">
            <v>ML</v>
          </cell>
          <cell r="D761">
            <v>6600</v>
          </cell>
          <cell r="E761">
            <v>396</v>
          </cell>
        </row>
        <row r="762">
          <cell r="B762" t="str">
            <v>Perno de 3/4"</v>
          </cell>
          <cell r="C762" t="str">
            <v>UN</v>
          </cell>
          <cell r="D762">
            <v>1500</v>
          </cell>
          <cell r="E762">
            <v>90</v>
          </cell>
        </row>
        <row r="763">
          <cell r="B763" t="str">
            <v>Malla eslabonada de 2x2 cal 10</v>
          </cell>
          <cell r="C763" t="str">
            <v>M2</v>
          </cell>
          <cell r="D763">
            <v>10000</v>
          </cell>
          <cell r="E763">
            <v>600</v>
          </cell>
        </row>
        <row r="764">
          <cell r="B764" t="str">
            <v>Tubo galvanizado de 2"</v>
          </cell>
          <cell r="C764" t="str">
            <v>ML</v>
          </cell>
          <cell r="D764">
            <v>8000</v>
          </cell>
          <cell r="E764">
            <v>480</v>
          </cell>
        </row>
        <row r="765">
          <cell r="B765" t="str">
            <v>ángulo de 1"x1/8"</v>
          </cell>
          <cell r="C765" t="str">
            <v>ML</v>
          </cell>
          <cell r="D765">
            <v>2000</v>
          </cell>
          <cell r="E765">
            <v>120</v>
          </cell>
        </row>
        <row r="766">
          <cell r="B766" t="str">
            <v>Platina de 1/2"x1/8"</v>
          </cell>
          <cell r="C766" t="str">
            <v>ML</v>
          </cell>
          <cell r="D766">
            <v>1300</v>
          </cell>
          <cell r="E766">
            <v>78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407">
          <cell r="J407">
            <v>10360</v>
          </cell>
        </row>
        <row r="511">
          <cell r="J511">
            <v>11840</v>
          </cell>
        </row>
        <row r="563">
          <cell r="J563">
            <v>18760</v>
          </cell>
        </row>
        <row r="615">
          <cell r="J615">
            <v>26780</v>
          </cell>
        </row>
        <row r="1033">
          <cell r="J1033">
            <v>41240</v>
          </cell>
        </row>
        <row r="1192">
          <cell r="J1192">
            <v>103760</v>
          </cell>
        </row>
        <row r="1560">
          <cell r="J1560">
            <v>291840</v>
          </cell>
        </row>
        <row r="1768">
          <cell r="J1768">
            <v>282380</v>
          </cell>
        </row>
        <row r="2600">
          <cell r="J2600">
            <v>1489420</v>
          </cell>
        </row>
        <row r="2704">
          <cell r="J2704">
            <v>2295980</v>
          </cell>
        </row>
        <row r="3068">
          <cell r="J3068">
            <v>10440</v>
          </cell>
        </row>
        <row r="3120">
          <cell r="J3120">
            <v>47500</v>
          </cell>
        </row>
        <row r="3172">
          <cell r="J3172">
            <v>66600</v>
          </cell>
        </row>
      </sheetData>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1033">
          <cell r="J1033">
            <v>41240</v>
          </cell>
        </row>
        <row r="1768">
          <cell r="J1768">
            <v>282380</v>
          </cell>
        </row>
        <row r="2704">
          <cell r="J2704">
            <v>2295980</v>
          </cell>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PESOS"/>
      <sheetName val="Cantobraimper"/>
      <sheetName val="LISTAS"/>
    </sheetNames>
    <sheetDataSet>
      <sheetData sheetId="0"/>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20"/>
      <sheetName val="U119"/>
      <sheetName val="U118"/>
      <sheetName val="U117"/>
      <sheetName val="U116"/>
      <sheetName val="U115"/>
      <sheetName val="U114"/>
      <sheetName val="U113"/>
      <sheetName val="U112"/>
      <sheetName val="U111"/>
      <sheetName val="U110"/>
      <sheetName val="U109"/>
      <sheetName val="polideportivo moniquira"/>
      <sheetName val="Resumen"/>
      <sheetName val="L.I"/>
      <sheetName val="U108"/>
      <sheetName val="U107"/>
      <sheetName val="U106"/>
      <sheetName val="U105"/>
      <sheetName val="U104"/>
      <sheetName val="U103"/>
      <sheetName val="U102"/>
      <sheetName val="U101"/>
      <sheetName val="U100"/>
      <sheetName val="U99"/>
      <sheetName val="U98"/>
      <sheetName val="U97"/>
      <sheetName val="U96"/>
      <sheetName val="U95"/>
      <sheetName val="U94"/>
      <sheetName val="U93"/>
      <sheetName val="U92"/>
      <sheetName val="U91"/>
      <sheetName val="U90"/>
      <sheetName val="U89"/>
      <sheetName val="U88"/>
      <sheetName val="U87"/>
      <sheetName val="U86"/>
      <sheetName val="U85"/>
      <sheetName val="U84"/>
      <sheetName val="U83"/>
      <sheetName val="U82"/>
      <sheetName val="U81"/>
      <sheetName val="U80"/>
      <sheetName val="u79"/>
      <sheetName val="U78"/>
      <sheetName val="U78 (2)"/>
      <sheetName val="U77"/>
      <sheetName val="U76"/>
      <sheetName val="U75"/>
      <sheetName val="U74"/>
      <sheetName val="U73"/>
      <sheetName val="U72"/>
      <sheetName val="U71"/>
      <sheetName val="U70"/>
      <sheetName val="U75 (2)"/>
      <sheetName val="U69"/>
      <sheetName val="U68"/>
      <sheetName val="U67"/>
      <sheetName val="U66"/>
      <sheetName val="U65"/>
      <sheetName val="U64"/>
      <sheetName val="U63"/>
      <sheetName val="U62"/>
      <sheetName val="u61"/>
      <sheetName val="FORMATO"/>
      <sheetName val="PRESUP"/>
      <sheetName val="titulo"/>
      <sheetName val="T.H"/>
      <sheetName val="L.S."/>
      <sheetName val="D.C."/>
      <sheetName val="UNITARI0S"/>
      <sheetName val="U1"/>
      <sheetName val="U2"/>
      <sheetName val="U3"/>
      <sheetName val="U4"/>
      <sheetName val="U5"/>
      <sheetName val="U6"/>
      <sheetName val="U7"/>
      <sheetName val="U8"/>
      <sheetName val="U9"/>
      <sheetName val="U10"/>
      <sheetName val="U10 (2)"/>
      <sheetName val="U10 (3)"/>
      <sheetName val="U10 (4)"/>
      <sheetName val="U10 (5)"/>
      <sheetName val="U7 (2)"/>
      <sheetName val="U11"/>
      <sheetName val="U12"/>
      <sheetName val="U13"/>
      <sheetName val="U14"/>
      <sheetName val="U15"/>
      <sheetName val="U16"/>
      <sheetName val="U17"/>
      <sheetName val="U18"/>
      <sheetName val="U19"/>
      <sheetName val="U20"/>
      <sheetName val="U21"/>
      <sheetName val="U22"/>
      <sheetName val="U23"/>
      <sheetName val="U24"/>
      <sheetName val="U25"/>
      <sheetName val="U26"/>
      <sheetName val="U27"/>
      <sheetName val="U28"/>
      <sheetName val="U29"/>
      <sheetName val="U30"/>
      <sheetName val="U31"/>
      <sheetName val="U32"/>
      <sheetName val="U33"/>
      <sheetName val="U34"/>
      <sheetName val="U35"/>
      <sheetName val="U36"/>
      <sheetName val="U37"/>
      <sheetName val="U38"/>
      <sheetName val="U39"/>
      <sheetName val="U40"/>
      <sheetName val="U41"/>
      <sheetName val="U42"/>
      <sheetName val="U43"/>
      <sheetName val="U44"/>
      <sheetName val="U45"/>
      <sheetName val="U46"/>
      <sheetName val="U47"/>
      <sheetName val="U48"/>
      <sheetName val="U49"/>
      <sheetName val="U50"/>
      <sheetName val="U51"/>
      <sheetName val="U52"/>
      <sheetName val="U53"/>
      <sheetName val="U54"/>
      <sheetName val="U55"/>
      <sheetName val="U56"/>
      <sheetName val="U57"/>
      <sheetName val="U58"/>
      <sheetName val="U59"/>
      <sheetName val="U60"/>
      <sheetName val="polideportivo_moniquira1"/>
      <sheetName val="L_I1"/>
      <sheetName val="U78_(2)1"/>
      <sheetName val="U75_(2)1"/>
      <sheetName val="T_H1"/>
      <sheetName val="L_S_1"/>
      <sheetName val="D_C_1"/>
      <sheetName val="U10_(2)1"/>
      <sheetName val="U10_(3)1"/>
      <sheetName val="U10_(4)1"/>
      <sheetName val="U10_(5)1"/>
      <sheetName val="U7_(2)1"/>
      <sheetName val="polideportivo_moniquira"/>
      <sheetName val="L_I"/>
      <sheetName val="U78_(2)"/>
      <sheetName val="U75_(2)"/>
      <sheetName val="T_H"/>
      <sheetName val="L_S_"/>
      <sheetName val="D_C_"/>
      <sheetName val="U10_(2)"/>
      <sheetName val="U10_(3)"/>
      <sheetName val="U10_(4)"/>
      <sheetName val="U10_(5)"/>
      <sheetName val="U7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C13" t="str">
            <v>ACCESORIO A. P. PVC 1"</v>
          </cell>
          <cell r="D13" t="str">
            <v>UND</v>
          </cell>
          <cell r="E13">
            <v>700</v>
          </cell>
        </row>
        <row r="14">
          <cell r="C14" t="str">
            <v>ACCESORIO A. P. PVC 1/2"</v>
          </cell>
          <cell r="D14" t="str">
            <v>UND</v>
          </cell>
          <cell r="E14">
            <v>300</v>
          </cell>
        </row>
        <row r="15">
          <cell r="C15" t="str">
            <v>ACCESORIO A. P. PVC 3/4"</v>
          </cell>
          <cell r="D15" t="str">
            <v>UND</v>
          </cell>
          <cell r="E15">
            <v>400</v>
          </cell>
        </row>
        <row r="16">
          <cell r="C16" t="str">
            <v>ACCESORIO AGUA POTABLE 1"</v>
          </cell>
          <cell r="D16" t="str">
            <v>UND</v>
          </cell>
          <cell r="E16">
            <v>700</v>
          </cell>
        </row>
        <row r="17">
          <cell r="C17" t="str">
            <v>ACCESORIO AGUA POTABLE 1/2"</v>
          </cell>
          <cell r="D17" t="str">
            <v>UND</v>
          </cell>
          <cell r="E17">
            <v>300</v>
          </cell>
        </row>
        <row r="18">
          <cell r="C18" t="str">
            <v>ACCESORIO AGUA POTABLE 3/4"</v>
          </cell>
          <cell r="D18" t="str">
            <v>UND</v>
          </cell>
          <cell r="E18">
            <v>370</v>
          </cell>
        </row>
        <row r="19">
          <cell r="C19" t="str">
            <v>ACCESORIO SANITARIO 2"</v>
          </cell>
          <cell r="D19" t="str">
            <v>UND</v>
          </cell>
          <cell r="E19">
            <v>3000</v>
          </cell>
        </row>
        <row r="20">
          <cell r="C20" t="str">
            <v>ACCESORIO SANITARIO 4"</v>
          </cell>
          <cell r="D20" t="str">
            <v>UND</v>
          </cell>
          <cell r="E20">
            <v>6000</v>
          </cell>
        </row>
        <row r="21">
          <cell r="C21" t="str">
            <v>ACCESORIO SANITARIO 6"</v>
          </cell>
          <cell r="D21" t="str">
            <v>UND</v>
          </cell>
          <cell r="E21">
            <v>20000</v>
          </cell>
        </row>
        <row r="22">
          <cell r="C22" t="str">
            <v>ACCESORIO SANITARIO PVC 2"</v>
          </cell>
          <cell r="D22" t="str">
            <v>UND</v>
          </cell>
          <cell r="E22">
            <v>1750</v>
          </cell>
        </row>
        <row r="23">
          <cell r="C23" t="str">
            <v>ACCESORIO SANITARIO PVC 4"</v>
          </cell>
          <cell r="D23" t="str">
            <v>UND</v>
          </cell>
          <cell r="E23">
            <v>5150</v>
          </cell>
        </row>
        <row r="24">
          <cell r="C24" t="str">
            <v>ACCESORIO SANITARIO PVC 6"</v>
          </cell>
          <cell r="D24" t="str">
            <v>UND</v>
          </cell>
          <cell r="E24">
            <v>19800</v>
          </cell>
        </row>
        <row r="25">
          <cell r="C25" t="str">
            <v>ACCESORIOS CABLE ACERADO</v>
          </cell>
          <cell r="D25" t="str">
            <v>UN</v>
          </cell>
          <cell r="E25">
            <v>25000</v>
          </cell>
        </row>
        <row r="26">
          <cell r="C26" t="str">
            <v>ACCESORIOS ELECTRICOS</v>
          </cell>
          <cell r="D26" t="str">
            <v>UND</v>
          </cell>
          <cell r="E26">
            <v>350</v>
          </cell>
        </row>
        <row r="27">
          <cell r="C27" t="str">
            <v>ACCESORIOS GREES  2"</v>
          </cell>
          <cell r="D27" t="str">
            <v>UN</v>
          </cell>
          <cell r="E27">
            <v>2500</v>
          </cell>
        </row>
        <row r="28">
          <cell r="C28" t="str">
            <v>ACCESORIOS GREES  3"</v>
          </cell>
          <cell r="D28" t="str">
            <v>UN</v>
          </cell>
          <cell r="E28">
            <v>2800</v>
          </cell>
        </row>
        <row r="29">
          <cell r="C29" t="str">
            <v>ACCESORIOS GREES 4"</v>
          </cell>
          <cell r="D29" t="str">
            <v>UN</v>
          </cell>
          <cell r="E29">
            <v>3000</v>
          </cell>
        </row>
        <row r="30">
          <cell r="C30" t="str">
            <v>ACCESORIOS GREES 6"</v>
          </cell>
          <cell r="D30" t="str">
            <v>UN</v>
          </cell>
          <cell r="E30">
            <v>3200</v>
          </cell>
        </row>
        <row r="31">
          <cell r="C31" t="str">
            <v>ACCESORIOS TANQUE 1000 LTS</v>
          </cell>
          <cell r="D31" t="str">
            <v>UND</v>
          </cell>
          <cell r="E31">
            <v>11000</v>
          </cell>
        </row>
        <row r="32">
          <cell r="C32" t="str">
            <v>ACERO DE REFUERZO</v>
          </cell>
          <cell r="D32" t="str">
            <v>KG</v>
          </cell>
          <cell r="E32">
            <v>720</v>
          </cell>
        </row>
        <row r="33">
          <cell r="C33" t="str">
            <v>AGUA</v>
          </cell>
          <cell r="D33" t="str">
            <v>L T</v>
          </cell>
          <cell r="E33">
            <v>5</v>
          </cell>
        </row>
        <row r="34">
          <cell r="C34" t="str">
            <v>AGUA DE CARROTANQUE</v>
          </cell>
          <cell r="D34" t="str">
            <v>LT</v>
          </cell>
          <cell r="E34">
            <v>20</v>
          </cell>
        </row>
        <row r="35">
          <cell r="C35" t="str">
            <v>ALAMBRE GALVANIZADO N°10</v>
          </cell>
          <cell r="D35" t="str">
            <v>ML</v>
          </cell>
          <cell r="E35">
            <v>1500</v>
          </cell>
        </row>
        <row r="36">
          <cell r="C36" t="str">
            <v>ALAMBRE N° 12</v>
          </cell>
          <cell r="D36" t="str">
            <v>ML</v>
          </cell>
          <cell r="E36">
            <v>280</v>
          </cell>
        </row>
        <row r="37">
          <cell r="C37" t="str">
            <v>ALAMBRE NEGRO No.8</v>
          </cell>
          <cell r="D37" t="str">
            <v>KG</v>
          </cell>
          <cell r="E37">
            <v>850</v>
          </cell>
        </row>
        <row r="38">
          <cell r="C38" t="str">
            <v>ALUMINIO ANALOG</v>
          </cell>
          <cell r="D38" t="str">
            <v>KG</v>
          </cell>
          <cell r="E38">
            <v>15000</v>
          </cell>
        </row>
        <row r="39">
          <cell r="C39" t="str">
            <v>AMARRE</v>
          </cell>
          <cell r="D39" t="str">
            <v>UND</v>
          </cell>
          <cell r="E39">
            <v>120</v>
          </cell>
        </row>
        <row r="40">
          <cell r="C40" t="str">
            <v>ARENA DE PEÑA SUCIA</v>
          </cell>
          <cell r="D40" t="str">
            <v>M3</v>
          </cell>
          <cell r="E40">
            <v>9000</v>
          </cell>
        </row>
        <row r="41">
          <cell r="C41" t="str">
            <v>ARENA LAVADA</v>
          </cell>
          <cell r="D41" t="str">
            <v>M3</v>
          </cell>
          <cell r="E41">
            <v>28000</v>
          </cell>
        </row>
        <row r="42">
          <cell r="C42" t="str">
            <v>BALDOSIN</v>
          </cell>
          <cell r="D42" t="str">
            <v>M2</v>
          </cell>
          <cell r="E42">
            <v>8500</v>
          </cell>
        </row>
        <row r="43">
          <cell r="C43" t="str">
            <v>BROCHA 2"</v>
          </cell>
          <cell r="D43" t="str">
            <v>UND</v>
          </cell>
          <cell r="E43">
            <v>800</v>
          </cell>
        </row>
        <row r="44">
          <cell r="C44" t="str">
            <v>BROCHA 3"</v>
          </cell>
          <cell r="D44" t="str">
            <v>UND</v>
          </cell>
          <cell r="E44">
            <v>1000</v>
          </cell>
        </row>
        <row r="45">
          <cell r="C45" t="str">
            <v>BROCHA 4"</v>
          </cell>
          <cell r="D45" t="str">
            <v>UND</v>
          </cell>
          <cell r="E45">
            <v>1500</v>
          </cell>
        </row>
        <row r="46">
          <cell r="C46" t="str">
            <v>CABLE ACERADO 7/8"</v>
          </cell>
          <cell r="D46" t="str">
            <v>ML</v>
          </cell>
          <cell r="E46">
            <v>68000</v>
          </cell>
        </row>
        <row r="47">
          <cell r="C47" t="str">
            <v>CAJAS DE DISTRIBUCION</v>
          </cell>
          <cell r="D47" t="str">
            <v>UND</v>
          </cell>
          <cell r="E47">
            <v>400</v>
          </cell>
        </row>
        <row r="48">
          <cell r="C48" t="str">
            <v>CANCHA MULTIFUNCIONAL</v>
          </cell>
          <cell r="D48" t="str">
            <v>GL</v>
          </cell>
          <cell r="E48">
            <v>1050000</v>
          </cell>
        </row>
        <row r="49">
          <cell r="C49" t="str">
            <v>CASETON EN GUADUA</v>
          </cell>
          <cell r="D49" t="str">
            <v>ML</v>
          </cell>
          <cell r="E49">
            <v>5000</v>
          </cell>
        </row>
        <row r="50">
          <cell r="C50" t="str">
            <v>CASETONES EN GUADUA</v>
          </cell>
          <cell r="D50" t="str">
            <v>UN</v>
          </cell>
          <cell r="E50">
            <v>250</v>
          </cell>
        </row>
        <row r="51">
          <cell r="C51" t="str">
            <v>CEMENTO</v>
          </cell>
          <cell r="D51" t="str">
            <v>KG</v>
          </cell>
          <cell r="E51">
            <v>210</v>
          </cell>
        </row>
        <row r="52">
          <cell r="C52" t="str">
            <v>CEMENTO BLANCO</v>
          </cell>
          <cell r="D52" t="str">
            <v>KG</v>
          </cell>
          <cell r="E52">
            <v>380</v>
          </cell>
        </row>
        <row r="53">
          <cell r="C53" t="str">
            <v>CERAMICA DE MUROS</v>
          </cell>
          <cell r="D53" t="str">
            <v>M2</v>
          </cell>
          <cell r="E53">
            <v>13500</v>
          </cell>
        </row>
        <row r="54">
          <cell r="C54" t="str">
            <v>CERCHAS METALICAS</v>
          </cell>
          <cell r="D54" t="str">
            <v>ML</v>
          </cell>
          <cell r="E54">
            <v>30000</v>
          </cell>
        </row>
        <row r="55">
          <cell r="C55" t="str">
            <v>CHAZOS</v>
          </cell>
          <cell r="D55" t="str">
            <v>UND</v>
          </cell>
          <cell r="E55">
            <v>850</v>
          </cell>
        </row>
        <row r="56">
          <cell r="C56" t="str">
            <v>COLOR MINERAL</v>
          </cell>
          <cell r="D56" t="str">
            <v>KG</v>
          </cell>
          <cell r="E56">
            <v>1850</v>
          </cell>
        </row>
        <row r="57">
          <cell r="C57" t="str">
            <v>CONCRETO 3000 PSI</v>
          </cell>
          <cell r="D57" t="str">
            <v>M3</v>
          </cell>
          <cell r="E57">
            <v>108450</v>
          </cell>
        </row>
        <row r="58">
          <cell r="C58" t="str">
            <v>CORREAS METALICAS</v>
          </cell>
          <cell r="D58" t="str">
            <v>ML</v>
          </cell>
          <cell r="E58">
            <v>14000</v>
          </cell>
        </row>
        <row r="59">
          <cell r="C59" t="str">
            <v xml:space="preserve">CHAPA </v>
          </cell>
          <cell r="D59" t="str">
            <v>UN</v>
          </cell>
          <cell r="E59">
            <v>11000</v>
          </cell>
        </row>
        <row r="60">
          <cell r="C60" t="str">
            <v>CURVAS CONDUIT</v>
          </cell>
          <cell r="D60" t="str">
            <v>UN</v>
          </cell>
          <cell r="E60">
            <v>300</v>
          </cell>
        </row>
        <row r="61">
          <cell r="C61" t="str">
            <v>DIVISION DE BAÑO LAMINA CAL.22</v>
          </cell>
          <cell r="D61" t="str">
            <v>M2</v>
          </cell>
          <cell r="E61">
            <v>19582</v>
          </cell>
        </row>
        <row r="62">
          <cell r="C62" t="str">
            <v>ENTRAMADO METALICO CUBIERTA</v>
          </cell>
          <cell r="D62" t="str">
            <v>M2</v>
          </cell>
          <cell r="E62">
            <v>15400</v>
          </cell>
        </row>
        <row r="63">
          <cell r="C63" t="str">
            <v>ESTACAS EN MADERA</v>
          </cell>
          <cell r="D63" t="str">
            <v>UN</v>
          </cell>
          <cell r="E63">
            <v>100</v>
          </cell>
        </row>
        <row r="64">
          <cell r="C64" t="str">
            <v>ESTUCO</v>
          </cell>
          <cell r="D64" t="str">
            <v>KG</v>
          </cell>
          <cell r="E64">
            <v>300</v>
          </cell>
        </row>
        <row r="65">
          <cell r="C65" t="str">
            <v>FORMALETA CAMILLAS Y PARALES</v>
          </cell>
          <cell r="D65" t="str">
            <v>M2</v>
          </cell>
          <cell r="E65">
            <v>3000</v>
          </cell>
        </row>
        <row r="66">
          <cell r="C66" t="str">
            <v>FORMALETA PARA COLUMNAS</v>
          </cell>
          <cell r="D66" t="str">
            <v>ML</v>
          </cell>
          <cell r="E66">
            <v>1500</v>
          </cell>
        </row>
        <row r="67">
          <cell r="C67" t="str">
            <v xml:space="preserve">FORMALETA PARA ESCALERAS </v>
          </cell>
          <cell r="D67" t="str">
            <v>UN</v>
          </cell>
          <cell r="E67">
            <v>35000</v>
          </cell>
        </row>
        <row r="68">
          <cell r="C68" t="str">
            <v xml:space="preserve">FORMALETA PLACA DE PISO </v>
          </cell>
          <cell r="D68" t="str">
            <v>M2</v>
          </cell>
          <cell r="E68">
            <v>250</v>
          </cell>
        </row>
        <row r="69">
          <cell r="C69" t="str">
            <v>FORMALETA PARA VIGAS</v>
          </cell>
          <cell r="D69" t="str">
            <v>ML</v>
          </cell>
          <cell r="E69">
            <v>1500</v>
          </cell>
        </row>
        <row r="70">
          <cell r="C70" t="str">
            <v>FORMALETA PARA VIGAS DE PISO POR M3</v>
          </cell>
          <cell r="D70" t="str">
            <v>UN</v>
          </cell>
          <cell r="E70">
            <v>15000</v>
          </cell>
        </row>
        <row r="71">
          <cell r="C71" t="str">
            <v>GANCHOS</v>
          </cell>
          <cell r="D71" t="str">
            <v>UND</v>
          </cell>
          <cell r="E71">
            <v>100</v>
          </cell>
        </row>
        <row r="72">
          <cell r="C72" t="str">
            <v>GANCHOS DE FIJACION</v>
          </cell>
          <cell r="D72" t="str">
            <v>UN</v>
          </cell>
          <cell r="E72">
            <v>250</v>
          </cell>
        </row>
        <row r="73">
          <cell r="C73" t="str">
            <v>GRAVA</v>
          </cell>
          <cell r="D73" t="str">
            <v>M3</v>
          </cell>
          <cell r="E73">
            <v>11000</v>
          </cell>
        </row>
        <row r="74">
          <cell r="C74" t="str">
            <v>GRIFERIA LAVAMANOS</v>
          </cell>
          <cell r="D74" t="str">
            <v>UND</v>
          </cell>
          <cell r="E74">
            <v>16000</v>
          </cell>
        </row>
        <row r="75">
          <cell r="C75" t="str">
            <v>GRIFERIA ORINAL</v>
          </cell>
          <cell r="D75" t="str">
            <v>UND</v>
          </cell>
          <cell r="E75">
            <v>18000</v>
          </cell>
        </row>
        <row r="76">
          <cell r="C76" t="str">
            <v>GUARDAESCOBA EN CEMENTO</v>
          </cell>
          <cell r="D76" t="str">
            <v>ML</v>
          </cell>
          <cell r="E76">
            <v>4500</v>
          </cell>
        </row>
        <row r="77">
          <cell r="C77" t="str">
            <v>LADRILLO  BLOQUE HUECO No.4</v>
          </cell>
          <cell r="D77" t="str">
            <v>UN</v>
          </cell>
          <cell r="E77">
            <v>420</v>
          </cell>
        </row>
        <row r="78">
          <cell r="C78" t="str">
            <v>LADRILLO  BLOQUE HUECO No.5</v>
          </cell>
          <cell r="D78" t="str">
            <v>UN</v>
          </cell>
          <cell r="E78">
            <v>450</v>
          </cell>
        </row>
        <row r="79">
          <cell r="C79" t="str">
            <v>LADRILLO BLOQUE EN CONCRETO  0.2 X 0.4</v>
          </cell>
          <cell r="D79" t="str">
            <v>UN</v>
          </cell>
          <cell r="E79">
            <v>320</v>
          </cell>
        </row>
        <row r="80">
          <cell r="C80" t="str">
            <v>LADRILLO EN CONCRETO ESTRUCTURAL ALIGERADO</v>
          </cell>
          <cell r="D80" t="str">
            <v>UN</v>
          </cell>
          <cell r="E80">
            <v>1200</v>
          </cell>
        </row>
        <row r="81">
          <cell r="C81" t="str">
            <v>LADRILLO PRENSADO O REJILLA</v>
          </cell>
          <cell r="D81" t="str">
            <v>UN</v>
          </cell>
          <cell r="E81">
            <v>280</v>
          </cell>
        </row>
        <row r="82">
          <cell r="C82" t="str">
            <v>LADRILLO TOLETE COMUN</v>
          </cell>
          <cell r="D82" t="str">
            <v>UN</v>
          </cell>
          <cell r="E82">
            <v>130</v>
          </cell>
        </row>
        <row r="83">
          <cell r="C83" t="str">
            <v>LAMINA DE ICOPOR</v>
          </cell>
          <cell r="D83" t="str">
            <v>M2</v>
          </cell>
          <cell r="E83">
            <v>6500</v>
          </cell>
        </row>
        <row r="84">
          <cell r="C84" t="str">
            <v>LAVAMANOS</v>
          </cell>
          <cell r="D84" t="str">
            <v>UND</v>
          </cell>
          <cell r="E84">
            <v>35000</v>
          </cell>
        </row>
        <row r="85">
          <cell r="C85" t="str">
            <v>LIMPIADOR</v>
          </cell>
          <cell r="D85" t="str">
            <v>1/4 GAL</v>
          </cell>
          <cell r="E85">
            <v>9800</v>
          </cell>
        </row>
        <row r="86">
          <cell r="C86" t="str">
            <v>MADERA 0.30*0.25 MTS</v>
          </cell>
          <cell r="D86" t="str">
            <v>ML</v>
          </cell>
          <cell r="E86">
            <v>12000</v>
          </cell>
        </row>
        <row r="87">
          <cell r="C87" t="str">
            <v>MADERA 0.50*0.25 MTS</v>
          </cell>
          <cell r="D87" t="str">
            <v>ML</v>
          </cell>
          <cell r="E87">
            <v>18000</v>
          </cell>
        </row>
        <row r="88">
          <cell r="C88" t="str">
            <v>MADERA FORMALETA</v>
          </cell>
          <cell r="D88" t="str">
            <v>PT</v>
          </cell>
          <cell r="E88">
            <v>500</v>
          </cell>
        </row>
        <row r="89">
          <cell r="C89" t="str">
            <v>MADERA PARA FORMALETA</v>
          </cell>
          <cell r="D89" t="str">
            <v>PT</v>
          </cell>
          <cell r="E89">
            <v>500</v>
          </cell>
        </row>
        <row r="90">
          <cell r="C90" t="str">
            <v>MALLA CON VENA</v>
          </cell>
          <cell r="D90" t="str">
            <v>ML</v>
          </cell>
          <cell r="E90">
            <v>800</v>
          </cell>
        </row>
        <row r="91">
          <cell r="C91" t="str">
            <v>MALLA DE CERRAMIENTO</v>
          </cell>
          <cell r="D91" t="str">
            <v>M2</v>
          </cell>
          <cell r="E91">
            <v>1200</v>
          </cell>
        </row>
        <row r="92">
          <cell r="C92" t="str">
            <v>MANGUERA HIDRAULICA</v>
          </cell>
          <cell r="D92" t="str">
            <v>UND</v>
          </cell>
          <cell r="E92">
            <v>1600</v>
          </cell>
        </row>
        <row r="93">
          <cell r="C93" t="str">
            <v>MATERIAL SELECCIONADO</v>
          </cell>
          <cell r="D93" t="str">
            <v>M3</v>
          </cell>
          <cell r="E93">
            <v>11000</v>
          </cell>
        </row>
        <row r="94">
          <cell r="C94" t="str">
            <v>MORTERO 1/4</v>
          </cell>
          <cell r="D94" t="str">
            <v>M3</v>
          </cell>
          <cell r="E94">
            <v>86040</v>
          </cell>
        </row>
        <row r="95">
          <cell r="C95" t="str">
            <v>ORINAL</v>
          </cell>
          <cell r="D95" t="str">
            <v>UND</v>
          </cell>
          <cell r="E95">
            <v>90000</v>
          </cell>
        </row>
        <row r="96">
          <cell r="C96" t="str">
            <v>OXIDO DE ZINC</v>
          </cell>
          <cell r="D96" t="str">
            <v>KG</v>
          </cell>
          <cell r="E96">
            <v>1500</v>
          </cell>
        </row>
        <row r="97">
          <cell r="C97" t="str">
            <v>CHAPA YALE</v>
          </cell>
          <cell r="D97" t="str">
            <v>UN</v>
          </cell>
          <cell r="E97">
            <v>15000</v>
          </cell>
        </row>
        <row r="98">
          <cell r="C98" t="str">
            <v>PARQUE JUEGOS INFANTILES</v>
          </cell>
          <cell r="D98" t="str">
            <v>GL</v>
          </cell>
          <cell r="E98">
            <v>3500000</v>
          </cell>
        </row>
        <row r="99">
          <cell r="C99" t="str">
            <v>PERFIL DE ALUMINIO</v>
          </cell>
          <cell r="D99" t="str">
            <v>ML</v>
          </cell>
          <cell r="E99">
            <v>1200</v>
          </cell>
        </row>
        <row r="100">
          <cell r="C100" t="str">
            <v>PERNOS 1/2"</v>
          </cell>
          <cell r="D100" t="str">
            <v>UND</v>
          </cell>
          <cell r="E100">
            <v>2500</v>
          </cell>
        </row>
        <row r="101">
          <cell r="C101" t="str">
            <v>PINTURA</v>
          </cell>
          <cell r="D101" t="str">
            <v>GL</v>
          </cell>
          <cell r="E101">
            <v>18000</v>
          </cell>
        </row>
        <row r="102">
          <cell r="C102" t="str">
            <v>PINTURA EXTERIORES</v>
          </cell>
          <cell r="D102" t="str">
            <v>GL</v>
          </cell>
          <cell r="E102">
            <v>16000</v>
          </cell>
        </row>
        <row r="103">
          <cell r="C103" t="str">
            <v>PINTURA TIPO CORAZA</v>
          </cell>
          <cell r="D103" t="str">
            <v>GL</v>
          </cell>
          <cell r="E103">
            <v>24000</v>
          </cell>
        </row>
        <row r="104">
          <cell r="C104" t="str">
            <v>PINTURA ESMALTE</v>
          </cell>
          <cell r="D104" t="str">
            <v>GL</v>
          </cell>
          <cell r="E104">
            <v>20000</v>
          </cell>
        </row>
        <row r="105">
          <cell r="C105" t="str">
            <v>ANTICORROSIVO</v>
          </cell>
          <cell r="D105" t="str">
            <v>GL</v>
          </cell>
          <cell r="E105">
            <v>24000</v>
          </cell>
        </row>
        <row r="106">
          <cell r="C106" t="str">
            <v>PINTURA VINILO</v>
          </cell>
          <cell r="D106" t="str">
            <v>GL</v>
          </cell>
          <cell r="E106">
            <v>17000</v>
          </cell>
        </row>
        <row r="107">
          <cell r="C107" t="str">
            <v>PRADO</v>
          </cell>
          <cell r="D107" t="str">
            <v>M2</v>
          </cell>
          <cell r="E107">
            <v>7200</v>
          </cell>
        </row>
        <row r="108">
          <cell r="C108" t="str">
            <v>PUERTA EN LAMINA CALIBRE 18</v>
          </cell>
          <cell r="D108" t="str">
            <v>M2</v>
          </cell>
          <cell r="E108">
            <v>55000</v>
          </cell>
        </row>
        <row r="109">
          <cell r="C109" t="str">
            <v>PUNTILLAS</v>
          </cell>
          <cell r="D109" t="str">
            <v>KG</v>
          </cell>
          <cell r="E109">
            <v>600</v>
          </cell>
        </row>
        <row r="110">
          <cell r="C110" t="str">
            <v>RAJON</v>
          </cell>
          <cell r="D110" t="str">
            <v>M3</v>
          </cell>
          <cell r="E110">
            <v>10000</v>
          </cell>
        </row>
        <row r="111">
          <cell r="C111" t="str">
            <v>RECEBO</v>
          </cell>
          <cell r="D111" t="str">
            <v>M3</v>
          </cell>
          <cell r="E111">
            <v>15000</v>
          </cell>
        </row>
        <row r="112">
          <cell r="C112" t="str">
            <v>REJA TIPO BANCARIO</v>
          </cell>
          <cell r="D112" t="str">
            <v>M2</v>
          </cell>
          <cell r="E112">
            <v>20000</v>
          </cell>
        </row>
        <row r="113">
          <cell r="C113" t="str">
            <v>RODILLO</v>
          </cell>
          <cell r="D113" t="str">
            <v>UND</v>
          </cell>
          <cell r="E113">
            <v>2100</v>
          </cell>
        </row>
        <row r="114">
          <cell r="C114" t="str">
            <v>SANITARIO CON FLUXOMETRO</v>
          </cell>
          <cell r="D114" t="str">
            <v>UND</v>
          </cell>
          <cell r="E114">
            <v>190000</v>
          </cell>
        </row>
        <row r="115">
          <cell r="C115" t="str">
            <v>SIKA 1</v>
          </cell>
          <cell r="D115" t="str">
            <v>GL</v>
          </cell>
          <cell r="E115">
            <v>6700</v>
          </cell>
        </row>
        <row r="116">
          <cell r="C116" t="str">
            <v>SILICONA</v>
          </cell>
          <cell r="D116" t="str">
            <v>cm3</v>
          </cell>
          <cell r="E116">
            <v>50</v>
          </cell>
        </row>
        <row r="117">
          <cell r="C117" t="str">
            <v>SOLDADURA LIQUIDA PVC</v>
          </cell>
          <cell r="D117" t="str">
            <v>1/4 GL</v>
          </cell>
          <cell r="E117">
            <v>19000</v>
          </cell>
        </row>
        <row r="118">
          <cell r="C118" t="str">
            <v>TABLETA MAYOLICA</v>
          </cell>
          <cell r="D118" t="str">
            <v>M2</v>
          </cell>
          <cell r="E118">
            <v>14499.999999999998</v>
          </cell>
        </row>
        <row r="119">
          <cell r="C119" t="str">
            <v>TABLETA VITRIFICADA</v>
          </cell>
          <cell r="D119" t="str">
            <v>M2</v>
          </cell>
          <cell r="E119">
            <v>9000</v>
          </cell>
        </row>
        <row r="120">
          <cell r="C120" t="str">
            <v>TANQUE 1000 LTS</v>
          </cell>
          <cell r="D120" t="str">
            <v>UND</v>
          </cell>
          <cell r="E120">
            <v>150000</v>
          </cell>
        </row>
        <row r="121">
          <cell r="C121" t="str">
            <v>TEJA ARQUITECTONICA</v>
          </cell>
          <cell r="D121" t="str">
            <v>M2</v>
          </cell>
          <cell r="E121">
            <v>5800</v>
          </cell>
        </row>
        <row r="122">
          <cell r="C122" t="str">
            <v>TEJA N°6</v>
          </cell>
          <cell r="D122" t="str">
            <v>UN</v>
          </cell>
          <cell r="E122">
            <v>9800</v>
          </cell>
        </row>
        <row r="123">
          <cell r="C123" t="str">
            <v>TEJA No. 9</v>
          </cell>
          <cell r="D123" t="str">
            <v>UN</v>
          </cell>
          <cell r="E123">
            <v>16800</v>
          </cell>
        </row>
        <row r="124">
          <cell r="C124" t="str">
            <v>TIERRA NEGRA</v>
          </cell>
          <cell r="D124" t="str">
            <v>M3</v>
          </cell>
          <cell r="E124">
            <v>8000</v>
          </cell>
        </row>
        <row r="125">
          <cell r="C125" t="str">
            <v>TRITURADO</v>
          </cell>
          <cell r="D125" t="str">
            <v>M3</v>
          </cell>
          <cell r="E125">
            <v>15000</v>
          </cell>
        </row>
        <row r="126">
          <cell r="C126" t="str">
            <v>TUBERIA AGUA POTABLE PVC 1"</v>
          </cell>
          <cell r="D126" t="str">
            <v>ML</v>
          </cell>
          <cell r="E126">
            <v>1950</v>
          </cell>
        </row>
        <row r="127">
          <cell r="C127" t="str">
            <v>TUBERIA AGUA POTABLE PVC 1/2"</v>
          </cell>
          <cell r="D127" t="str">
            <v>ML</v>
          </cell>
          <cell r="E127">
            <v>1100</v>
          </cell>
        </row>
        <row r="128">
          <cell r="C128" t="str">
            <v>TUBERIA AGUA POTABLE PVC 3/4"</v>
          </cell>
          <cell r="D128" t="str">
            <v>ML</v>
          </cell>
          <cell r="E128">
            <v>1450</v>
          </cell>
        </row>
        <row r="129">
          <cell r="C129" t="str">
            <v>TUBERIA CONDUIT</v>
          </cell>
          <cell r="D129" t="str">
            <v>ML</v>
          </cell>
          <cell r="E129">
            <v>1800</v>
          </cell>
        </row>
        <row r="130">
          <cell r="C130" t="str">
            <v>TUBERIA SANITARIA PVC 2"</v>
          </cell>
          <cell r="D130" t="str">
            <v>ML</v>
          </cell>
          <cell r="E130">
            <v>3500</v>
          </cell>
        </row>
        <row r="131">
          <cell r="C131" t="str">
            <v>TUBERIA SANITARIA PVC 4"</v>
          </cell>
          <cell r="D131" t="str">
            <v>ML</v>
          </cell>
          <cell r="E131">
            <v>7300</v>
          </cell>
        </row>
        <row r="132">
          <cell r="C132" t="str">
            <v>TUBERIA SANITARIA PVC 6"</v>
          </cell>
          <cell r="D132" t="str">
            <v>ML</v>
          </cell>
          <cell r="E132">
            <v>15000</v>
          </cell>
        </row>
        <row r="133">
          <cell r="C133" t="str">
            <v>TUBO AGUAS NEGRAS 2"</v>
          </cell>
          <cell r="D133" t="str">
            <v>ML</v>
          </cell>
          <cell r="E133">
            <v>10000</v>
          </cell>
        </row>
        <row r="134">
          <cell r="C134" t="str">
            <v>TUBO DE GREES 2"</v>
          </cell>
          <cell r="D134" t="str">
            <v>UN</v>
          </cell>
          <cell r="E134">
            <v>2000</v>
          </cell>
        </row>
        <row r="135">
          <cell r="C135" t="str">
            <v>TUBO DE GREES 3"</v>
          </cell>
          <cell r="D135" t="str">
            <v>UN</v>
          </cell>
          <cell r="E135">
            <v>2800</v>
          </cell>
        </row>
        <row r="136">
          <cell r="C136" t="str">
            <v>TUBO DE GREES 4"</v>
          </cell>
          <cell r="D136" t="str">
            <v>UN</v>
          </cell>
          <cell r="E136">
            <v>3500</v>
          </cell>
        </row>
        <row r="137">
          <cell r="C137" t="str">
            <v>TUBO DE GREES 6"</v>
          </cell>
          <cell r="D137" t="str">
            <v>UN</v>
          </cell>
          <cell r="E137">
            <v>5000</v>
          </cell>
        </row>
        <row r="138">
          <cell r="C138" t="str">
            <v>VARILLA LISA 3/8"</v>
          </cell>
          <cell r="D138" t="str">
            <v>KG</v>
          </cell>
          <cell r="E138">
            <v>700</v>
          </cell>
        </row>
        <row r="139">
          <cell r="C139" t="str">
            <v>VENTANAS METALICAS</v>
          </cell>
          <cell r="D139" t="str">
            <v>M2</v>
          </cell>
          <cell r="E139">
            <v>22000</v>
          </cell>
        </row>
        <row r="140">
          <cell r="C140" t="str">
            <v>VIDRIO PLANO 4mm</v>
          </cell>
          <cell r="D140" t="str">
            <v>M2</v>
          </cell>
          <cell r="E140">
            <v>13800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6">
          <cell r="B6" t="str">
            <v>MEZCLADORA</v>
          </cell>
        </row>
      </sheetData>
      <sheetData sheetId="69">
        <row r="3">
          <cell r="A3" t="str">
            <v>MAESTRO</v>
          </cell>
          <cell r="B3">
            <v>20000</v>
          </cell>
        </row>
        <row r="4">
          <cell r="A4" t="str">
            <v>OFICIAL</v>
          </cell>
          <cell r="B4">
            <v>15000</v>
          </cell>
        </row>
        <row r="5">
          <cell r="A5" t="str">
            <v>AYUDANTE I</v>
          </cell>
          <cell r="B5">
            <v>10000</v>
          </cell>
        </row>
        <row r="6">
          <cell r="A6" t="str">
            <v>AYUDANTE II</v>
          </cell>
          <cell r="B6">
            <v>9000</v>
          </cell>
        </row>
        <row r="7">
          <cell r="A7" t="str">
            <v>TOPOGRAFO</v>
          </cell>
          <cell r="B7">
            <v>60000</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 xml:space="preserve">ESPECIALIZACIÓN </v>
          </cell>
          <cell r="F3" t="str">
            <v>DOCTOR EN ASEGURAMIENTO DE LA CALIDAD</v>
          </cell>
        </row>
        <row r="4">
          <cell r="E4" t="str">
            <v>MAESTRIA</v>
          </cell>
          <cell r="F4" t="str">
            <v>DOCTOR EN ESTRUCTURAS</v>
          </cell>
        </row>
        <row r="5">
          <cell r="E5" t="str">
            <v>OTRO</v>
          </cell>
          <cell r="F5" t="str">
            <v>DOCTOR EN GEOTECNIA</v>
          </cell>
        </row>
        <row r="6">
          <cell r="F6" t="str">
            <v>DOCTOR EN HIDRAULICA</v>
          </cell>
        </row>
        <row r="7">
          <cell r="F7" t="str">
            <v>DOCTOR EN PAVIMENTOS</v>
          </cell>
        </row>
        <row r="8">
          <cell r="F8" t="str">
            <v>ESPECIALISTA EN ADMINISTRACION DE EMPRESAS</v>
          </cell>
        </row>
        <row r="9">
          <cell r="F9" t="str">
            <v>ESPECIALISTA EN ADMINISTRACION DE OBRAS CIVILES</v>
          </cell>
        </row>
        <row r="10">
          <cell r="F10" t="str">
            <v>ESPECIALISTA EN ADMINISTRACION TOTAL DE LA CALIDAD Y PRODUCTIVIDAD</v>
          </cell>
        </row>
        <row r="11">
          <cell r="F11" t="str">
            <v>ESPECIALISTA EN ADMINISTRACION Y GERENCIA DE SISTEMAS DE CALIDAD</v>
          </cell>
        </row>
        <row r="12">
          <cell r="F12" t="str">
            <v>ESPECIALISTA EN ALTA GERENCIA (ENFASIS EN CALIDAD)</v>
          </cell>
        </row>
        <row r="13">
          <cell r="F13" t="str">
            <v>ESPECIALISTA EN AMBIENTAL</v>
          </cell>
        </row>
        <row r="14">
          <cell r="F14" t="str">
            <v>ESPECIALISTA EN ASEGURAMIENTO DE LA CALIDAD</v>
          </cell>
        </row>
        <row r="15">
          <cell r="F15" t="str">
            <v>ESPECIALISTA EN ASEGURAMIENTO DE LA CALIDAD</v>
          </cell>
        </row>
        <row r="16">
          <cell r="F16" t="str">
            <v>ESPECIALISTA EN CONSTRUCCIÓN</v>
          </cell>
        </row>
        <row r="17">
          <cell r="F17" t="str">
            <v>ESPECIALISTA EN DISEÑO DE VIAS URBANAS, TRÁNSITO Y TRANSPORTE</v>
          </cell>
        </row>
        <row r="18">
          <cell r="F18" t="str">
            <v>ESPECIALISTA EN DISEÑO Y CONSERVACION DE VIAS</v>
          </cell>
        </row>
        <row r="19">
          <cell r="F19" t="str">
            <v>ESPECIALISTA EN DISEÑO Y COSNTRUCCION DE PUENTES</v>
          </cell>
        </row>
        <row r="20">
          <cell r="F20" t="str">
            <v>ESPECIALISTA EN ESTRUCTURAS</v>
          </cell>
        </row>
        <row r="21">
          <cell r="F21" t="str">
            <v>ESPECIALISTA EN EVALUACIÓN DE RIESGOS Y PREVENCIÓN DE DESASTRES</v>
          </cell>
        </row>
        <row r="22">
          <cell r="F22" t="str">
            <v>ESPECIALISTA EN EVALUACIÓN Y DESARROLLO DE PROYECTOS</v>
          </cell>
        </row>
        <row r="23">
          <cell r="F23" t="str">
            <v>ESPECIALISTA EN GEOTECNIA</v>
          </cell>
        </row>
        <row r="24">
          <cell r="F24" t="str">
            <v>ESPECIALISTA EN GEOTECNIA VIAL</v>
          </cell>
        </row>
        <row r="25">
          <cell r="F25" t="str">
            <v>ESPECIALISTA EN GERENCIA AMBIENTAL</v>
          </cell>
        </row>
        <row r="26">
          <cell r="F26" t="str">
            <v>ESPECIALISTA EN GERENCIA DE CONSTRUCCIONES</v>
          </cell>
        </row>
        <row r="27">
          <cell r="F27" t="str">
            <v>ESPECIALISTA EN GERENCIA DE EMPRESAS CONSTRUCTORAS</v>
          </cell>
        </row>
        <row r="28">
          <cell r="F28" t="str">
            <v>ESPECIALISTA EN GERENCIA DE LA CALIDAD</v>
          </cell>
        </row>
        <row r="29">
          <cell r="F29" t="str">
            <v>ESPECIALISTA EN GERENCIA DE PROYECTOS</v>
          </cell>
        </row>
        <row r="30">
          <cell r="F30" t="str">
            <v>ESPECIALISTA EN HIDRAULICA</v>
          </cell>
        </row>
        <row r="31">
          <cell r="F31" t="str">
            <v>ESPECIALISTA EN HIDROLOGIA</v>
          </cell>
        </row>
        <row r="32">
          <cell r="F32" t="str">
            <v>ESPECIALISTA EN INFRAESTRUCTURA VIAL</v>
          </cell>
        </row>
        <row r="33">
          <cell r="F33" t="str">
            <v>ESPECIALISTA EN INGENIERIA DE LA CALIDAD Y EL COMPORTAMIENTO</v>
          </cell>
        </row>
        <row r="34">
          <cell r="F34" t="str">
            <v>ESPECIALISTA EN INGENIERIA DE PAVIMENTOS URBANOS</v>
          </cell>
        </row>
        <row r="35">
          <cell r="F35" t="str">
            <v>ESPECIALISTA EN PAVIMENTOS</v>
          </cell>
        </row>
        <row r="36">
          <cell r="F36" t="str">
            <v>ESPECIALISTA EN RELACIONES INDUSTRIALES</v>
          </cell>
        </row>
        <row r="37">
          <cell r="F37" t="str">
            <v>ESPECIALISTA EN SANEAMIENTO AMBIENTAL</v>
          </cell>
        </row>
        <row r="38">
          <cell r="F38" t="str">
            <v>ESPECIALISTA EN SISTEMAS DE CONTROL ORGANIZACIONAL Y CONTROL</v>
          </cell>
        </row>
        <row r="39">
          <cell r="F39" t="str">
            <v>ESPECIALISTA EN SISTEMAS GERENCIALES DE INGENIERIA</v>
          </cell>
        </row>
        <row r="40">
          <cell r="F40" t="str">
            <v>ESPECIALISTA EN TRANSPORTE</v>
          </cell>
        </row>
        <row r="41">
          <cell r="F41" t="str">
            <v>ESPECIALISTA EN VIAS</v>
          </cell>
        </row>
        <row r="42">
          <cell r="F42" t="str">
            <v>ESPECIALISTA EN VIAS TERRESTRES</v>
          </cell>
        </row>
        <row r="43">
          <cell r="F43" t="str">
            <v>ESPECIALISTA EN HIDRAULICA DE RIOS Y COSTAS</v>
          </cell>
        </row>
        <row r="44">
          <cell r="F44" t="str">
            <v>ESPECIALISTA EN RECURSOS HIDRAULICOS</v>
          </cell>
        </row>
        <row r="45">
          <cell r="F45" t="str">
            <v>ESPECIALISTA EN GERENCIA DE PROYECTOS DE INGENIERIA</v>
          </cell>
        </row>
        <row r="46">
          <cell r="F46" t="str">
            <v>MAESTRIA EN ADMINISTRACION</v>
          </cell>
        </row>
        <row r="47">
          <cell r="F47" t="str">
            <v>MAESTRIA EN AMBIENTAL</v>
          </cell>
        </row>
        <row r="48">
          <cell r="F48" t="str">
            <v>MAESTRIA EN ASEGURAMIENTO DE LA CALIDAD</v>
          </cell>
        </row>
        <row r="49">
          <cell r="F49" t="str">
            <v>MAESTRIA EN ESTRUCTURAS</v>
          </cell>
        </row>
        <row r="50">
          <cell r="F50" t="str">
            <v>MAESTRIA EN EVALUACIÓN DE IMPACTO AMBIENTAL</v>
          </cell>
        </row>
        <row r="51">
          <cell r="F51" t="str">
            <v>MAESTRIA EN GEOTECNIA</v>
          </cell>
        </row>
        <row r="52">
          <cell r="F52" t="str">
            <v>MAESTRIA EN GESTIÓN AMBIENTAL</v>
          </cell>
        </row>
        <row r="53">
          <cell r="F53" t="str">
            <v>MAESTRIA EN HIDRAULICA</v>
          </cell>
        </row>
        <row r="54">
          <cell r="F54" t="str">
            <v>MAESTRIA EN INFRAESTRUCTURA VIAL</v>
          </cell>
        </row>
        <row r="55">
          <cell r="F55" t="str">
            <v>MAESTRIA EN INGENIERIA CIVIL</v>
          </cell>
        </row>
        <row r="56">
          <cell r="F56" t="str">
            <v>MAESTRIA EN INGENIERIA DE TRANSITO</v>
          </cell>
        </row>
        <row r="57">
          <cell r="F57" t="str">
            <v>MAESTRIA EN INGENIERIA DE TRANSPORTES</v>
          </cell>
        </row>
        <row r="58">
          <cell r="F58" t="str">
            <v>MAESTRIA EN INGENIERIA DE VIAS TERRESTRES</v>
          </cell>
        </row>
        <row r="59">
          <cell r="F59" t="str">
            <v>MAESTRIA EN MECANICA DE SUELOS</v>
          </cell>
        </row>
        <row r="60">
          <cell r="F60" t="str">
            <v>MAESTRIA EN PAVIMENTOS</v>
          </cell>
        </row>
      </sheetData>
      <sheetData sheetId="22" refreshError="1"/>
      <sheetData sheetId="23" refreshError="1"/>
      <sheetData sheetId="2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EXP.ESPECIFICA"/>
      <sheetName val="RES. ESPECIFICA"/>
      <sheetName val="EXP. PROF. PROP-1"/>
      <sheetName val="EXP. PROF. PROP-2"/>
      <sheetName val="EXP. PROF. PROP-3"/>
      <sheetName val="EXP. PROF. PROP-4"/>
      <sheetName val="EXP. PROF. PROP-5"/>
      <sheetName val="EXP. PROF. PROP-6"/>
      <sheetName val="EVAL. PROFESIONALES"/>
      <sheetName val="METODOLOGIA"/>
      <sheetName val="APOYO A IND. NAL."/>
      <sheetName val="RESUMEN"/>
      <sheetName val="ELEGIBILIDAD"/>
      <sheetName val="datos"/>
      <sheetName val="DEPENDENCIAS"/>
      <sheetName val="Resumen de profesionales"/>
      <sheetName val="SMLM"/>
    </sheetNames>
    <sheetDataSet>
      <sheetData sheetId="0" refreshError="1">
        <row r="14">
          <cell r="B14" t="str">
            <v>DIRECTOR</v>
          </cell>
        </row>
        <row r="15">
          <cell r="B15" t="str">
            <v>RESIDENTE</v>
          </cell>
        </row>
        <row r="36">
          <cell r="C36">
            <v>125</v>
          </cell>
        </row>
        <row r="37">
          <cell r="C37">
            <v>145</v>
          </cell>
        </row>
        <row r="39">
          <cell r="C39">
            <v>125</v>
          </cell>
        </row>
        <row r="40">
          <cell r="C40">
            <v>145</v>
          </cell>
        </row>
        <row r="44">
          <cell r="C44">
            <v>130</v>
          </cell>
        </row>
        <row r="45">
          <cell r="C45">
            <v>150</v>
          </cell>
        </row>
        <row r="46">
          <cell r="C46">
            <v>130</v>
          </cell>
        </row>
        <row r="47">
          <cell r="C47">
            <v>150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
          <cell r="E2" t="str">
            <v>PREGRADO</v>
          </cell>
        </row>
        <row r="3">
          <cell r="E3" t="str">
            <v>ESPECIALIZACIÓN - POSTGRADO</v>
          </cell>
        </row>
        <row r="4">
          <cell r="E4" t="str">
            <v>MAESTRIA, DOCTORADO O SUPERIOR</v>
          </cell>
        </row>
        <row r="5">
          <cell r="E5" t="str">
            <v>OTRO</v>
          </cell>
        </row>
      </sheetData>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ow r="3">
          <cell r="B3" t="str">
            <v>SECRETARIA GENERAL TECNICA - SUBDIRECCION DE APOYO TECNICO</v>
          </cell>
        </row>
        <row r="6">
          <cell r="B6" t="str">
            <v>CM-SGT-SAT-022-2011</v>
          </cell>
        </row>
        <row r="7">
          <cell r="B7" t="str">
            <v>ESTUDIO DE MEJORAMIENTO DE LA CARRETERA LA VEGA - SANTA ROSA, SECTOR SANTIAGO - SANTA ROSA, DEPARTAMENTO DEL CAUCA, CÓDIGO 25CC15-1</v>
          </cell>
        </row>
        <row r="10">
          <cell r="B10">
            <v>40730</v>
          </cell>
        </row>
        <row r="11">
          <cell r="B11">
            <v>40847</v>
          </cell>
        </row>
        <row r="14">
          <cell r="C14">
            <v>96</v>
          </cell>
          <cell r="D14">
            <v>60</v>
          </cell>
        </row>
        <row r="15">
          <cell r="C15">
            <v>96</v>
          </cell>
          <cell r="D15">
            <v>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sheetName val="Factor Mult."/>
      <sheetName val="PRES INTERVENTORIA.xlsx"/>
      <sheetName val="PRES INTERVENTORIA"/>
    </sheetNames>
    <definedNames>
      <definedName name="Loan_Start" refersTo="#¡REF!"/>
    </definedNames>
    <sheetDataSet>
      <sheetData sheetId="0"/>
      <sheetData sheetId="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BASE"/>
      <sheetName val="PRESUPUESTO BASE REFERENCIA"/>
      <sheetName val="BASE DATOS GENERALES"/>
      <sheetName val="BASE DATOS MATERIALES"/>
      <sheetName val="BASE DATOS EQUIPOS"/>
      <sheetName val="CANTIDADES ESTACION"/>
      <sheetName val="PRESUPUESTO ESTACION IMPRIMIR"/>
      <sheetName val="101-REPLANTEO ESTRUCTURAS "/>
      <sheetName val="102-DEMOLICION MUROS"/>
      <sheetName val="103-EXC MEC 0-3 REPALEO"/>
      <sheetName val="104-EXC MEC 3-7M REPALEO"/>
      <sheetName val="105-EXC MAN"/>
      <sheetName val="106-RELL  SUBBASE GRAN"/>
      <sheetName val="107-RELL  MECÁNICO"/>
      <sheetName val="108-CICLOPEO"/>
      <sheetName val="109-CONC IMP PLACA F"/>
      <sheetName val="110-CONC MUROS IMPERM"/>
      <sheetName val="111-CINTA PVC"/>
      <sheetName val="112-CONC 3000 PSI RELL"/>
      <sheetName val="113-PATE POLIPROP"/>
      <sheetName val="114 con placas aereas"/>
      <sheetName val="115-acero 60000"/>
      <sheetName val="115-acero 37000 "/>
      <sheetName val="116-TRASLADO ESTR MT"/>
      <sheetName val="117-RELL  SUBBASE GRAN CLAS"/>
      <sheetName val="118-TAPA MET ABAT"/>
      <sheetName val="201-COL MAN RUEDA GUIAS"/>
      <sheetName val="202-VASTAGOS  18&quot;"/>
      <sheetName val="203-VAL COMP 18"/>
      <sheetName val="204-PASAMURO 18 BXL 080"/>
      <sheetName val="205-PASAMURO 18 BXL 125"/>
      <sheetName val="206-CANASTA REJILLA"/>
      <sheetName val="207-COLUMNA IZAJE"/>
      <sheetName val="208-TUB ALC  24"/>
      <sheetName val="209-CODO  24 "/>
      <sheetName val="210-SELLO WATER-STOP 24"/>
      <sheetName val="211-AIREADOR"/>
      <sheetName val="301-REPLANTEO EJES "/>
      <sheetName val="304-VIGA DE AMARRE"/>
      <sheetName val="305-COLUMNETAS"/>
      <sheetName val="306-MURO TOLETE"/>
      <sheetName val="307-PANETE liso 1-4"/>
      <sheetName val="308-KORAZA MUROS"/>
      <sheetName val="309-MALLA CERRAM"/>
      <sheetName val="405-ELECTROBOMBA"/>
      <sheetName val="406-MANG BOQ 1&quot; "/>
      <sheetName val="407-LAVAMANOS"/>
      <sheetName val="408-SANITARIO"/>
      <sheetName val="409-INCRUSTA"/>
      <sheetName val="410-DUCHA"/>
      <sheetName val="411-TANQUE"/>
      <sheetName val="CONC 122"/>
      <sheetName val="CONC 123"/>
      <sheetName val="CONC 124"/>
      <sheetName val="CONC CICLOPEO"/>
      <sheetName val="MORT 1-4"/>
      <sheetName val="101-ROCERIA"/>
      <sheetName val="102-LIMP CUNETAS"/>
      <sheetName val="103-LIMP ALCANTARILLAS"/>
      <sheetName val="104-RETIRO DE DERRUMBES"/>
      <sheetName val="201-REPLANTEO CUNETAS"/>
      <sheetName val="203-RELL MAN AFIRMADO"/>
      <sheetName val="204-CUNETAS EN V T1"/>
      <sheetName val="205-CUNETAS EN V T2"/>
      <sheetName val="206-FILTROS"/>
      <sheetName val="207-BATEA PP."/>
      <sheetName val="208-ACARREO M3 SIN PAV"/>
      <sheetName val="209-ACARREO M3 CON PAV "/>
      <sheetName val="302-GAVIONES"/>
      <sheetName val="303-RETIRO DE SOBRANTES"/>
      <sheetName val="RESUMEN CANTIDADES SAN LUIS"/>
      <sheetName val="REPARACIONES RED"/>
      <sheetName val="PRESUPUESTO ALCANTARILLADO"/>
      <sheetName val="101-REPLANTEO ALCANTARILLADO"/>
      <sheetName val="102-EXC MEC 0-3"/>
      <sheetName val="103-EXC MEC 3-7M"/>
      <sheetName val="104-EXC MAN "/>
      <sheetName val="105-RELL  BASE GRAN COM"/>
      <sheetName val="106-RELL EXC"/>
      <sheetName val="107-pozo &lt;1,5 "/>
      <sheetName val="108-pozo &lt;2,0 "/>
      <sheetName val="109-pozo &lt;3,0"/>
      <sheetName val="110-pozo &lt;4"/>
      <sheetName val="111-pozo &lt;5"/>
      <sheetName val="112-pozo &lt;6"/>
      <sheetName val="113-TUB ALC  6"/>
      <sheetName val="114-TUB ALC  8"/>
      <sheetName val="115-TUB ALC  10"/>
      <sheetName val="116-TUB ALC  12"/>
      <sheetName val="117-TUB ALC  15"/>
      <sheetName val="118-TUB ALC  18"/>
      <sheetName val="119-SELLO WATER-STOP 12"/>
      <sheetName val="120-SELLO WATER-STOP 15"/>
      <sheetName val="121-SELLO WATER-STOP 18"/>
      <sheetName val="122-CODO 90 6P CXC"/>
      <sheetName val="123-CODO 45 6P CXC "/>
      <sheetName val="124-YEE 8X6 CXC "/>
      <sheetName val="125-TEE 8X6 CXC "/>
      <sheetName val="126-TEE 10X6 CXC"/>
      <sheetName val="127-CAJAS 0,60X0,60X0,80"/>
      <sheetName val="128-CORTE PAVIMENTO"/>
      <sheetName val="129-DEMOL Y RETIRO PAV"/>
      <sheetName val="131-PAVIMENTO CONCRETO"/>
      <sheetName val="RETIRO Y REINS PAVFLEX"/>
      <sheetName val="112-TUB ALC 24 NOVA"/>
      <sheetName val="113-TUB ALC 30 NOVA"/>
      <sheetName val="107-pozo &lt;2,0"/>
      <sheetName val="108-pozo &lt;3,0  1,5"/>
      <sheetName val="109-pozo &lt;4,0  1,5 "/>
      <sheetName val="110-pozo &lt;5,0  1,5 "/>
      <sheetName val="111-pozo &lt;7,0  1,5"/>
      <sheetName val="101 MOVILIZACION"/>
      <sheetName val="102 ESCARIFICACION"/>
      <sheetName val="103 SUM MATERIAL"/>
      <sheetName val="104-REPLANTEO VIA"/>
      <sheetName val="105-DESCAPOTE"/>
      <sheetName val="106-ALCANTARILLA 6M A-A"/>
      <sheetName val="107-ALCANTARILLA 6M C-A "/>
      <sheetName val="108-CORTE EXT TERR "/>
      <sheetName val="109-EXC CORTES Y TALUDES"/>
      <sheetName val="111- EXT AFIRMADO"/>
      <sheetName val="112-SUM Y ACARREO MAT AFIR"/>
      <sheetName val="113-EXC MEC CANALES"/>
      <sheetName val="114-ESCALONES"/>
      <sheetName val="115-CUNETAS EN V"/>
      <sheetName val="201- EXT RELLENO"/>
      <sheetName val="202-SARDINEL"/>
      <sheetName val="203-CARCAMO"/>
      <sheetName val="204-RELL BASE GRAN"/>
      <sheetName val="301-REPLANTEO EJES CERR"/>
      <sheetName val="302-EXC MAN COM"/>
      <sheetName val="306-LADR SANTAFE"/>
      <sheetName val="934-PIN SIKAGUARD62 (2)"/>
      <sheetName val="308-PORTON TUBO"/>
      <sheetName val="acero 60000 "/>
      <sheetName val="acero 37000 "/>
      <sheetName val="401"/>
      <sheetName val="402"/>
      <sheetName val="403"/>
      <sheetName val="404"/>
      <sheetName val="501-MANEJO AGUAS"/>
      <sheetName val="502-REPLANTEO ESTRUCTURAS"/>
      <sheetName val="507-CONC PLACA FONDO"/>
      <sheetName val="508-CONC MUROS &gt;20"/>
      <sheetName val="509-CONC MUROS E=15"/>
      <sheetName val="510-MURETES"/>
      <sheetName val="511-COLUMNAMANIOBRA"/>
      <sheetName val="512-COMP VAL"/>
      <sheetName val="605-SOLADO CONCRETO POBRE"/>
      <sheetName val="609 LOSA CIRCUL"/>
      <sheetName val="610-COMP DESLIZANTE"/>
      <sheetName val="611-CERCA PUAS"/>
      <sheetName val="704-EXC MEC CONG BAJO AGUA"/>
      <sheetName val="707-CONC MUROS IMPERM"/>
      <sheetName val="716-ZONA CIRC AEREA"/>
      <sheetName val="717-REPLANTEO ACUEDUCTO"/>
      <sheetName val="719-RELL ARENA"/>
      <sheetName val="720-RED 10X8"/>
      <sheetName val="721-TUB 10&quot;PVC"/>
      <sheetName val="722-TUB 8&quot; PVC "/>
      <sheetName val="723-TEE HF 8&quot;"/>
      <sheetName val="724-ADAP B PVC 8"/>
      <sheetName val="725-VALV COMP 8&quot;"/>
      <sheetName val="726-MACROM 8&quot;"/>
      <sheetName val="727-CAJAS MACROM"/>
      <sheetName val="728-CAJAS VALV 0,80X0,80"/>
      <sheetName val="729-TAPA MET ABAT"/>
      <sheetName val="730-CODO GR11-25"/>
      <sheetName val="731-CODO GR 90"/>
      <sheetName val="807-RELL SEL EXC "/>
      <sheetName val="808-RELL MANUAL BASE GRAN "/>
      <sheetName val="809-SOLADO CONCRETO 010"/>
      <sheetName val="810-CANAL PARSHAL 9&quot;"/>
      <sheetName val="811-CONC MUROS E=0,08"/>
      <sheetName val="812-VERTEDERO"/>
      <sheetName val="813-COMP EXTR "/>
      <sheetName val="814-TAPA CANAL"/>
      <sheetName val="815-DRENAJES PARSHALL"/>
      <sheetName val="816-ELECTROBOMBA QUIMICOS"/>
      <sheetName val="817-TUB RETORNO"/>
      <sheetName val="818-DOSIF VOLUMETRICOS"/>
      <sheetName val="819-EST DOSIFIC"/>
      <sheetName val="908-CONC MUROS E&lt;20"/>
      <sheetName val="914-COL MAN RUEDA GUIAS"/>
      <sheetName val="915-VASTAGOS"/>
      <sheetName val="916-VASTAGOS  6-8"/>
      <sheetName val="917-VASTAGOS  10&quot;"/>
      <sheetName val="918-MARIPOSA 10&quot;"/>
      <sheetName val="919-MARIPOSA 8&quot;"/>
      <sheetName val="920-MARIPOSA 6&quot; "/>
      <sheetName val="921-MARIPOSA 4&quot;"/>
      <sheetName val="922-PASAMURO 8 BXL 090"/>
      <sheetName val="923-PASAMURO10 BXL 040"/>
      <sheetName val="924-PASAMURO 4 LXR  0,36"/>
      <sheetName val="925-REGISTRO 4"/>
      <sheetName val="926-PASAMURO 4 EBXEL  0,38"/>
      <sheetName val="927-CODO B8"/>
      <sheetName val="928-CODO B6"/>
      <sheetName val="930-MULTIPLE 8-2"/>
      <sheetName val="931-multiple 6-4"/>
      <sheetName val="932-TUB DESC 4P"/>
      <sheetName val="934-PIN SIKAGUARD62"/>
      <sheetName val="935-MODULOS"/>
      <sheetName val="936-TUB REC AGUA"/>
      <sheetName val="937-TUBO AGUA FLOC"/>
      <sheetName val="938-FALSO FON LEOPOLD"/>
      <sheetName val="939-TUB PVC 4 CORTO"/>
      <sheetName val="940-grava"/>
      <sheetName val="941-arena cuarzo"/>
      <sheetName val="942-ANTRACITA"/>
      <sheetName val="943-BARANDA"/>
      <sheetName val="945-VERTEDERO 050"/>
      <sheetName val="946-CODO BXB 10"/>
      <sheetName val="947-PASAMURO10 BXL 085"/>
      <sheetName val="957-CAJAS VALV 1,2X1,2"/>
      <sheetName val="959-PASAMURO BXL 8 080"/>
      <sheetName val="960-PASAMURO 4 ELXEL 045"/>
      <sheetName val="961-PASAMURO 4 EBXEL 0,70"/>
      <sheetName val="962-ADAP B PVC 4"/>
      <sheetName val="963-CODO GR 90 4"/>
      <sheetName val="964-TUBO UM PVC 4P"/>
      <sheetName val="965-VALV COMP 4&quot;"/>
      <sheetName val="966-ELECTROBOMBA "/>
      <sheetName val="967-MANG BOQ 1&quot;"/>
      <sheetName val="1013-bomba flygt"/>
      <sheetName val="1014-tuberias metalicas"/>
      <sheetName val="1015-REJILLA"/>
      <sheetName val="1016-COLUMNA DE IZAJE"/>
      <sheetName val="1104-ZAP MURO"/>
      <sheetName val="1106-COLUMNAS"/>
      <sheetName val="1109-COLUMNAS ACERO"/>
      <sheetName val="1110-CUB TRASLUCIDA"/>
      <sheetName val="1111-TUB MET LODOS 2"/>
      <sheetName val="1112-GRAV F M G"/>
      <sheetName val="1113-GEOTEXTIL NT"/>
      <sheetName val="1114-ARENA F"/>
      <sheetName val="1115-TUB DRENAJE 65MM"/>
      <sheetName val="1115-TUB DRENAJE 160MM "/>
      <sheetName val="1207-CARCAMO CONC ELECTRI"/>
      <sheetName val="1208-BANDEJA PCAB"/>
      <sheetName val="1211"/>
      <sheetName val="1213-PANETE liso 1-4"/>
      <sheetName val="1214"/>
      <sheetName val="1215"/>
      <sheetName val="1216"/>
      <sheetName val="1217"/>
      <sheetName val="1218"/>
      <sheetName val="1219"/>
      <sheetName val="1222"/>
      <sheetName val="1223"/>
      <sheetName val="1224"/>
      <sheetName val="1225"/>
      <sheetName val="1226"/>
      <sheetName val="1227"/>
      <sheetName val="1228"/>
      <sheetName val="1229"/>
      <sheetName val="1230"/>
      <sheetName val="1231"/>
      <sheetName val="1232"/>
      <sheetName val="1233"/>
      <sheetName val="1234"/>
      <sheetName val="1235"/>
      <sheetName val="1310"/>
      <sheetName val="1311"/>
      <sheetName val="1312"/>
      <sheetName val="1313"/>
      <sheetName val="1314"/>
      <sheetName val="1315"/>
      <sheetName val="1318"/>
      <sheetName val="1319"/>
      <sheetName val="1323"/>
      <sheetName val="1325"/>
      <sheetName val="132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53"/>
      <sheetName val="1356"/>
      <sheetName val="1357"/>
      <sheetName val="1358"/>
      <sheetName val="1359"/>
      <sheetName val="1360"/>
      <sheetName val="1361"/>
      <sheetName val="1362"/>
      <sheetName val="1363"/>
      <sheetName val="1364"/>
      <sheetName val="1365"/>
      <sheetName val="1366"/>
      <sheetName val="1367"/>
      <sheetName val="1368"/>
      <sheetName val="1412"/>
      <sheetName val="1413"/>
      <sheetName val="1418"/>
      <sheetName val="1419"/>
      <sheetName val="1420"/>
      <sheetName val="1421"/>
      <sheetName val="1422"/>
      <sheetName val="1424"/>
      <sheetName val="1425"/>
      <sheetName val="1426"/>
      <sheetName val="1427"/>
      <sheetName val="1428"/>
      <sheetName val="1525"/>
      <sheetName val="1527- SIST DOSIF CLORO"/>
      <sheetName val="1610-TUB ALC 6&quot;"/>
      <sheetName val="1611-TUB ALC 8"/>
      <sheetName val="1612-CAM CAIDA 6&quot;"/>
      <sheetName val="1615-TUB DRENAJE 65MM"/>
      <sheetName val="1616-CAJA PASO 0,30X0,30"/>
      <sheetName val="1617-TUB DRENAJE 160MM "/>
      <sheetName val="1704-PORTAFLANCHE"/>
      <sheetName val="1705-TUB PEAD 250"/>
      <sheetName val="1705-TUB PEAD 200"/>
      <sheetName val="1706-TUB PEAD 160"/>
      <sheetName val="1707-TUB PEAD 110"/>
      <sheetName val="1708-TUB PEAD 90"/>
      <sheetName val="1709-TEE 250X90"/>
      <sheetName val="1710-TEE 250"/>
      <sheetName val="1711-UNION 250X160"/>
      <sheetName val="1712-VALV COMP 3&quot;"/>
      <sheetName val="1713-VALV COMP 6&quot; "/>
      <sheetName val="1714-CAJAS VALV 0,80X0,80 "/>
      <sheetName val="1715-VALV VENTOSA 2"/>
      <sheetName val="1804-CONC LOSAS"/>
      <sheetName val="1805-CONC ANCLAJES"/>
      <sheetName val="1809-ESTR METAL"/>
      <sheetName val="1810-ESTR pendol"/>
      <sheetName val="1811-CABLE 1-2"/>
      <sheetName val="1812-CABLE3-8 "/>
      <sheetName val="1911-CABLE 5-8"/>
      <sheetName val="2004-TUB 2&quot; PVC"/>
      <sheetName val="2005-TUB 3&quot; PVC "/>
      <sheetName val="2006-TUB 4&quot; PVC"/>
      <sheetName val="2007-TUB 6&quot; PVC"/>
      <sheetName val="2011-TEE HF 6"/>
      <sheetName val="2012-TEE PVC 4&quot;"/>
      <sheetName val="2013-TEE PVC 3"/>
      <sheetName val="2014-TEE PVC 2"/>
      <sheetName val="2015-TEE PVC 4X3X4"/>
      <sheetName val="2016-TEE PVC 3X3X2"/>
      <sheetName val="2017-CODO 90 6"/>
      <sheetName val="2018-CODO 90 4"/>
      <sheetName val="2019-CODO 90 3"/>
      <sheetName val="2020-CODO 90 2"/>
      <sheetName val="2021-CODO 45 6 "/>
      <sheetName val="2022-CODO 45 3 "/>
      <sheetName val="2023-CODO 45 2"/>
      <sheetName val="2024-CODO 22 4"/>
      <sheetName val="2025-CODO 22 3 "/>
      <sheetName val="2026-CODO 22 2 "/>
      <sheetName val="2027-CRUZ 6"/>
      <sheetName val="2028-CRUZ 3"/>
      <sheetName val="2029-RED HF 8X6"/>
      <sheetName val="2030-RED HF 8X4"/>
      <sheetName val="2031-RED HF 6X4"/>
      <sheetName val="2032-RED HF 6X3"/>
      <sheetName val="2033-RED PVC 4X3"/>
      <sheetName val="2034-RED PVC 3X2"/>
      <sheetName val="2036-VALV COMP 4&quot; "/>
      <sheetName val="2038-VALV COMP 2&quot;"/>
      <sheetName val="2101-EMPRAD"/>
      <sheetName val="2102-ARBOL"/>
      <sheetName val="2201-EQUIPO LAB"/>
      <sheetName val="2301-REDES ELECTRICAS"/>
      <sheetName val="SL-250"/>
      <sheetName val="MURO TOLETE SOGA"/>
      <sheetName val="PANETE 1-3 IMP"/>
      <sheetName val="EVAC A RESIDUALES"/>
      <sheetName val="MANEJO A.R."/>
      <sheetName val="TRAMPA A.G. COCINA"/>
      <sheetName val="LIMPIEZA TUB"/>
      <sheetName val="EXTRAC MAT FILTROS"/>
      <sheetName val="SUM  MAT FILTROS"/>
      <sheetName val="REP TUBERIAS"/>
      <sheetName val="ELEV NIVELES TAPAS"/>
      <sheetName val="SARDINEL"/>
      <sheetName val="BARANDA "/>
      <sheetName val="SUM GRAVA PISO"/>
      <sheetName val="CUNETA "/>
      <sheetName val="DUCHAS"/>
      <sheetName val="LAVAMANOS"/>
      <sheetName val="LAVAPLATOS"/>
      <sheetName val="CISTERNA"/>
      <sheetName val="EXC MEC COMUN"/>
      <sheetName val="TUB 6&quot;PEAD SAN"/>
      <sheetName val="tub 16"/>
      <sheetName val="CARGUE Y TR"/>
      <sheetName val="pozo &lt;2.5 - 1.2"/>
      <sheetName val="RECONS CAJAS ALL"/>
      <sheetName val="ADECUACION ZON VERDE"/>
      <sheetName val="PLACA BASE M3"/>
      <sheetName val="REF MALLA"/>
      <sheetName val="MURO TIZON 25"/>
      <sheetName val="MURO PANDERETA"/>
      <sheetName val="PANETE liso 1-5"/>
      <sheetName val="TAPA POZO M3"/>
      <sheetName val="MARCO Y TAPA POZO"/>
      <sheetName val="TUBO 1 PULG PRES"/>
      <sheetName val="RELL GRAN LIMPIO 1 A 2.5"/>
      <sheetName val="RELL GRAN LIMPIO 0.75"/>
      <sheetName val="GEOTEXTIL 1700"/>
      <sheetName val="SUM TUB 4&quot; PERF"/>
      <sheetName val="SUM TUB 4&quot; SIN PERF"/>
      <sheetName val="CAJAS SECUNDARIAS"/>
      <sheetName val="REF 37000"/>
      <sheetName val="REF 60000"/>
      <sheetName val="Datos Generale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03"/>
      <sheetName val="1302"/>
      <sheetName val="1301"/>
      <sheetName val="73"/>
      <sheetName val="72"/>
      <sheetName val="71"/>
      <sheetName val="1203"/>
      <sheetName val="1202"/>
      <sheetName val="1201"/>
      <sheetName val="1107"/>
      <sheetName val="1106"/>
      <sheetName val="1105"/>
      <sheetName val="1104"/>
      <sheetName val="64"/>
      <sheetName val="63"/>
      <sheetName val="62"/>
      <sheetName val="1103"/>
      <sheetName val="1102"/>
      <sheetName val="1101"/>
      <sheetName val="1005"/>
      <sheetName val="1004"/>
      <sheetName val="58"/>
      <sheetName val="57"/>
      <sheetName val="54"/>
      <sheetName val="53"/>
      <sheetName val="1003"/>
      <sheetName val="1002"/>
      <sheetName val="1001"/>
      <sheetName val="903"/>
      <sheetName val="902"/>
      <sheetName val="901"/>
      <sheetName val="802"/>
      <sheetName val="801"/>
      <sheetName val="710"/>
      <sheetName val="709"/>
      <sheetName val="708"/>
      <sheetName val="707"/>
      <sheetName val="706"/>
      <sheetName val="705"/>
      <sheetName val="704"/>
      <sheetName val="703"/>
      <sheetName val="702"/>
      <sheetName val="701"/>
      <sheetName val="608"/>
      <sheetName val="43"/>
      <sheetName val="42"/>
      <sheetName val="41"/>
      <sheetName val="40"/>
      <sheetName val="607"/>
      <sheetName val="606"/>
      <sheetName val="605"/>
      <sheetName val="604"/>
      <sheetName val="603"/>
      <sheetName val="602"/>
      <sheetName val="601"/>
      <sheetName val="506"/>
      <sheetName val="505"/>
      <sheetName val="504"/>
      <sheetName val="503"/>
      <sheetName val="502"/>
      <sheetName val="501"/>
      <sheetName val="501B"/>
      <sheetName val="405"/>
      <sheetName val="404"/>
      <sheetName val="404 B"/>
      <sheetName val="403"/>
      <sheetName val="402"/>
      <sheetName val="401"/>
      <sheetName val="22"/>
      <sheetName val="21"/>
      <sheetName val="20"/>
      <sheetName val="19"/>
      <sheetName val="18"/>
      <sheetName val="17"/>
      <sheetName val="16"/>
      <sheetName val="15"/>
      <sheetName val="306"/>
      <sheetName val="305"/>
      <sheetName val="304"/>
      <sheetName val="303"/>
      <sheetName val="302"/>
      <sheetName val="301"/>
      <sheetName val="210"/>
      <sheetName val="209 B"/>
      <sheetName val="209"/>
      <sheetName val="13"/>
      <sheetName val="12"/>
      <sheetName val="11"/>
      <sheetName val="208"/>
      <sheetName val="207"/>
      <sheetName val="206"/>
      <sheetName val="205"/>
      <sheetName val="204"/>
      <sheetName val="203"/>
      <sheetName val="202"/>
      <sheetName val="201"/>
      <sheetName val="CONCRETOS"/>
      <sheetName val="108"/>
      <sheetName val="107"/>
      <sheetName val="106"/>
      <sheetName val="105"/>
      <sheetName val="104"/>
      <sheetName val="103"/>
      <sheetName val="102"/>
      <sheetName val="101"/>
      <sheetName val="PRESUPUESTO"/>
      <sheetName val="PRESUP ADMIN"/>
      <sheetName val="CAPITULOS"/>
      <sheetName val="LISTA UNITARIOS"/>
      <sheetName val="UNITARIOS"/>
      <sheetName val="ASIGNACION CAPITULOS"/>
      <sheetName val="CONSECUTIVO MEMORIA"/>
      <sheetName val="MODE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row r="1">
          <cell r="A1" t="str">
            <v>ID</v>
          </cell>
          <cell r="B1" t="str">
            <v>CAPITULO</v>
          </cell>
          <cell r="D1" t="str">
            <v>ID</v>
          </cell>
          <cell r="E1" t="str">
            <v>ACTIVIDAD PTO</v>
          </cell>
          <cell r="F1" t="str">
            <v>UND</v>
          </cell>
          <cell r="M1">
            <v>2</v>
          </cell>
        </row>
        <row r="2">
          <cell r="A2">
            <v>1</v>
          </cell>
          <cell r="B2" t="str">
            <v>PRELIMINARES</v>
          </cell>
          <cell r="D2">
            <v>1</v>
          </cell>
          <cell r="E2" t="str">
            <v>Campamento de 18 m²</v>
          </cell>
          <cell r="F2" t="str">
            <v>UND</v>
          </cell>
        </row>
        <row r="3">
          <cell r="A3">
            <v>2</v>
          </cell>
          <cell r="B3" t="str">
            <v>CIMENTACION-MEJORAMIENTOS</v>
          </cell>
          <cell r="D3">
            <v>2</v>
          </cell>
          <cell r="E3" t="str">
            <v>Replanteo y localizacion para arquitectura, sobre terreno.</v>
          </cell>
          <cell r="F3" t="str">
            <v>M2</v>
          </cell>
        </row>
        <row r="4">
          <cell r="A4">
            <v>3</v>
          </cell>
          <cell r="B4" t="str">
            <v>ESTRUCTURA-CONCRETOS</v>
          </cell>
          <cell r="D4">
            <v>3</v>
          </cell>
          <cell r="E4" t="str">
            <v>REPLANTEO CANCHAS, ZONAS DURAS / PLAZOLETAS</v>
          </cell>
          <cell r="F4" t="str">
            <v>M2</v>
          </cell>
        </row>
        <row r="5">
          <cell r="A5">
            <v>4</v>
          </cell>
          <cell r="B5" t="str">
            <v>MAMPOSTERIA Y PAÑETES</v>
          </cell>
          <cell r="D5">
            <v>4</v>
          </cell>
          <cell r="E5" t="str">
            <v>Demolicion vigas y columnas con retiro</v>
          </cell>
          <cell r="F5" t="str">
            <v>M3</v>
          </cell>
        </row>
        <row r="6">
          <cell r="A6">
            <v>5</v>
          </cell>
          <cell r="B6" t="str">
            <v>INSTALACIONES APARATOS HIDROSANITARIOS</v>
          </cell>
          <cell r="D6">
            <v>5</v>
          </cell>
          <cell r="E6" t="str">
            <v>Cerramiento en malla verde h=2.00 m.</v>
          </cell>
          <cell r="F6" t="str">
            <v>ML</v>
          </cell>
        </row>
        <row r="7">
          <cell r="A7">
            <v>6</v>
          </cell>
          <cell r="B7" t="str">
            <v>PISOS Y ENCHAPES</v>
          </cell>
          <cell r="D7">
            <v>6</v>
          </cell>
          <cell r="E7" t="str">
            <v>Descapote a maquina, incluye cargue, y disposición final.</v>
          </cell>
          <cell r="F7" t="str">
            <v>M2</v>
          </cell>
        </row>
        <row r="8">
          <cell r="A8">
            <v>7</v>
          </cell>
          <cell r="B8" t="str">
            <v>CARPINTERIA METALICA</v>
          </cell>
          <cell r="D8">
            <v>7</v>
          </cell>
          <cell r="E8" t="str">
            <v>Desmonte malla cerramiento, con accarreo.</v>
          </cell>
          <cell r="F8" t="str">
            <v>M2</v>
          </cell>
        </row>
        <row r="9">
          <cell r="A9">
            <v>7</v>
          </cell>
          <cell r="B9" t="str">
            <v>CARPINTERIA METALICA</v>
          </cell>
          <cell r="D9">
            <v>8</v>
          </cell>
          <cell r="E9" t="str">
            <v>Demolicion andenes, sardineles y cunetas (Incluye: Retiro)</v>
          </cell>
          <cell r="F9" t="str">
            <v>M2</v>
          </cell>
        </row>
        <row r="10">
          <cell r="A10">
            <v>9</v>
          </cell>
          <cell r="B10" t="str">
            <v>PINTURAS Y ACABADOS</v>
          </cell>
          <cell r="D10">
            <v>9</v>
          </cell>
          <cell r="E10" t="str">
            <v>Excavación a mano en material común con transporte.</v>
          </cell>
          <cell r="F10" t="str">
            <v>M3</v>
          </cell>
        </row>
        <row r="11">
          <cell r="A11">
            <v>10</v>
          </cell>
          <cell r="B11" t="str">
            <v>TANQUE ELEVADO</v>
          </cell>
          <cell r="D11">
            <v>10</v>
          </cell>
          <cell r="E11" t="str">
            <v>Excavación mecánica con retiro y disposición final.</v>
          </cell>
          <cell r="F11" t="str">
            <v>M3</v>
          </cell>
        </row>
        <row r="12">
          <cell r="A12">
            <v>11</v>
          </cell>
          <cell r="B12" t="str">
            <v xml:space="preserve">ESCALERA </v>
          </cell>
          <cell r="D12">
            <v>11</v>
          </cell>
          <cell r="E12" t="str">
            <v>Relleno de excavacion (con material local) compactado.</v>
          </cell>
          <cell r="F12" t="str">
            <v>M3</v>
          </cell>
        </row>
        <row r="13">
          <cell r="A13">
            <v>12</v>
          </cell>
          <cell r="B13" t="str">
            <v>RAMPA</v>
          </cell>
          <cell r="D13">
            <v>12</v>
          </cell>
          <cell r="E13" t="str">
            <v>Relleno con subbase granular seleccionada (compactada y transportada).</v>
          </cell>
          <cell r="F13" t="str">
            <v>M3</v>
          </cell>
        </row>
        <row r="14">
          <cell r="A14">
            <v>13</v>
          </cell>
          <cell r="B14" t="str">
            <v>ZONA VERDE-ARBOLIZACION</v>
          </cell>
          <cell r="D14">
            <v>13</v>
          </cell>
          <cell r="E14" t="str">
            <v>Base en concreto pobre 2000psi e=0,05.</v>
          </cell>
          <cell r="F14" t="str">
            <v>M2</v>
          </cell>
        </row>
        <row r="15">
          <cell r="A15">
            <v>14</v>
          </cell>
          <cell r="B15" t="str">
            <v>VARIOS</v>
          </cell>
          <cell r="D15">
            <v>14</v>
          </cell>
          <cell r="E15" t="str">
            <v>Zapata en concreto para cimentación de resistencia 4000 psi.</v>
          </cell>
          <cell r="F15" t="str">
            <v>M3</v>
          </cell>
        </row>
        <row r="16">
          <cell r="A16">
            <v>15</v>
          </cell>
          <cell r="D16">
            <v>15</v>
          </cell>
          <cell r="E16" t="str">
            <v>Pedestales en concreto 4000 PSI.</v>
          </cell>
          <cell r="F16" t="str">
            <v>M3</v>
          </cell>
        </row>
        <row r="17">
          <cell r="A17">
            <v>16</v>
          </cell>
          <cell r="D17">
            <v>16</v>
          </cell>
          <cell r="E17" t="str">
            <v>Viga de amarre en concreto para cimentación de resistencia 3500 psi.</v>
          </cell>
          <cell r="F17" t="str">
            <v>M3</v>
          </cell>
        </row>
        <row r="18">
          <cell r="A18">
            <v>17</v>
          </cell>
          <cell r="D18">
            <v>17</v>
          </cell>
          <cell r="E18" t="str">
            <v>CONCRETO CICLOPEO DE RESISTENCIA 2500 PSI</v>
          </cell>
          <cell r="F18" t="str">
            <v>M3</v>
          </cell>
        </row>
        <row r="19">
          <cell r="A19">
            <v>18</v>
          </cell>
          <cell r="D19">
            <v>18</v>
          </cell>
          <cell r="E19" t="str">
            <v>Acero de refuerzo grado 60, pagado en kg.</v>
          </cell>
          <cell r="F19" t="str">
            <v>KG</v>
          </cell>
        </row>
        <row r="20">
          <cell r="A20">
            <v>19</v>
          </cell>
          <cell r="D20">
            <v>19</v>
          </cell>
          <cell r="E20" t="str">
            <v>Retiro adoquín, lateral</v>
          </cell>
          <cell r="F20" t="str">
            <v>M2</v>
          </cell>
        </row>
        <row r="21">
          <cell r="A21">
            <v>20</v>
          </cell>
          <cell r="D21">
            <v>20</v>
          </cell>
          <cell r="E21" t="str">
            <v>Placa base en concreto de 3000psi e= 0,10 m reforzada con malla Q-5 de 6mm.</v>
          </cell>
          <cell r="F21" t="str">
            <v>M2</v>
          </cell>
        </row>
        <row r="22">
          <cell r="D22">
            <v>21</v>
          </cell>
          <cell r="E22" t="str">
            <v>Placa entrepiso caseton con vigas sin refuerzo 3000 Psi, H= 0.50 m.</v>
          </cell>
          <cell r="F22" t="str">
            <v>M2</v>
          </cell>
        </row>
        <row r="23">
          <cell r="D23">
            <v>22</v>
          </cell>
          <cell r="E23" t="str">
            <v>PLACAS ALIGERADAS EN METALDECK</v>
          </cell>
          <cell r="F23" t="str">
            <v>M2</v>
          </cell>
        </row>
        <row r="24">
          <cell r="D24">
            <v>23</v>
          </cell>
          <cell r="E24" t="str">
            <v>Malla electrosoldada Q-5 O tipo ME-1</v>
          </cell>
          <cell r="F24" t="str">
            <v>M2</v>
          </cell>
        </row>
        <row r="25">
          <cell r="D25">
            <v>24</v>
          </cell>
          <cell r="E25" t="str">
            <v>MUROS EN CONCRETO DE 3500 PSI IMPERMEABILIZADO, RESISTENCIA 245KG/CM2</v>
          </cell>
          <cell r="F25" t="str">
            <v>M3</v>
          </cell>
        </row>
        <row r="26">
          <cell r="D26">
            <v>25</v>
          </cell>
          <cell r="E26" t="str">
            <v>Columnas en concreto resistencia 4000PSI.</v>
          </cell>
          <cell r="F26" t="str">
            <v>M3</v>
          </cell>
        </row>
        <row r="27">
          <cell r="D27">
            <v>26</v>
          </cell>
          <cell r="E27" t="str">
            <v>Dintel en concreto de 3000 psi 15 x 10 reforzado</v>
          </cell>
          <cell r="F27" t="str">
            <v>ML</v>
          </cell>
        </row>
        <row r="28">
          <cell r="D28">
            <v>27</v>
          </cell>
          <cell r="E28" t="str">
            <v>DEMOLICIÓN MURO DE LADRILLO DE ESPESOR MENOR A 0.15 M. CON RETIRO</v>
          </cell>
          <cell r="F28" t="str">
            <v>M2</v>
          </cell>
        </row>
        <row r="29">
          <cell r="D29">
            <v>28</v>
          </cell>
          <cell r="E29" t="str">
            <v>DEMOLICION MANUAL PLACA DE PISO 0.10 M PROM, CON RETIRO</v>
          </cell>
          <cell r="F29" t="str">
            <v>M2</v>
          </cell>
        </row>
        <row r="30">
          <cell r="D30">
            <v>29</v>
          </cell>
          <cell r="E30" t="str">
            <v>Viga aérea en concreto de resistencia 3500PSI</v>
          </cell>
          <cell r="F30" t="str">
            <v>M3</v>
          </cell>
        </row>
        <row r="31">
          <cell r="D31">
            <v>30</v>
          </cell>
          <cell r="E31" t="str">
            <v>Viga canal, en concreto de resistencia 3500 psi</v>
          </cell>
          <cell r="F31" t="str">
            <v>M3</v>
          </cell>
        </row>
        <row r="32">
          <cell r="D32">
            <v>31</v>
          </cell>
          <cell r="E32" t="str">
            <v>Viga cinta de  O.15 X 0.10 M en concreto de resistencia 3000psi</v>
          </cell>
          <cell r="F32" t="str">
            <v>ML</v>
          </cell>
        </row>
        <row r="33">
          <cell r="D33">
            <v>32</v>
          </cell>
          <cell r="E33" t="str">
            <v>ESTRUCTURA METÁLICA DE CUBIERTA</v>
          </cell>
          <cell r="F33" t="str">
            <v>KG</v>
          </cell>
        </row>
        <row r="34">
          <cell r="D34">
            <v>33</v>
          </cell>
          <cell r="E34" t="str">
            <v>Escalera maciza en concreto de 3000 psi, un tramo</v>
          </cell>
          <cell r="F34" t="str">
            <v>M3</v>
          </cell>
        </row>
        <row r="35">
          <cell r="D35">
            <v>34</v>
          </cell>
          <cell r="E35" t="str">
            <v>MAMPOSTERÍA LADRILLO PRENZADO MACIZO 0.12M FACHADA</v>
          </cell>
          <cell r="F35" t="str">
            <v>M2</v>
          </cell>
        </row>
        <row r="36">
          <cell r="D36">
            <v>35</v>
          </cell>
          <cell r="E36" t="str">
            <v>Muros en bloque N° 5 de 0.12 m con andamio (.30X .12 X .20)</v>
          </cell>
          <cell r="F36" t="str">
            <v>M2</v>
          </cell>
        </row>
        <row r="37">
          <cell r="D37">
            <v>36</v>
          </cell>
          <cell r="E37" t="str">
            <v>FACHADA UNA CARA SUPERBOARD UNA CARA 10 MM</v>
          </cell>
          <cell r="F37" t="str">
            <v>M2</v>
          </cell>
        </row>
        <row r="38">
          <cell r="D38">
            <v>37</v>
          </cell>
          <cell r="E38" t="str">
            <v>ANCLAJES EN VARILLA 3/8”, L=11,43 CM</v>
          </cell>
          <cell r="F38" t="str">
            <v>UND</v>
          </cell>
        </row>
        <row r="39">
          <cell r="D39">
            <v>38</v>
          </cell>
          <cell r="E39" t="str">
            <v>GRAFILL 4,0MM A 8,5MM</v>
          </cell>
          <cell r="F39" t="str">
            <v>KG</v>
          </cell>
        </row>
        <row r="40">
          <cell r="D40">
            <v>39</v>
          </cell>
          <cell r="E40" t="str">
            <v>Mesones en concreto 3000psi reforzado e=0.08m A=0.60m acabado en granito pulido blanco .</v>
          </cell>
          <cell r="F40" t="str">
            <v>ML</v>
          </cell>
        </row>
        <row r="41">
          <cell r="D41">
            <v>40</v>
          </cell>
          <cell r="E41" t="str">
            <v>Viga aerea en concreto de resistencia 3000 psi</v>
          </cell>
          <cell r="F41" t="str">
            <v>M3</v>
          </cell>
        </row>
        <row r="42">
          <cell r="D42">
            <v>41</v>
          </cell>
          <cell r="E42" t="str">
            <v>Alistado impermeabilizado para pisos e=0.04m, mortero 1:3</v>
          </cell>
          <cell r="F42" t="str">
            <v>M2</v>
          </cell>
        </row>
        <row r="43">
          <cell r="D43">
            <v>42</v>
          </cell>
          <cell r="E43" t="str">
            <v>Piso cerámica  57.5x57.5 cm paradiso beige de corona o similar</v>
          </cell>
          <cell r="F43" t="str">
            <v>M2</v>
          </cell>
        </row>
        <row r="44">
          <cell r="D44">
            <v>43</v>
          </cell>
          <cell r="E44" t="str">
            <v>Enchape pared ceramica brillante 20.5x30.5 cm tipo
egeo de corona o similar</v>
          </cell>
          <cell r="F44" t="str">
            <v>M2</v>
          </cell>
        </row>
        <row r="45">
          <cell r="D45">
            <v>44</v>
          </cell>
          <cell r="E45" t="str">
            <v>GUARDAESCOBA EN CERAMICA PORCELANATO</v>
          </cell>
          <cell r="F45" t="str">
            <v>ML</v>
          </cell>
        </row>
        <row r="46">
          <cell r="D46">
            <v>45</v>
          </cell>
          <cell r="E46" t="str">
            <v>Baldosa en grano de mármol 30x30 cm, blanco claro incluye base destronque, pulida y brillado a todo costo</v>
          </cell>
          <cell r="F46" t="str">
            <v>M2</v>
          </cell>
        </row>
        <row r="47">
          <cell r="D47">
            <v>46</v>
          </cell>
          <cell r="E47" t="str">
            <v>DEMOLICION VIGAS Y COLUMNAS CON RETIRO</v>
          </cell>
          <cell r="F47" t="str">
            <v>M3</v>
          </cell>
        </row>
        <row r="48">
          <cell r="D48">
            <v>47</v>
          </cell>
          <cell r="E48" t="str">
            <v>Paso escalera granito (huella+contrahuella)</v>
          </cell>
          <cell r="F48" t="str">
            <v>ML</v>
          </cell>
        </row>
        <row r="49">
          <cell r="D49">
            <v>48</v>
          </cell>
          <cell r="E49" t="str">
            <v>Pulida piso granito (incluye material y maquinaria a todo costo)</v>
          </cell>
          <cell r="F49" t="str">
            <v>M2</v>
          </cell>
        </row>
        <row r="50">
          <cell r="D50">
            <v>49</v>
          </cell>
          <cell r="E50" t="str">
            <v>TABLON DE GRES GRAFILADO 25X25 CM. SUMINISTRO E INSTAL</v>
          </cell>
          <cell r="F50" t="str">
            <v>M2</v>
          </cell>
        </row>
        <row r="51">
          <cell r="D51">
            <v>50</v>
          </cell>
          <cell r="E51" t="str">
            <v>Guardaescoba en ceramica durapiso 33x7cm</v>
          </cell>
          <cell r="F51" t="str">
            <v>ML</v>
          </cell>
        </row>
        <row r="52">
          <cell r="D52">
            <v>51</v>
          </cell>
          <cell r="E52" t="str">
            <v>Guardaescoba baldosa grano de mármol 7.2x33 cm</v>
          </cell>
          <cell r="F52" t="str">
            <v>ML</v>
          </cell>
        </row>
        <row r="53">
          <cell r="D53">
            <v>52</v>
          </cell>
          <cell r="E53" t="str">
            <v>DILATACION EN GRANITO a=0.20M</v>
          </cell>
          <cell r="F53" t="str">
            <v>ML</v>
          </cell>
        </row>
        <row r="54">
          <cell r="D54">
            <v>53</v>
          </cell>
          <cell r="E54" t="str">
            <v>PAÑETE IMPERMEABILIZADO 1:3 E=2cm. FILOS Y DILATACIONES, INCLUTYE FACHADA Y CULATAS</v>
          </cell>
          <cell r="F54" t="str">
            <v>M2</v>
          </cell>
        </row>
        <row r="55">
          <cell r="D55">
            <v>54</v>
          </cell>
          <cell r="E55" t="str">
            <v>Pañete impermeabilizado muros 1:3 e=2cm. Filos y dilataciones.</v>
          </cell>
          <cell r="F55" t="str">
            <v>M2</v>
          </cell>
        </row>
        <row r="56">
          <cell r="D56">
            <v>55</v>
          </cell>
          <cell r="E56" t="str">
            <v>Pañete liso (allanado) muros 1:3.incluye filos y dilataciones.</v>
          </cell>
          <cell r="F56" t="str">
            <v>M2</v>
          </cell>
        </row>
        <row r="57">
          <cell r="D57">
            <v>56</v>
          </cell>
          <cell r="E57" t="str">
            <v>FILOS Y DILATACIONES DE PAÑETE</v>
          </cell>
          <cell r="F57" t="str">
            <v>M2</v>
          </cell>
        </row>
        <row r="58">
          <cell r="D58">
            <v>57</v>
          </cell>
          <cell r="E58" t="str">
            <v>PAÑETE BAJO PLACA 1:4 CON FILOS Y DILATACIONES</v>
          </cell>
          <cell r="F58" t="str">
            <v>M2</v>
          </cell>
        </row>
        <row r="59">
          <cell r="D59">
            <v>58</v>
          </cell>
          <cell r="E59" t="str">
            <v>ENCHAPE DE LADRILLO PRENSADO</v>
          </cell>
          <cell r="F59" t="str">
            <v>M2</v>
          </cell>
        </row>
        <row r="60">
          <cell r="D60">
            <v>59</v>
          </cell>
          <cell r="E60" t="str">
            <v>ENCHAPE CERAMICA BRILLANTE 30.5 X 20.5 CM TIPO EGEO DE CORONA O SIMILAR</v>
          </cell>
          <cell r="F60" t="str">
            <v>M2</v>
          </cell>
        </row>
        <row r="61">
          <cell r="D61">
            <v>60</v>
          </cell>
          <cell r="E61" t="str">
            <v>ENCHAPE PIEDRA LAJA</v>
          </cell>
          <cell r="F61" t="str">
            <v>M2</v>
          </cell>
        </row>
        <row r="62">
          <cell r="D62">
            <v>61</v>
          </cell>
          <cell r="E62" t="str">
            <v>ENCHAPE FACHADA MARMOL TRAVERTINO PERUANO</v>
          </cell>
          <cell r="F62" t="str">
            <v>M2</v>
          </cell>
        </row>
        <row r="63">
          <cell r="D63">
            <v>62</v>
          </cell>
          <cell r="E63" t="str">
            <v>ESTUCO PLASTICO  MUROS, SUMINISTRO E INSTALACIÓN</v>
          </cell>
          <cell r="F63" t="str">
            <v>M2</v>
          </cell>
        </row>
        <row r="64">
          <cell r="D64">
            <v>63</v>
          </cell>
          <cell r="E64" t="str">
            <v>Estuco y vinilo 3 manos. Suministro e instal</v>
          </cell>
          <cell r="F64" t="str">
            <v>M2</v>
          </cell>
        </row>
        <row r="65">
          <cell r="D65">
            <v>64</v>
          </cell>
          <cell r="E65" t="str">
            <v>PINTURA EN ESMALTE SOBRE MALLA DE CERRAMIENTO</v>
          </cell>
          <cell r="F65" t="str">
            <v>M2</v>
          </cell>
        </row>
        <row r="66">
          <cell r="D66">
            <v>65</v>
          </cell>
          <cell r="E66" t="str">
            <v>ANTIHUMEDAD FACHADAS SIKA TRANSPARENTE 10 (2 CAPAS)</v>
          </cell>
          <cell r="F66" t="str">
            <v>M2</v>
          </cell>
        </row>
        <row r="67">
          <cell r="D67">
            <v>66</v>
          </cell>
          <cell r="E67" t="str">
            <v>ESMALTE CERCHAS H&lt;=0.25M 2 MANOS (INCLUYE ANTICORROSIVO)</v>
          </cell>
          <cell r="F67" t="str">
            <v>M2</v>
          </cell>
        </row>
        <row r="68">
          <cell r="D68">
            <v>67</v>
          </cell>
          <cell r="E68" t="str">
            <v>ESMALTE SOBRE VENTANAS EN LAMINA (INCLUYE ANTICORROSIVO)</v>
          </cell>
          <cell r="F68" t="str">
            <v>M2</v>
          </cell>
        </row>
        <row r="69">
          <cell r="D69">
            <v>68</v>
          </cell>
          <cell r="E69" t="str">
            <v>Pintura exterior acrilica tipo koraza o similar 3 manos sobre muros</v>
          </cell>
          <cell r="F69" t="str">
            <v>M2</v>
          </cell>
        </row>
        <row r="70">
          <cell r="D70">
            <v>69</v>
          </cell>
          <cell r="E70" t="str">
            <v>PINTURA EXTERIOR VINILO 3 MANOS</v>
          </cell>
          <cell r="F70" t="str">
            <v>M2</v>
          </cell>
        </row>
        <row r="71">
          <cell r="D71">
            <v>70</v>
          </cell>
          <cell r="E71" t="str">
            <v>VINILO INTERIOR SOBRE PAÑETE 3 MANOS</v>
          </cell>
          <cell r="F71" t="str">
            <v>M2</v>
          </cell>
        </row>
        <row r="72">
          <cell r="D72">
            <v>71</v>
          </cell>
          <cell r="E72" t="str">
            <v>PINTURA EPOXICA PARA MUROS A DOS MANOS</v>
          </cell>
          <cell r="F72" t="str">
            <v>M2</v>
          </cell>
        </row>
        <row r="73">
          <cell r="D73">
            <v>72</v>
          </cell>
          <cell r="E73" t="str">
            <v>VINILO INTERIOR SOBRE PAÑETE BAJO PLACA 3 MANOS</v>
          </cell>
          <cell r="F73" t="str">
            <v>M2</v>
          </cell>
        </row>
        <row r="74">
          <cell r="D74">
            <v>73</v>
          </cell>
          <cell r="E74" t="str">
            <v>IMPERMEABILIZANTE MUROS IGOL DENSO</v>
          </cell>
          <cell r="F74" t="str">
            <v>M2</v>
          </cell>
        </row>
        <row r="75">
          <cell r="D75">
            <v>74</v>
          </cell>
          <cell r="E75" t="str">
            <v xml:space="preserve">Cubierta sándwich hunter douglas ref.333c en aluzinc 26 pintada ambas caras con andamio </v>
          </cell>
          <cell r="F75" t="str">
            <v>M2</v>
          </cell>
        </row>
        <row r="76">
          <cell r="D76">
            <v>75</v>
          </cell>
          <cell r="E76" t="str">
            <v>TAPA REMATE BORDE DE CUBIERTA SÁNDWICH DECK</v>
          </cell>
          <cell r="F76" t="str">
            <v>M</v>
          </cell>
        </row>
        <row r="77">
          <cell r="D77">
            <v>76</v>
          </cell>
          <cell r="E77" t="str">
            <v>CUBIERTA EN PALMA SINTETICA</v>
          </cell>
          <cell r="F77" t="str">
            <v>M2</v>
          </cell>
        </row>
        <row r="78">
          <cell r="D78">
            <v>77</v>
          </cell>
          <cell r="E78" t="str">
            <v>Cubierta en policarbonato alveolar 6mm sin estructura de soporte</v>
          </cell>
          <cell r="F78" t="str">
            <v>M2</v>
          </cell>
        </row>
        <row r="79">
          <cell r="D79">
            <v>78</v>
          </cell>
          <cell r="E79" t="str">
            <v>AFINADO CUBIERTAS PLANAS ESPESOR PROMEDIO 0.05M EN MORTERO</v>
          </cell>
          <cell r="F79" t="str">
            <v>M2</v>
          </cell>
        </row>
        <row r="80">
          <cell r="D80">
            <v>79</v>
          </cell>
          <cell r="E80" t="str">
            <v>Impermeabilización placas/viga canal con sikatecho E (4 capas) + sikafelt (2 capas) + 1 capa de alumol</v>
          </cell>
          <cell r="F80" t="str">
            <v>M2</v>
          </cell>
        </row>
        <row r="81">
          <cell r="D81">
            <v>80</v>
          </cell>
          <cell r="E81" t="str">
            <v>CIELO RASO  SUPERBOARD PINTADO 6MM CON VINILTEX O SIMILAR CALIDAD</v>
          </cell>
          <cell r="F81" t="str">
            <v>M2</v>
          </cell>
        </row>
        <row r="82">
          <cell r="D82">
            <v>81</v>
          </cell>
          <cell r="E82" t="str">
            <v>Cielo raso en lamina pvc 7mm</v>
          </cell>
          <cell r="F82" t="str">
            <v>M2</v>
          </cell>
        </row>
        <row r="83">
          <cell r="D83">
            <v>82</v>
          </cell>
          <cell r="E83" t="str">
            <v>PUERTA EN ALUMINIO LLENA CON MARCO E INSTALACIÓN</v>
          </cell>
          <cell r="F83" t="str">
            <v>M2</v>
          </cell>
        </row>
        <row r="84">
          <cell r="D84">
            <v>83</v>
          </cell>
          <cell r="E84" t="str">
            <v>Ventana aluminio fija incluye vidrio templado de 6 mm. Suministro e instal.</v>
          </cell>
          <cell r="F84" t="str">
            <v>M2</v>
          </cell>
        </row>
        <row r="85">
          <cell r="D85">
            <v>84</v>
          </cell>
          <cell r="E85" t="str">
            <v xml:space="preserve">Puerta con marco en aluminio con vidrio incoloro 5 mm. Suministro e instal ( incluye chapa) a todo costo  </v>
          </cell>
          <cell r="F85" t="str">
            <v>M2</v>
          </cell>
        </row>
        <row r="86">
          <cell r="D86">
            <v>85</v>
          </cell>
          <cell r="E86" t="str">
            <v>Puerta en lamina cold rolled calibre 18 pintada con anticorrosivo, incluye marco. Suministro e instal.</v>
          </cell>
          <cell r="F86" t="str">
            <v>M2</v>
          </cell>
        </row>
        <row r="87">
          <cell r="D87">
            <v>86</v>
          </cell>
          <cell r="E87" t="str">
            <v>LOCALIZACIÓN Y REPLANTEO CANCHAS, ZONAS DURAS / PLAZOLETAS</v>
          </cell>
          <cell r="F87" t="str">
            <v>M2</v>
          </cell>
        </row>
        <row r="88">
          <cell r="D88">
            <v>87</v>
          </cell>
          <cell r="E88" t="str">
            <v>EXCAVACIÓN MECÁNICA EN MATERIAL COMÚN CON RETIRO</v>
          </cell>
          <cell r="F88" t="str">
            <v>M2</v>
          </cell>
        </row>
        <row r="89">
          <cell r="D89">
            <v>88</v>
          </cell>
          <cell r="E89" t="str">
            <v>Dilatacion en granito a=0.10, bordes en dilataciones de bronce</v>
          </cell>
          <cell r="F89" t="str">
            <v>Ml</v>
          </cell>
        </row>
        <row r="90">
          <cell r="D90">
            <v>89</v>
          </cell>
          <cell r="E90" t="str">
            <v>Concreto estriado rampas de 3000 psi</v>
          </cell>
          <cell r="F90" t="str">
            <v>M2</v>
          </cell>
        </row>
        <row r="91">
          <cell r="D91">
            <v>90</v>
          </cell>
          <cell r="E91" t="str">
            <v xml:space="preserve">RELLENO DE ARENA APISONADA PARA SOLADO CON TRANSPORTE </v>
          </cell>
          <cell r="F91" t="str">
            <v>M3</v>
          </cell>
        </row>
        <row r="92">
          <cell r="D92">
            <v>91</v>
          </cell>
          <cell r="E92" t="str">
            <v xml:space="preserve">SARDINELES PREFABRICADO A - 10 (0.80 X 0.20 X 0.50) INCLUYE MORTERO DE PEGUE Y NIVELACIÓN DE 0.03 M </v>
          </cell>
          <cell r="F92" t="str">
            <v>ML</v>
          </cell>
        </row>
        <row r="93">
          <cell r="D93">
            <v>92</v>
          </cell>
          <cell r="E93" t="str">
            <v>BORDILLO 10X40 CM FUNDIDO EN CONCRETO 2500PSI</v>
          </cell>
          <cell r="F93" t="str">
            <v>ML</v>
          </cell>
        </row>
        <row r="94">
          <cell r="D94">
            <v>93</v>
          </cell>
          <cell r="E94" t="str">
            <v>BORDILLO PREFABRICADO A-80 (0.80X0.20X0.35) INCLUYE MORTERO DE PEGUE Y NIVELACIÓN DE 0.03M</v>
          </cell>
          <cell r="F94" t="str">
            <v>ML</v>
          </cell>
        </row>
        <row r="95">
          <cell r="D95">
            <v>94</v>
          </cell>
          <cell r="E95" t="str">
            <v>CAÑUELA PREFABRICADA A-120 (0.80X0.20X0.20). INCLUYE MORTERO DE PEGUE Y NIVELACIÓN DE 0.03M</v>
          </cell>
          <cell r="F95" t="str">
            <v>ML</v>
          </cell>
        </row>
        <row r="96">
          <cell r="D96">
            <v>95</v>
          </cell>
          <cell r="E96" t="str">
            <v>DIVISION PARA OFICINA EN ALUMION, PAÑO Y VIDRIO. SUMINISTRO E INSTAL.</v>
          </cell>
          <cell r="F96" t="str">
            <v>M2</v>
          </cell>
        </row>
        <row r="97">
          <cell r="D97">
            <v>96</v>
          </cell>
          <cell r="E97" t="str">
            <v>CENEFA DILATACIÓN EN ADOQUÍN DE ARCILLA CARA EXPUESTA DE 0.20*0.05 HILERA SENCILLA</v>
          </cell>
          <cell r="F97" t="str">
            <v>ML</v>
          </cell>
        </row>
        <row r="98">
          <cell r="D98">
            <v>97</v>
          </cell>
          <cell r="E98" t="str">
            <v>PISO ADOQUÍN TIPO LADRILLO (5X10X20CM)</v>
          </cell>
          <cell r="F98" t="str">
            <v>M2</v>
          </cell>
        </row>
        <row r="99">
          <cell r="D99">
            <v>98</v>
          </cell>
          <cell r="E99" t="str">
            <v>ADOQUÍN DE CONCRETO PEATONAL DE 10 X 20 X 6 CM</v>
          </cell>
          <cell r="F99" t="str">
            <v>M2</v>
          </cell>
        </row>
        <row r="100">
          <cell r="D100">
            <v>99</v>
          </cell>
          <cell r="E100" t="str">
            <v>SUMINISTRO Y COLOCACIÓN GRAVILLA LAVADA SUELTA TAMAÑO ¾”, ESPESOR CAPA E=5 CM, SOBRE TERRENO NATURAL</v>
          </cell>
          <cell r="F100" t="str">
            <v>M2</v>
          </cell>
        </row>
        <row r="101">
          <cell r="D101">
            <v>100</v>
          </cell>
          <cell r="E101" t="str">
            <v>EXTRACCIÓN DE RAÍCES Y ELIMINACIÓN DE ESPECIES ALTURA ENTRE 0-3,0M</v>
          </cell>
          <cell r="F101" t="str">
            <v>M2</v>
          </cell>
        </row>
        <row r="102">
          <cell r="D102">
            <v>101</v>
          </cell>
          <cell r="E102" t="str">
            <v>TALA DE ÁRBOL 0.25M&gt;Ø0.50M; INCLUYE APEO, DESRAMADO, TROCEO, PELADO, REPIQUE, APILADO Y DISPOSICIÓN FINAL 2KM</v>
          </cell>
          <cell r="F102" t="str">
            <v>M2</v>
          </cell>
        </row>
        <row r="103">
          <cell r="D103">
            <v>102</v>
          </cell>
          <cell r="E103" t="str">
            <v>ZONA VERDE INCLUYE GRAMA EN CESPED Y CAPA DE TIERRA NEGRA ABONADA 0.08M</v>
          </cell>
          <cell r="F103" t="str">
            <v>M2</v>
          </cell>
        </row>
        <row r="104">
          <cell r="D104">
            <v>103</v>
          </cell>
          <cell r="E104" t="str">
            <v>TRANSLADO Y SIEMBRA DE ESPECIES ALTURA ENTRE 0 A 2.0 M</v>
          </cell>
          <cell r="F104" t="str">
            <v>UND</v>
          </cell>
        </row>
        <row r="105">
          <cell r="D105">
            <v>104</v>
          </cell>
          <cell r="E105" t="str">
            <v>RIEGO DE ÁRBOLES Y PALMAS DURANTE TRES MESES, DESDE EL PRIMER DÍA, CADA OCHO DÍAS (20 LITROS POR UNIDAD)</v>
          </cell>
          <cell r="F105" t="str">
            <v>UND</v>
          </cell>
        </row>
        <row r="106">
          <cell r="D106">
            <v>105</v>
          </cell>
          <cell r="E106" t="str">
            <v>RIEGO DE PLANTAS TAPIZANTES, DE COBERTURA Y DE EMPRADIZACION, DURANTE TRES MESES, DESDE EL PRIMER DÍA, CADA OCHO DÍAS (10 LITROS POR M2)</v>
          </cell>
          <cell r="F106" t="str">
            <v>M2</v>
          </cell>
        </row>
        <row r="107">
          <cell r="D107">
            <v>106</v>
          </cell>
          <cell r="E107" t="str">
            <v>BANCAS EN CONCRETO SIN ESPALDAR M-31</v>
          </cell>
          <cell r="F107" t="str">
            <v>UND</v>
          </cell>
        </row>
        <row r="108">
          <cell r="D108">
            <v>107</v>
          </cell>
          <cell r="E108" t="str">
            <v>CERRAMIENTO Arroz</v>
          </cell>
          <cell r="F108" t="str">
            <v>ML</v>
          </cell>
        </row>
        <row r="109">
          <cell r="D109">
            <v>108</v>
          </cell>
          <cell r="E109" t="str">
            <v>CERRAMIENTO MALLA ESLABONADA H= 1M, 1.50 M, 2M</v>
          </cell>
        </row>
        <row r="110">
          <cell r="D110">
            <v>109</v>
          </cell>
          <cell r="E110" t="str">
            <v>MÁQUINA DE ABDOMINALES ALTOS</v>
          </cell>
          <cell r="F110" t="str">
            <v>UND</v>
          </cell>
        </row>
        <row r="111">
          <cell r="D111">
            <v>110</v>
          </cell>
          <cell r="E111" t="str">
            <v>MÁQUINA DE ABDOMINALES PLANOS</v>
          </cell>
          <cell r="F111" t="str">
            <v>UND</v>
          </cell>
        </row>
        <row r="112">
          <cell r="D112">
            <v>111</v>
          </cell>
          <cell r="E112" t="str">
            <v>ABDOMINALES Y GLÚTEOS</v>
          </cell>
          <cell r="F112" t="str">
            <v>UND</v>
          </cell>
        </row>
        <row r="113">
          <cell r="D113">
            <v>112</v>
          </cell>
          <cell r="E113" t="str">
            <v>ESTIRAMIENTO DE AQUILES Y TRONCO</v>
          </cell>
          <cell r="F113" t="str">
            <v>UND</v>
          </cell>
        </row>
        <row r="114">
          <cell r="D114">
            <v>113</v>
          </cell>
          <cell r="E114" t="str">
            <v>ESTIRAMIENTO DE MUSLOS Y GEMELOS</v>
          </cell>
          <cell r="F114" t="str">
            <v>UND</v>
          </cell>
        </row>
        <row r="115">
          <cell r="D115">
            <v>114</v>
          </cell>
          <cell r="E115" t="str">
            <v>FLEXIÓN DE ESPALDA TIPO 1</v>
          </cell>
          <cell r="F115" t="str">
            <v>UND</v>
          </cell>
        </row>
        <row r="116">
          <cell r="D116">
            <v>115</v>
          </cell>
          <cell r="E116" t="str">
            <v>SALTO DE BARRA</v>
          </cell>
          <cell r="F116" t="str">
            <v>UND</v>
          </cell>
        </row>
        <row r="117">
          <cell r="D117">
            <v>116</v>
          </cell>
          <cell r="E117" t="str">
            <v>SENTAR Y ALCANZAR</v>
          </cell>
          <cell r="F117" t="str">
            <v>UND</v>
          </cell>
        </row>
        <row r="118">
          <cell r="D118">
            <v>117</v>
          </cell>
          <cell r="E118" t="str">
            <v>CINTURA (PST – Z05X)</v>
          </cell>
          <cell r="F118" t="str">
            <v>UND</v>
          </cell>
        </row>
        <row r="119">
          <cell r="D119">
            <v>118</v>
          </cell>
          <cell r="E119" t="str">
            <v>SURF (PST-CO1X)</v>
          </cell>
          <cell r="F119" t="str">
            <v>UND</v>
          </cell>
        </row>
        <row r="120">
          <cell r="D120">
            <v>119</v>
          </cell>
          <cell r="E120" t="str">
            <v>VOLANTE (PST-T01X)</v>
          </cell>
          <cell r="F120" t="str">
            <v>UND</v>
          </cell>
        </row>
        <row r="121">
          <cell r="D121">
            <v>120</v>
          </cell>
          <cell r="E121" t="str">
            <v>ASCENSO (PST-Z04X)</v>
          </cell>
          <cell r="F121" t="str">
            <v>UND</v>
          </cell>
        </row>
        <row r="122">
          <cell r="D122">
            <v>121</v>
          </cell>
          <cell r="E122" t="str">
            <v>COLUMPIO (PST-Z01X)</v>
          </cell>
          <cell r="F122" t="str">
            <v>UND</v>
          </cell>
        </row>
        <row r="123">
          <cell r="D123">
            <v>122</v>
          </cell>
          <cell r="E123" t="str">
            <v>CANECA TIPO IDU M 121 ACERO INOXIDABLE 0.60 X 0.40 M SUMINISTRO E INSTALACION</v>
          </cell>
          <cell r="F123" t="str">
            <v>UND</v>
          </cell>
        </row>
        <row r="124">
          <cell r="D124">
            <v>123</v>
          </cell>
          <cell r="E124" t="str">
            <v>CICLOPARQUEADERO TIPO M-101 PARA 11 BICICLETAS (H=0.6 M, L=2 M, A=0.6 M), INCLUYE SUMINISTRO E INSTALACIÓN</v>
          </cell>
          <cell r="F124" t="str">
            <v>UND</v>
          </cell>
        </row>
        <row r="125">
          <cell r="D125">
            <v>124</v>
          </cell>
          <cell r="E125" t="str">
            <v>PARQUE INFANTIL METALICO CAPACIDAD 20 NIÑOS SUMINISTRO E INSTALACIÓN</v>
          </cell>
          <cell r="F125" t="str">
            <v>UND</v>
          </cell>
        </row>
        <row r="126">
          <cell r="D126">
            <v>125</v>
          </cell>
          <cell r="E126" t="str">
            <v>BARANDA ALUMINIO ANODIZADO INLCUYE VIDRIO TEMPRANO DE 5MM SUMINISTRO E INSTALCION</v>
          </cell>
          <cell r="F126" t="str">
            <v>ML</v>
          </cell>
        </row>
        <row r="127">
          <cell r="D127">
            <v>126</v>
          </cell>
          <cell r="E127" t="str">
            <v>MODULO BARANDA CON MALLA ONDULADA GALVANIZADA ENMARCADA SEGÚN DISEÑO</v>
          </cell>
          <cell r="F127" t="str">
            <v>UND</v>
          </cell>
        </row>
        <row r="128">
          <cell r="D128">
            <v>127</v>
          </cell>
          <cell r="E128" t="str">
            <v>BARANDA M-80 A, SIN MALLA</v>
          </cell>
          <cell r="F128" t="str">
            <v>ML</v>
          </cell>
        </row>
        <row r="129">
          <cell r="D129">
            <v>128</v>
          </cell>
          <cell r="E129" t="str">
            <v>ASTA DE BANDERA</v>
          </cell>
          <cell r="F129" t="str">
            <v>ML</v>
          </cell>
        </row>
        <row r="130">
          <cell r="D130">
            <v>129</v>
          </cell>
          <cell r="E130" t="str">
            <v>BOLARDOS DE HIERRO M-63</v>
          </cell>
          <cell r="F130" t="str">
            <v>UND</v>
          </cell>
        </row>
        <row r="131">
          <cell r="D131">
            <v>130</v>
          </cell>
          <cell r="E131" t="str">
            <v>PROTECTOR DE ÁRBOLES M-91 INSTALADO INCLUYE BASES</v>
          </cell>
          <cell r="F131" t="str">
            <v>UND</v>
          </cell>
        </row>
        <row r="132">
          <cell r="D132">
            <v>131</v>
          </cell>
          <cell r="E132" t="str">
            <v>VALLA INFORMATICA (SI) 100 X 75 CM, EN CINTA VINILO, LAMINA HG CAL 16, PARAL ANGULO 2"X1/4" H=3.05. SUMINISTRO E INSTALACIÓN</v>
          </cell>
          <cell r="F132" t="str">
            <v>UND</v>
          </cell>
        </row>
        <row r="133">
          <cell r="D133">
            <v>132</v>
          </cell>
          <cell r="E133" t="str">
            <v>SEÑAL INFORMATICA (SI) 60X75 CM, EN CINTA FELECTIVA, LAMINA HG CAL 16, PARAL ANGULO 2"X1/4" H=3.05. SUMINISTRO E INTALACIÓN</v>
          </cell>
          <cell r="F133" t="str">
            <v>UND</v>
          </cell>
        </row>
        <row r="134">
          <cell r="D134">
            <v>133</v>
          </cell>
          <cell r="E134" t="str">
            <v>LIMPIEZA MAMPOSTERÍA A LA VISTA CON ACIDO</v>
          </cell>
          <cell r="F134" t="str">
            <v>M2</v>
          </cell>
        </row>
        <row r="135">
          <cell r="D135">
            <v>134</v>
          </cell>
          <cell r="E135" t="str">
            <v>ASEO GENERAL PARA ENTREGA DE OBRA</v>
          </cell>
          <cell r="F135" t="str">
            <v>M2</v>
          </cell>
        </row>
        <row r="136">
          <cell r="D136">
            <v>135</v>
          </cell>
          <cell r="E136" t="str">
            <v>LAVADO DE PISOS CON ÁCIDO</v>
          </cell>
          <cell r="F136" t="str">
            <v>M2</v>
          </cell>
        </row>
        <row r="137">
          <cell r="D137">
            <v>136</v>
          </cell>
          <cell r="E137" t="str">
            <v>LIMPIEZA MAMPOSTERÍA COMÚN CON AGUA</v>
          </cell>
          <cell r="F137" t="str">
            <v>M2</v>
          </cell>
        </row>
        <row r="138">
          <cell r="D138">
            <v>137</v>
          </cell>
          <cell r="E138" t="str">
            <v>LIMPIEZA Y SELLO DE JUNTAS ENTRE MUROS Y CARPINTERÍA METÁLICA DE 10*10MM</v>
          </cell>
          <cell r="F138" t="str">
            <v>M2</v>
          </cell>
        </row>
        <row r="139">
          <cell r="D139">
            <v>138</v>
          </cell>
          <cell r="E139" t="str">
            <v>CHIMENEA .80M</v>
          </cell>
          <cell r="F139" t="str">
            <v>UND</v>
          </cell>
        </row>
        <row r="140">
          <cell r="D140">
            <v>139</v>
          </cell>
          <cell r="E140" t="str">
            <v>BARANDA ACERO INOXIDABLE UN HILO 2"  MAS DOS HILOS 1"   H PROMEDIO .90M. CAL 18 INCLUYE SOPORTES Y ANCLAJE A TODO COSTO INSTALADA</v>
          </cell>
          <cell r="F140" t="str">
            <v>ML</v>
          </cell>
        </row>
        <row r="141">
          <cell r="D141">
            <v>140</v>
          </cell>
          <cell r="E141" t="str">
            <v>EMPRADIZACION POR BIOMANTO TIPO 1</v>
          </cell>
          <cell r="F141" t="str">
            <v>M2</v>
          </cell>
        </row>
        <row r="142">
          <cell r="D142">
            <v>141</v>
          </cell>
          <cell r="E142" t="str">
            <v xml:space="preserve">EMPRADIZACION POR BARRERA VIVA </v>
          </cell>
          <cell r="F142" t="str">
            <v>M2</v>
          </cell>
        </row>
        <row r="143">
          <cell r="D143">
            <v>142</v>
          </cell>
          <cell r="E143" t="str">
            <v>EMPRADIZACION EN MANI FORRAJERO</v>
          </cell>
          <cell r="F143" t="str">
            <v>M2</v>
          </cell>
        </row>
        <row r="144">
          <cell r="D144">
            <v>143</v>
          </cell>
          <cell r="E144" t="str">
            <v>IMPERMEABILIZACION CON MANTO ASFALTICO 3MM TRANSITABLE REFORZ POLIESTER ACABADO EN PINTURA REFLECTIVA ALUMINIO 2 CAPAS</v>
          </cell>
          <cell r="F144" t="str">
            <v>M2</v>
          </cell>
        </row>
        <row r="145">
          <cell r="D145">
            <v>144</v>
          </cell>
          <cell r="E145" t="str">
            <v>VENTANA ALUMINIO CORREDIZA SUMINISTRO E INSTALACION</v>
          </cell>
          <cell r="F145" t="str">
            <v>M2</v>
          </cell>
        </row>
        <row r="146">
          <cell r="D146">
            <v>145</v>
          </cell>
          <cell r="E146" t="str">
            <v>VENTANA ALUMINIO FIJA CON VIDRIO INCOLORO 4MM SUMINISTRO E INSTALACION</v>
          </cell>
          <cell r="F146" t="str">
            <v>M2</v>
          </cell>
        </row>
        <row r="147">
          <cell r="D147">
            <v>146</v>
          </cell>
          <cell r="E147" t="str">
            <v xml:space="preserve">Cortasol Celoscreen paso 150 hoja perforada 4mm tipo 100-M1 con estructura de fijación a fachada instalado  </v>
          </cell>
          <cell r="F147" t="str">
            <v>M2</v>
          </cell>
        </row>
        <row r="148">
          <cell r="D148">
            <v>147</v>
          </cell>
          <cell r="E148" t="str">
            <v>Zona verde incluye grama en cesped y capa de tierra negra abonada 0.08 m</v>
          </cell>
          <cell r="F148" t="str">
            <v>M2</v>
          </cell>
        </row>
        <row r="149">
          <cell r="D149">
            <v>148</v>
          </cell>
          <cell r="E149" t="str">
            <v>ARBOL DE OLIVO NEGRO 1.50-2.00 M SUMINISTRO Y SIEMBRA</v>
          </cell>
          <cell r="F149" t="str">
            <v>UND</v>
          </cell>
        </row>
        <row r="150">
          <cell r="D150">
            <v>149</v>
          </cell>
          <cell r="E150" t="str">
            <v>ARBUSTO CAYENA COLORES VARIADOS H=0.50M. SUMINISTRO Y SIEMBRA</v>
          </cell>
          <cell r="F150" t="str">
            <v>UND</v>
          </cell>
        </row>
        <row r="151">
          <cell r="D151">
            <v>150</v>
          </cell>
          <cell r="E151" t="str">
            <v>ARBOL PALMA FENIX H=2.20 M. SUMINISTRO Y SIEMBRA</v>
          </cell>
          <cell r="F151" t="str">
            <v>UND</v>
          </cell>
        </row>
        <row r="152">
          <cell r="D152">
            <v>151</v>
          </cell>
          <cell r="E152" t="str">
            <v>ARBOL FLOR AMARILLO H=1.50M. SUMINISTRO Y SIEMBRA FERTILIZACIÓN Y FUMIGACIÓN</v>
          </cell>
          <cell r="F152" t="str">
            <v>UND</v>
          </cell>
        </row>
        <row r="153">
          <cell r="D153">
            <v>152</v>
          </cell>
          <cell r="E153" t="str">
            <v>CROTO H=0.50M. SUMINISTRO Y SIEMBRA</v>
          </cell>
          <cell r="F153" t="str">
            <v>UND</v>
          </cell>
        </row>
        <row r="154">
          <cell r="D154">
            <v>153</v>
          </cell>
          <cell r="E154" t="str">
            <v>CORALITO H=0.50M. SUMINISTRO Y SIEMBRA</v>
          </cell>
          <cell r="F154" t="str">
            <v>UND</v>
          </cell>
        </row>
        <row r="155">
          <cell r="D155">
            <v>154</v>
          </cell>
          <cell r="E155" t="str">
            <v>MORICHE H=2.0M. SUMINISTRO Y SIEMBRA</v>
          </cell>
          <cell r="F155" t="str">
            <v>UND</v>
          </cell>
        </row>
        <row r="156">
          <cell r="D156">
            <v>155</v>
          </cell>
          <cell r="E156" t="str">
            <v>Arbusto ixora h=0.50m. Suministro y siembra</v>
          </cell>
          <cell r="F156" t="str">
            <v>UND</v>
          </cell>
        </row>
        <row r="157">
          <cell r="D157">
            <v>156</v>
          </cell>
          <cell r="E157" t="str">
            <v>ARBOL PALMA BOTELLA H=1.50-2,00M. SUMINISTRO Y SIEMBRA</v>
          </cell>
          <cell r="F157" t="str">
            <v>UND</v>
          </cell>
        </row>
        <row r="158">
          <cell r="D158">
            <v>157</v>
          </cell>
          <cell r="E158" t="str">
            <v>ARBOL OITI H=1.50M. SUMINISTRO Y SIEMBRA</v>
          </cell>
          <cell r="F158" t="str">
            <v>UND</v>
          </cell>
        </row>
        <row r="159">
          <cell r="D159">
            <v>158</v>
          </cell>
          <cell r="E159" t="str">
            <v>Sanitario de fluxómetro</v>
          </cell>
          <cell r="F159" t="str">
            <v>UND</v>
          </cell>
        </row>
        <row r="160">
          <cell r="D160">
            <v>159</v>
          </cell>
          <cell r="E160" t="str">
            <v>Lavamanos de colgar blanco milano o similar con grifería de 4" cromado tipo palanca. suministro e instalación</v>
          </cell>
          <cell r="F160" t="str">
            <v>UND</v>
          </cell>
        </row>
        <row r="161">
          <cell r="D161">
            <v>160</v>
          </cell>
          <cell r="E161" t="str">
            <v>Lavamanos de sobreponer blanco incluye grifería cromada 4"suministro e instalación</v>
          </cell>
          <cell r="F161" t="str">
            <v>UND</v>
          </cell>
        </row>
        <row r="162">
          <cell r="D162">
            <v>161</v>
          </cell>
          <cell r="E162" t="str">
            <v>Sanitario ecoclean instalado</v>
          </cell>
          <cell r="F162" t="str">
            <v>UND</v>
          </cell>
        </row>
        <row r="163">
          <cell r="D163">
            <v>162</v>
          </cell>
          <cell r="E163" t="str">
            <v xml:space="preserve">SANITARIO INFANTIL BLANCO INSTALADO </v>
          </cell>
          <cell r="F163" t="str">
            <v>UND</v>
          </cell>
        </row>
        <row r="164">
          <cell r="D164">
            <v>163</v>
          </cell>
          <cell r="E164" t="str">
            <v>Orina mediano con grifería tipo push</v>
          </cell>
          <cell r="F164" t="str">
            <v>UND</v>
          </cell>
        </row>
        <row r="165">
          <cell r="D165">
            <v>164</v>
          </cell>
          <cell r="E165" t="str">
            <v>DUCHA PRYSMA CONJUNTO INDIVIDUAL (TIPO CROMADA)</v>
          </cell>
          <cell r="F165" t="str">
            <v>UND</v>
          </cell>
        </row>
        <row r="166">
          <cell r="D166">
            <v>165</v>
          </cell>
          <cell r="E166" t="str">
            <v>Lavaplatos acero inoxidable 100 x 50 de sobreponer con escurridero y grifería mezclador 8". suministro e instal.</v>
          </cell>
          <cell r="F166" t="str">
            <v>UND</v>
          </cell>
        </row>
        <row r="167">
          <cell r="D167">
            <v>166</v>
          </cell>
          <cell r="E167" t="str">
            <v>Campana extractora de 2x0.80x0.5m. acero inoxidable motor y bombillo</v>
          </cell>
          <cell r="F167" t="str">
            <v>UND</v>
          </cell>
        </row>
        <row r="168">
          <cell r="D168">
            <v>167</v>
          </cell>
          <cell r="E168" t="str">
            <v>EXTRACTO DE AIRE 12" INCLUYE APERTURA DEL VANO</v>
          </cell>
          <cell r="F168" t="str">
            <v>UND</v>
          </cell>
        </row>
        <row r="169">
          <cell r="D169">
            <v>168</v>
          </cell>
          <cell r="E169" t="str">
            <v>Estufa industrial 4 puestos en acero inoxidable. Suministro e instal</v>
          </cell>
          <cell r="F169" t="str">
            <v>UND</v>
          </cell>
        </row>
        <row r="170">
          <cell r="D170">
            <v>169</v>
          </cell>
          <cell r="E170" t="str">
            <v>CUBIERTA ARQUITECTONICA CAL.26 PINTADA E=0.46MM TIPO ACESCO</v>
          </cell>
          <cell r="F170" t="str">
            <v>M2</v>
          </cell>
        </row>
        <row r="171">
          <cell r="D171">
            <v>170</v>
          </cell>
          <cell r="E171" t="str">
            <v>Espejo 5mm. Suministro e instal.</v>
          </cell>
          <cell r="F171" t="str">
            <v>M2</v>
          </cell>
        </row>
        <row r="172">
          <cell r="D172">
            <v>171</v>
          </cell>
          <cell r="E172" t="str">
            <v>Division lamina entamborada cal.18 con anticorrosivo, para baños, instalada</v>
          </cell>
          <cell r="F172" t="str">
            <v>M2</v>
          </cell>
        </row>
        <row r="173">
          <cell r="D173">
            <v>172</v>
          </cell>
          <cell r="E173" t="str">
            <v>REPLANTEO Y LOCALIZACIÓN PARA PUENTES (PLANIMETRIA Y ALTIMETRIA)</v>
          </cell>
          <cell r="F173" t="str">
            <v>M2</v>
          </cell>
        </row>
        <row r="174">
          <cell r="D174">
            <v>173</v>
          </cell>
          <cell r="E174" t="str">
            <v>POYOS EN CONCRETO DE RESISTENCIA 3000PSI, 40X10CM</v>
          </cell>
          <cell r="F174" t="str">
            <v>M2</v>
          </cell>
        </row>
        <row r="175">
          <cell r="D175">
            <v>174</v>
          </cell>
          <cell r="E175" t="str">
            <v xml:space="preserve">PISO EN PIEDRA LAJA E=0.06-0.08 M. PEGADA EN MORTERO 1:4 </v>
          </cell>
          <cell r="F175" t="str">
            <v>M2</v>
          </cell>
        </row>
        <row r="176">
          <cell r="D176">
            <v>175</v>
          </cell>
          <cell r="E176" t="str">
            <v>ZARPA MUROS DE CONTENCIÓN CONCRETO3000 PSI H=0,5 - 0,80 M</v>
          </cell>
          <cell r="F176" t="str">
            <v>M3</v>
          </cell>
        </row>
        <row r="177">
          <cell r="D177">
            <v>176</v>
          </cell>
          <cell r="E177" t="str">
            <v>MATERA EN LADRILLO TOLETE COMÚN CON CONTENEDOR DE REICES CIRCULAR Ø= 1.80 m, bordillo en adoquin</v>
          </cell>
          <cell r="F177" t="str">
            <v>UND</v>
          </cell>
        </row>
        <row r="178">
          <cell r="D178">
            <v>177</v>
          </cell>
          <cell r="E178" t="str">
            <v>Baranda acero inoxidable 1 hilo 2" + 2 hilos de 1" h prom 0.90m cal 18 incluye soportes y anclajes a todo costo instalada</v>
          </cell>
          <cell r="F178" t="str">
            <v>ML</v>
          </cell>
        </row>
        <row r="179">
          <cell r="D179">
            <v>178</v>
          </cell>
          <cell r="E179" t="str">
            <v>Sanitario fluxometro blanco</v>
          </cell>
          <cell r="F179" t="str">
            <v>UND</v>
          </cell>
        </row>
        <row r="180">
          <cell r="D180">
            <v>179</v>
          </cell>
          <cell r="E180" t="str">
            <v xml:space="preserve">ADOQUÍN CONCRETO PEATONAL </v>
          </cell>
          <cell r="F180" t="str">
            <v>M2</v>
          </cell>
        </row>
        <row r="181">
          <cell r="D181">
            <v>180</v>
          </cell>
          <cell r="E181" t="str">
            <v xml:space="preserve">ADOQUÍN TIPO LADRILLO 5X10X20 </v>
          </cell>
          <cell r="F181" t="str">
            <v>M2</v>
          </cell>
        </row>
        <row r="182">
          <cell r="D182">
            <v>181</v>
          </cell>
          <cell r="E182" t="str">
            <v xml:space="preserve">PISO EN CONCRETO ESTAMPADO . SUMINISTRO E INSTALACIÓN </v>
          </cell>
          <cell r="F182" t="str">
            <v>M2</v>
          </cell>
        </row>
        <row r="183">
          <cell r="D183">
            <v>182</v>
          </cell>
          <cell r="E183" t="str">
            <v>TABLETA TACTIL GUIA DISCAPACITADOS PARA PISO EN LOSETA PREFABRICADA GRIS A-50 (40X40X6), INCLUYE BASE 4 CM ARENA NIVELACION Y SELLADO DE ARENA</v>
          </cell>
          <cell r="F183" t="str">
            <v>ML</v>
          </cell>
        </row>
        <row r="184">
          <cell r="D184">
            <v>183</v>
          </cell>
          <cell r="E184" t="str">
            <v>LOSA DE PAVIMENTO EN CONCRETO RESISTENCIA 280KG/CM2 4000 PSI E=0,10 CM</v>
          </cell>
          <cell r="F184" t="str">
            <v>M2</v>
          </cell>
        </row>
        <row r="185">
          <cell r="D185">
            <v>184</v>
          </cell>
          <cell r="E185" t="str">
            <v>ARBUSTO IXORA H=0,50 . SUMINISTRO Y SIEMBRA.</v>
          </cell>
          <cell r="F185" t="str">
            <v>UND</v>
          </cell>
        </row>
        <row r="186">
          <cell r="D186">
            <v>185</v>
          </cell>
          <cell r="E186" t="str">
            <v xml:space="preserve">PISO DE CAUCHO, HULEX O SIMILAR CON UN ESPESOR ENTRE 2,5 CM - 3 CM </v>
          </cell>
          <cell r="F186" t="str">
            <v>M2</v>
          </cell>
        </row>
        <row r="187">
          <cell r="D187">
            <v>186</v>
          </cell>
          <cell r="E187" t="str">
            <v>PLANTULA LIMON SWINGLIA H=0,40 - 0,50. SUMINISTRO Y SIEMBRA</v>
          </cell>
          <cell r="F187" t="str">
            <v>UND</v>
          </cell>
        </row>
        <row r="188">
          <cell r="D188">
            <v>187</v>
          </cell>
          <cell r="E188" t="str">
            <v>ARBOL POMAROSO H=1,00. SUMINITRO Y SIEMBRA</v>
          </cell>
          <cell r="F188" t="str">
            <v>UND</v>
          </cell>
        </row>
        <row r="189">
          <cell r="D189">
            <v>188</v>
          </cell>
          <cell r="E189" t="str">
            <v>PALMA FENIX H=2.20. SUMINISTRO Y SIEMBRA.</v>
          </cell>
          <cell r="F189" t="str">
            <v>UND</v>
          </cell>
        </row>
        <row r="190">
          <cell r="D190">
            <v>189</v>
          </cell>
          <cell r="E190" t="str">
            <v>RELLENO CON MATERIAL CRUDO DE RIO T.M 6". COMPACTADO Y TRANSPORTADO</v>
          </cell>
          <cell r="F190" t="str">
            <v>M3</v>
          </cell>
        </row>
        <row r="191">
          <cell r="D191">
            <v>190</v>
          </cell>
          <cell r="E191" t="str">
            <v>TERRAPLEN CON MATERIAL CRUDO DE RIO SELECCIONADO (NORMA 220 INV 13)</v>
          </cell>
          <cell r="F191" t="str">
            <v>M3</v>
          </cell>
        </row>
        <row r="192">
          <cell r="D192">
            <v>191</v>
          </cell>
          <cell r="E192" t="str">
            <v xml:space="preserve">SUMINISTRO E INSTALACION GEOTEXTIL T 1700 </v>
          </cell>
          <cell r="F192" t="str">
            <v>M2</v>
          </cell>
        </row>
        <row r="193">
          <cell r="D193">
            <v>192</v>
          </cell>
          <cell r="E193" t="str">
            <v xml:space="preserve">BALANCÍN METÁLICO 4 PUESTOS . INSTALADO </v>
          </cell>
          <cell r="F193" t="str">
            <v>UND</v>
          </cell>
        </row>
        <row r="194">
          <cell r="D194">
            <v>193</v>
          </cell>
          <cell r="E194" t="str">
            <v>CORREA TUBO ESTRUCTURAL RECTANGULAR 120*60*2.0 MM, CON ANTICORROSIVO, ESMALTE E INSTALACION</v>
          </cell>
          <cell r="F194" t="str">
            <v>ML</v>
          </cell>
        </row>
        <row r="195">
          <cell r="D195">
            <v>194</v>
          </cell>
          <cell r="E195" t="str">
            <v>Rampa elevada en concreto de 3000psi</v>
          </cell>
          <cell r="F195" t="str">
            <v>M3</v>
          </cell>
        </row>
        <row r="196">
          <cell r="D196">
            <v>195</v>
          </cell>
          <cell r="E196" t="str">
            <v>CARPETA ASFALTICA EN MDC-2 e=0,07 M</v>
          </cell>
          <cell r="F196" t="str">
            <v>M2</v>
          </cell>
        </row>
        <row r="197">
          <cell r="D197">
            <v>196</v>
          </cell>
          <cell r="E197" t="str">
            <v>SARDINEL ESPECIAL A-100 PARA RAMPAS (0.6 X 0.20 X 0.5)</v>
          </cell>
          <cell r="F197" t="str">
            <v>UND</v>
          </cell>
        </row>
        <row r="198">
          <cell r="D198">
            <v>197</v>
          </cell>
          <cell r="E198" t="str">
            <v>TENSOR O CONTRAVIENTO EN GUAYA DE 5/8"</v>
          </cell>
          <cell r="F198" t="str">
            <v>ML</v>
          </cell>
        </row>
        <row r="199">
          <cell r="D199">
            <v>198</v>
          </cell>
          <cell r="E199" t="str">
            <v xml:space="preserve">GUARDARUEDA EN CONCRETO 3000 PSI,RESISTENCIA 210 KG/CM2 </v>
          </cell>
          <cell r="F199" t="str">
            <v>M3</v>
          </cell>
        </row>
        <row r="200">
          <cell r="D200">
            <v>199</v>
          </cell>
          <cell r="E200" t="str">
            <v>RELLENO EN ARENA LAVADA APISONADA PARA SOLADO CON TRANSPORTE</v>
          </cell>
          <cell r="F200" t="str">
            <v>M3</v>
          </cell>
        </row>
        <row r="201">
          <cell r="D201">
            <v>200</v>
          </cell>
          <cell r="E201" t="str">
            <v xml:space="preserve">LINEAS DE DEMARCACIÓN DE ANCHO 12 CM CON PINTURA ACRILICA INCLUYE MICRO ESFERAS (INV 700.1) </v>
          </cell>
          <cell r="F201" t="str">
            <v>ML</v>
          </cell>
        </row>
        <row r="202">
          <cell r="D202">
            <v>201</v>
          </cell>
          <cell r="E202" t="str">
            <v>MARCAS VIALES CON PINTURA ACRILICA PARA DEMARCACIÓN (SIMBOLOS Y LETRAS)</v>
          </cell>
          <cell r="F202" t="str">
            <v>M2</v>
          </cell>
        </row>
        <row r="203">
          <cell r="D203">
            <v>202</v>
          </cell>
          <cell r="E203" t="str">
            <v>TUBO ESTRUCTURAL REDONDO Ø=3" E=2.5 MM, PARA CUBIERTA</v>
          </cell>
          <cell r="F203" t="str">
            <v>ML</v>
          </cell>
        </row>
        <row r="204">
          <cell r="D204">
            <v>203</v>
          </cell>
          <cell r="E204" t="str">
            <v>PERNO SAE 1020 5/8X12"</v>
          </cell>
          <cell r="F204" t="str">
            <v>UND</v>
          </cell>
        </row>
        <row r="205">
          <cell r="D205">
            <v>204</v>
          </cell>
          <cell r="E205" t="str">
            <v>Cercha y correa metálica por kg (G-37 y G-60)</v>
          </cell>
          <cell r="F205" t="str">
            <v>KG</v>
          </cell>
        </row>
        <row r="206">
          <cell r="D206">
            <v>205</v>
          </cell>
          <cell r="E206" t="str">
            <v>Estructura metalica en Acero ASTM-36 (Incluye: suministro - fabricacion - pintura - Montaje)</v>
          </cell>
          <cell r="F206" t="str">
            <v>KG</v>
          </cell>
        </row>
        <row r="207">
          <cell r="D207">
            <v>206</v>
          </cell>
          <cell r="E207" t="str">
            <v>Alfajia en concreto de 3000 psi 0.15 m x 0.07 m.</v>
          </cell>
          <cell r="F207" t="str">
            <v>ML</v>
          </cell>
        </row>
        <row r="208">
          <cell r="D208">
            <v>207</v>
          </cell>
          <cell r="E208" t="str">
            <v>Estructura metalica en Acero ASTM-500 C (Incluye: suministro - fabricacion - pintura - montaje)</v>
          </cell>
          <cell r="F208" t="str">
            <v>KG</v>
          </cell>
        </row>
        <row r="209">
          <cell r="D209">
            <v>208</v>
          </cell>
          <cell r="E209" t="str">
            <v>PLATINA APOYO 0.4*0.4 M LAMINA HR 1/4" CON 6 ANCLAJES 1/2" Y 4 PERNOS 5/8"*2" INSTALADA.</v>
          </cell>
          <cell r="F209" t="str">
            <v>UND</v>
          </cell>
        </row>
        <row r="210">
          <cell r="D210">
            <v>209</v>
          </cell>
          <cell r="E210" t="str">
            <v>CUBIERTA PALMA SINTETICA O SIMILAR</v>
          </cell>
          <cell r="F210" t="str">
            <v>M2</v>
          </cell>
        </row>
        <row r="211">
          <cell r="D211">
            <v>210</v>
          </cell>
          <cell r="E211" t="str">
            <v>Muro en ladrillo tolete común 0.12m(1224x6cm)</v>
          </cell>
          <cell r="F211" t="str">
            <v>M2</v>
          </cell>
        </row>
        <row r="212">
          <cell r="D212">
            <v>211</v>
          </cell>
          <cell r="E212" t="str">
            <v>Ducto en lamina galvanizada para campana extractora cal.18 instalado</v>
          </cell>
          <cell r="F212" t="str">
            <v>ML</v>
          </cell>
        </row>
        <row r="213">
          <cell r="D213">
            <v>212</v>
          </cell>
          <cell r="E213" t="str">
            <v>Muro en superboard doble cara pintado con viniltex o similar calidad</v>
          </cell>
          <cell r="F213" t="str">
            <v>M2</v>
          </cell>
        </row>
        <row r="214">
          <cell r="D214">
            <v>213</v>
          </cell>
          <cell r="E214" t="str">
            <v>Tanque elevado 1.000 lts con conexion y distribucion PVC de 1/2" y 1". Suministro e instal.</v>
          </cell>
          <cell r="F214" t="str">
            <v>UND</v>
          </cell>
        </row>
        <row r="215">
          <cell r="D215">
            <v>214</v>
          </cell>
          <cell r="E215" t="str">
            <v>Ventana aluminio anodizado corrediza,  con vidrio 4 mm. Suministro e instal.</v>
          </cell>
          <cell r="F215" t="str">
            <v>M2</v>
          </cell>
        </row>
        <row r="216">
          <cell r="D216">
            <v>215</v>
          </cell>
          <cell r="E216" t="str">
            <v xml:space="preserve">Poceta lavatraperos en mampostería pañetada 1.20*0.60*0.3 m </v>
          </cell>
          <cell r="F216" t="str">
            <v>UND</v>
          </cell>
        </row>
        <row r="217">
          <cell r="D217">
            <v>216</v>
          </cell>
          <cell r="E217" t="str">
            <v>Vidrio incoloro 5 mm. Suministro e instal.</v>
          </cell>
          <cell r="F217" t="str">
            <v>M2</v>
          </cell>
        </row>
        <row r="218">
          <cell r="D218">
            <v>217</v>
          </cell>
          <cell r="E218" t="str">
            <v>Polarizacion de vidrios en ventanas</v>
          </cell>
          <cell r="F218" t="str">
            <v>M2</v>
          </cell>
        </row>
        <row r="219">
          <cell r="D219">
            <v>218</v>
          </cell>
          <cell r="E219" t="str">
            <v>Revestimiento softwave 25 de hunter douglas, perforaciones No.103</v>
          </cell>
          <cell r="F219" t="str">
            <v>M2</v>
          </cell>
        </row>
        <row r="220">
          <cell r="D220">
            <v>219</v>
          </cell>
          <cell r="E220" t="str">
            <v>Cortasol quadrobrise xl de hunter douglas</v>
          </cell>
          <cell r="F220" t="str">
            <v>M2</v>
          </cell>
        </row>
        <row r="221">
          <cell r="D221">
            <v>220</v>
          </cell>
          <cell r="E221" t="str">
            <v>revestimiento natura de hunter douglas</v>
          </cell>
          <cell r="F221" t="str">
            <v>M2</v>
          </cell>
        </row>
      </sheetData>
      <sheetData sheetId="108" refreshError="1">
        <row r="2">
          <cell r="A2">
            <v>1</v>
          </cell>
          <cell r="B2" t="str">
            <v xml:space="preserve"> Acometida domiciliaria alcantarillado 8" x 6" (200 * 160) L = 6 m, Ø= 6". Suministro e instal.    </v>
          </cell>
          <cell r="C2" t="str">
            <v>und</v>
          </cell>
          <cell r="D2">
            <v>328408</v>
          </cell>
        </row>
        <row r="3">
          <cell r="A3">
            <v>3</v>
          </cell>
          <cell r="B3" t="str">
            <v>Descapote a maquina E = 0.20 m</v>
          </cell>
          <cell r="C3" t="str">
            <v>m³</v>
          </cell>
          <cell r="D3">
            <v>2041.89</v>
          </cell>
        </row>
        <row r="4">
          <cell r="A4">
            <v>4</v>
          </cell>
          <cell r="B4" t="str">
            <v>Explanacion y extendida</v>
          </cell>
          <cell r="C4" t="str">
            <v>m³</v>
          </cell>
          <cell r="D4">
            <v>1633.51</v>
          </cell>
        </row>
        <row r="5">
          <cell r="A5">
            <v>7</v>
          </cell>
          <cell r="B5" t="str">
            <v>Replanteo mano de obra  "Arquitectonico"</v>
          </cell>
          <cell r="C5" t="str">
            <v>m²</v>
          </cell>
          <cell r="D5">
            <v>3902.36</v>
          </cell>
        </row>
        <row r="6">
          <cell r="A6">
            <v>9</v>
          </cell>
          <cell r="B6" t="str">
            <v>Campamento de 18 m²</v>
          </cell>
          <cell r="C6" t="str">
            <v>und</v>
          </cell>
          <cell r="D6">
            <v>1417062</v>
          </cell>
        </row>
        <row r="7">
          <cell r="A7">
            <v>13</v>
          </cell>
          <cell r="B7" t="str">
            <v>Cerca poste en madera, alambre de pua Cal. 12, c/2.50 m y Hp = 2.50 m, 4 Hilos</v>
          </cell>
          <cell r="C7" t="str">
            <v>m</v>
          </cell>
          <cell r="D7">
            <v>15059.83</v>
          </cell>
        </row>
        <row r="8">
          <cell r="A8">
            <v>19</v>
          </cell>
          <cell r="B8" t="str">
            <v>Red agua provisional Ø 1/2" L  -  50 m</v>
          </cell>
          <cell r="C8" t="str">
            <v>und</v>
          </cell>
          <cell r="D8">
            <v>264612.33</v>
          </cell>
        </row>
        <row r="9">
          <cell r="A9">
            <v>20</v>
          </cell>
          <cell r="B9" t="str">
            <v>Union mecanica rapida RDE 21 10". Suministro e instal.</v>
          </cell>
          <cell r="C9" t="str">
            <v>und</v>
          </cell>
          <cell r="D9">
            <v>419993.73</v>
          </cell>
        </row>
        <row r="10">
          <cell r="A10">
            <v>21</v>
          </cell>
          <cell r="B10" t="str">
            <v>Desmonte aparatos sanitarios</v>
          </cell>
          <cell r="C10" t="str">
            <v>und</v>
          </cell>
          <cell r="D10">
            <v>11132.06</v>
          </cell>
        </row>
        <row r="11">
          <cell r="A11">
            <v>27</v>
          </cell>
          <cell r="B11" t="str">
            <v>Caseton de lona 1.00 x 0.65</v>
          </cell>
          <cell r="C11" t="str">
            <v>m</v>
          </cell>
          <cell r="D11">
            <v>50919.1</v>
          </cell>
        </row>
        <row r="12">
          <cell r="A12">
            <v>28</v>
          </cell>
          <cell r="B12" t="str">
            <v>Demolicion muro de ladrillo de espesor menor a 0.15 m. con retiro</v>
          </cell>
          <cell r="C12" t="str">
            <v>m²</v>
          </cell>
          <cell r="D12">
            <v>4666.82</v>
          </cell>
        </row>
        <row r="13">
          <cell r="A13">
            <v>29</v>
          </cell>
          <cell r="B13" t="str">
            <v>Demolicion manual placa de piso e=&lt;5 cm, con retiro</v>
          </cell>
          <cell r="C13" t="str">
            <v>m²</v>
          </cell>
          <cell r="D13">
            <v>13287.69</v>
          </cell>
        </row>
        <row r="14">
          <cell r="A14">
            <v>30</v>
          </cell>
          <cell r="B14" t="str">
            <v>Perforacion de Muro en concreto reforzado e=0.3 m Ø 30 - 50 cm</v>
          </cell>
          <cell r="C14" t="str">
            <v>und</v>
          </cell>
          <cell r="D14">
            <v>148866</v>
          </cell>
        </row>
        <row r="15">
          <cell r="A15">
            <v>31</v>
          </cell>
          <cell r="B15" t="str">
            <v>Desmonte de madera Puentes colgantes</v>
          </cell>
          <cell r="C15" t="str">
            <v>m²</v>
          </cell>
          <cell r="D15">
            <v>5259.5</v>
          </cell>
        </row>
        <row r="16">
          <cell r="A16">
            <v>32</v>
          </cell>
          <cell r="B16" t="str">
            <v>Perro  de 1/2" Tipo Pesado. Suministro e Instal.</v>
          </cell>
          <cell r="C16" t="str">
            <v>und</v>
          </cell>
          <cell r="D16">
            <v>15396.05</v>
          </cell>
        </row>
        <row r="17">
          <cell r="A17">
            <v>33</v>
          </cell>
          <cell r="B17" t="str">
            <v>Viga Transversal o polin de 0.10 x 0.10 x 1</v>
          </cell>
          <cell r="C17" t="str">
            <v>m</v>
          </cell>
          <cell r="D17">
            <v>21836.25</v>
          </cell>
        </row>
        <row r="18">
          <cell r="A18">
            <v>34</v>
          </cell>
          <cell r="B18" t="str">
            <v>Demolicion vigas y columnas con retiro</v>
          </cell>
          <cell r="C18" t="str">
            <v>m³</v>
          </cell>
          <cell r="D18">
            <v>218406.16</v>
          </cell>
        </row>
        <row r="19">
          <cell r="A19">
            <v>35</v>
          </cell>
          <cell r="B19" t="str">
            <v>Union mecanica rapida RDE 21 8". Suministro e instal.</v>
          </cell>
          <cell r="C19" t="str">
            <v>und</v>
          </cell>
          <cell r="D19">
            <v>237923.73</v>
          </cell>
        </row>
        <row r="20">
          <cell r="A20">
            <v>36</v>
          </cell>
          <cell r="B20" t="str">
            <v>Escalera maciza  1/2 tramo en concreto 3000 psi</v>
          </cell>
          <cell r="C20" t="str">
            <v>m³</v>
          </cell>
          <cell r="D20">
            <v>672496.86</v>
          </cell>
        </row>
        <row r="21">
          <cell r="A21">
            <v>37</v>
          </cell>
          <cell r="B21" t="str">
            <v>Dintel en concreto de 3000 psi 0.25 x 0.25</v>
          </cell>
          <cell r="C21" t="str">
            <v>m</v>
          </cell>
          <cell r="D21">
            <v>55615.11</v>
          </cell>
        </row>
        <row r="22">
          <cell r="A22">
            <v>38</v>
          </cell>
          <cell r="B22" t="str">
            <v>Dintel en U en ladrillo prensado</v>
          </cell>
          <cell r="C22" t="str">
            <v>m</v>
          </cell>
          <cell r="D22">
            <v>72138.679999999993</v>
          </cell>
        </row>
        <row r="23">
          <cell r="A23">
            <v>39</v>
          </cell>
          <cell r="B23" t="str">
            <v>Pasamuro en PRFV  Ø= 8"  E.L. x E.B. L= 0.8 m (Suministro e instal. con tornilleria y empaques)</v>
          </cell>
          <cell r="C23" t="str">
            <v>und</v>
          </cell>
          <cell r="D23">
            <v>495973.89</v>
          </cell>
        </row>
        <row r="24">
          <cell r="A24">
            <v>40</v>
          </cell>
          <cell r="B24" t="str">
            <v>Cielo raso de icopor texturizado 18 mm con perfilería de aluminio crudo</v>
          </cell>
          <cell r="C24" t="str">
            <v>m²</v>
          </cell>
          <cell r="D24">
            <v>27892.28</v>
          </cell>
        </row>
        <row r="25">
          <cell r="A25">
            <v>43</v>
          </cell>
          <cell r="B25" t="str">
            <v>Losa de pavimento en Concreto MR 36 kg/cm² e=0.21 m</v>
          </cell>
          <cell r="C25" t="str">
            <v>m²</v>
          </cell>
          <cell r="D25">
            <v>100799.83</v>
          </cell>
        </row>
        <row r="26">
          <cell r="A26">
            <v>46</v>
          </cell>
          <cell r="B26" t="str">
            <v>Baranda en madera 0.04 x 0.07 x 1</v>
          </cell>
          <cell r="C26" t="str">
            <v>m</v>
          </cell>
          <cell r="D26">
            <v>11121</v>
          </cell>
        </row>
        <row r="27">
          <cell r="A27">
            <v>49</v>
          </cell>
          <cell r="B27" t="str">
            <v>Guaya de 7/8" (para amarre de Hexapodos)</v>
          </cell>
          <cell r="C27" t="str">
            <v>m</v>
          </cell>
          <cell r="D27">
            <v>21909.200000000001</v>
          </cell>
        </row>
        <row r="28">
          <cell r="A28">
            <v>50</v>
          </cell>
          <cell r="B28" t="str">
            <v>Material de prestamo (Incluye: regalias, explotacion y cargue)</v>
          </cell>
          <cell r="C28" t="str">
            <v>m³</v>
          </cell>
          <cell r="D28">
            <v>5934.26</v>
          </cell>
        </row>
        <row r="29">
          <cell r="A29">
            <v>51</v>
          </cell>
          <cell r="B29" t="str">
            <v xml:space="preserve">Cal hidratada. Suministro e Instal.  </v>
          </cell>
          <cell r="C29" t="str">
            <v>kg</v>
          </cell>
          <cell r="D29">
            <v>1009.38</v>
          </cell>
        </row>
        <row r="30">
          <cell r="A30">
            <v>53</v>
          </cell>
          <cell r="B30" t="str">
            <v>Relleno en tierra negra abonada</v>
          </cell>
          <cell r="C30" t="str">
            <v>m³</v>
          </cell>
          <cell r="D30">
            <v>76834.48</v>
          </cell>
        </row>
        <row r="31">
          <cell r="A31">
            <v>55</v>
          </cell>
          <cell r="B31" t="str">
            <v>Demolicion pañete A= 0.10</v>
          </cell>
          <cell r="C31" t="str">
            <v>m</v>
          </cell>
          <cell r="D31">
            <v>2600.12</v>
          </cell>
        </row>
        <row r="32">
          <cell r="A32">
            <v>58</v>
          </cell>
          <cell r="B32" t="str">
            <v>Vidrio incoloro 3 mm. Suministro e Instal.</v>
          </cell>
          <cell r="C32" t="str">
            <v>m²</v>
          </cell>
          <cell r="D32">
            <v>28619.5</v>
          </cell>
        </row>
        <row r="33">
          <cell r="A33">
            <v>61</v>
          </cell>
          <cell r="B33" t="str">
            <v>Transporte de Materiales a lomo de Mula</v>
          </cell>
          <cell r="C33" t="str">
            <v>kg</v>
          </cell>
          <cell r="D33">
            <v>31.25</v>
          </cell>
        </row>
        <row r="34">
          <cell r="A34">
            <v>62</v>
          </cell>
          <cell r="B34" t="str">
            <v>Transporte de materiales a lomo de Mula (Viaje de 100 Kg)</v>
          </cell>
          <cell r="C34" t="str">
            <v>vj</v>
          </cell>
          <cell r="D34">
            <v>24000</v>
          </cell>
        </row>
        <row r="35">
          <cell r="A35">
            <v>63</v>
          </cell>
          <cell r="B35" t="str">
            <v>Excavacion mecanica en  roca (con martillo neumatico) y con retiro</v>
          </cell>
          <cell r="C35" t="str">
            <v>m³</v>
          </cell>
          <cell r="D35">
            <v>72697.740000000005</v>
          </cell>
        </row>
        <row r="36">
          <cell r="A36">
            <v>70</v>
          </cell>
          <cell r="B36" t="str">
            <v>Ductos electricos pvc de  4"</v>
          </cell>
          <cell r="C36" t="str">
            <v>m</v>
          </cell>
          <cell r="D36">
            <v>99536.92</v>
          </cell>
        </row>
        <row r="37">
          <cell r="A37">
            <v>71</v>
          </cell>
          <cell r="B37" t="str">
            <v>Paso escalera en baldosa grano de mármol (huella y contrahuella desarrollo prom 0.50m)</v>
          </cell>
          <cell r="C37" t="str">
            <v>m</v>
          </cell>
          <cell r="D37">
            <v>56582.18</v>
          </cell>
        </row>
        <row r="38">
          <cell r="A38">
            <v>72</v>
          </cell>
          <cell r="B38" t="str">
            <v>Caseton de lona 0.60 x 0.35</v>
          </cell>
          <cell r="C38" t="str">
            <v>m</v>
          </cell>
          <cell r="D38">
            <v>36420.839999999997</v>
          </cell>
        </row>
        <row r="39">
          <cell r="A39">
            <v>74</v>
          </cell>
          <cell r="B39" t="str">
            <v>Empradizacion pasto trencilla (grama)</v>
          </cell>
          <cell r="C39" t="str">
            <v>m²</v>
          </cell>
          <cell r="D39">
            <v>11175.78</v>
          </cell>
        </row>
        <row r="40">
          <cell r="A40">
            <v>75</v>
          </cell>
          <cell r="B40" t="str">
            <v>LLave Terminal Manguera 1/2"</v>
          </cell>
          <cell r="C40" t="str">
            <v>und</v>
          </cell>
          <cell r="D40">
            <v>20071.259999999998</v>
          </cell>
        </row>
        <row r="41">
          <cell r="A41">
            <v>76</v>
          </cell>
          <cell r="B41" t="str">
            <v>Zapata en concreto para cimentacion de resistencia 3000 Psi</v>
          </cell>
          <cell r="C41" t="str">
            <v>m³</v>
          </cell>
          <cell r="D41">
            <v>599015.24</v>
          </cell>
        </row>
        <row r="42">
          <cell r="A42">
            <v>78</v>
          </cell>
          <cell r="B42" t="str">
            <v>Empradizacion por Biomanto Tipo I</v>
          </cell>
          <cell r="C42" t="str">
            <v>m²</v>
          </cell>
          <cell r="D42">
            <v>8905.39</v>
          </cell>
        </row>
        <row r="43">
          <cell r="A43">
            <v>79</v>
          </cell>
          <cell r="B43" t="str">
            <v>Muro en bloque No. 5 de 0.12 m, con andamio (29 x 12 x 24)</v>
          </cell>
          <cell r="C43" t="str">
            <v>m²</v>
          </cell>
          <cell r="D43">
            <v>35051.699999999997</v>
          </cell>
        </row>
        <row r="44">
          <cell r="A44">
            <v>80</v>
          </cell>
          <cell r="B44" t="str">
            <v>Empradizacion por Biomanto Tipo II</v>
          </cell>
          <cell r="C44" t="str">
            <v>m²</v>
          </cell>
          <cell r="D44">
            <v>10847.85</v>
          </cell>
        </row>
        <row r="45">
          <cell r="A45">
            <v>81</v>
          </cell>
          <cell r="B45" t="str">
            <v>Empradizacion por Barrera viva (Vetiver)</v>
          </cell>
          <cell r="C45" t="str">
            <v>m</v>
          </cell>
          <cell r="D45">
            <v>7603.8</v>
          </cell>
        </row>
        <row r="46">
          <cell r="A46">
            <v>82</v>
          </cell>
          <cell r="B46" t="str">
            <v>Trincho Tipo I: Hu= 0.80 m estacon de (0.15 x 1.60) cada 1.50 m</v>
          </cell>
          <cell r="C46" t="str">
            <v>m</v>
          </cell>
          <cell r="D46">
            <v>44003.1</v>
          </cell>
        </row>
        <row r="47">
          <cell r="A47">
            <v>83</v>
          </cell>
          <cell r="B47" t="str">
            <v>Sobrecimiento impermeabilizado e=0.15 m</v>
          </cell>
          <cell r="C47" t="str">
            <v>m</v>
          </cell>
          <cell r="D47">
            <v>35406.92</v>
          </cell>
        </row>
        <row r="48">
          <cell r="A48">
            <v>84</v>
          </cell>
          <cell r="B48" t="str">
            <v>Excavacion de cortes, canales y prestamo en Rio (Incluye: Transporte acarreo max. 200 m)</v>
          </cell>
          <cell r="C48" t="str">
            <v>m³</v>
          </cell>
          <cell r="D48">
            <v>10074.200000000001</v>
          </cell>
        </row>
        <row r="49">
          <cell r="A49">
            <v>85</v>
          </cell>
          <cell r="B49" t="str">
            <v>Paral en madera 0.04 x 0.07 x 1</v>
          </cell>
          <cell r="C49" t="str">
            <v>m</v>
          </cell>
          <cell r="D49">
            <v>9559.1200000000008</v>
          </cell>
        </row>
        <row r="50">
          <cell r="A50">
            <v>86</v>
          </cell>
          <cell r="B50" t="str">
            <v>Flotador mecanico bola de cobre completo Ø 2" (cuerpo y conector bronce, vastago y tornillo en laton) Suministro e Insta</v>
          </cell>
          <cell r="C50" t="str">
            <v>und</v>
          </cell>
          <cell r="D50">
            <v>252265.8</v>
          </cell>
        </row>
        <row r="51">
          <cell r="A51">
            <v>87</v>
          </cell>
          <cell r="B51" t="str">
            <v>Cruz en H.D. 2" x 2" J.H. Suministro e Instal.</v>
          </cell>
          <cell r="C51" t="str">
            <v>und</v>
          </cell>
          <cell r="D51">
            <v>130707.4</v>
          </cell>
        </row>
        <row r="52">
          <cell r="A52">
            <v>88</v>
          </cell>
          <cell r="B52" t="str">
            <v>Replanteo canchas, zonas duras / plazoletas</v>
          </cell>
          <cell r="C52" t="str">
            <v>m²</v>
          </cell>
          <cell r="D52">
            <v>1070</v>
          </cell>
        </row>
        <row r="53">
          <cell r="A53">
            <v>89</v>
          </cell>
          <cell r="B53" t="str">
            <v>Muro en ladrillo tolete comun 0.12 m (12 x 24.5 x 6)</v>
          </cell>
          <cell r="C53" t="str">
            <v>m²</v>
          </cell>
          <cell r="D53">
            <v>47888</v>
          </cell>
        </row>
        <row r="54">
          <cell r="A54">
            <v>91</v>
          </cell>
          <cell r="B54" t="str">
            <v>Tabla para piso 0.05 x 0.25 x 1.00</v>
          </cell>
          <cell r="C54" t="str">
            <v>m</v>
          </cell>
          <cell r="D54">
            <v>20226.5</v>
          </cell>
        </row>
        <row r="55">
          <cell r="A55">
            <v>93</v>
          </cell>
          <cell r="B55" t="str">
            <v>Dintel en concreto de 3000 psi 15 x 15 reforzado</v>
          </cell>
          <cell r="C55" t="str">
            <v>m</v>
          </cell>
          <cell r="D55">
            <v>42219.27</v>
          </cell>
        </row>
        <row r="56">
          <cell r="A56">
            <v>95</v>
          </cell>
          <cell r="B56" t="str">
            <v>Alfajia en ladrillo estructural</v>
          </cell>
          <cell r="C56" t="str">
            <v>m</v>
          </cell>
          <cell r="D56">
            <v>27318.18</v>
          </cell>
        </row>
        <row r="57">
          <cell r="A57">
            <v>96</v>
          </cell>
          <cell r="B57" t="str">
            <v>Remate ladrillo prensado, vertical</v>
          </cell>
          <cell r="C57" t="str">
            <v>m</v>
          </cell>
          <cell r="D57">
            <v>35074.54</v>
          </cell>
        </row>
        <row r="58">
          <cell r="A58">
            <v>97</v>
          </cell>
          <cell r="B58" t="str">
            <v>Angulo 1 1/2" x 1 1/2" x  1/8". Suministro e Instal.</v>
          </cell>
          <cell r="C58" t="str">
            <v>m</v>
          </cell>
          <cell r="D58">
            <v>13415.68</v>
          </cell>
        </row>
        <row r="59">
          <cell r="A59">
            <v>98</v>
          </cell>
          <cell r="B59" t="str">
            <v>Registro de corte Ø=3" Tipo liviano. Suministro e Instal.</v>
          </cell>
          <cell r="C59" t="str">
            <v>und</v>
          </cell>
          <cell r="D59">
            <v>276350.03999999998</v>
          </cell>
        </row>
        <row r="60">
          <cell r="A60">
            <v>99</v>
          </cell>
          <cell r="B60" t="str">
            <v>Enchape fachada tableta</v>
          </cell>
          <cell r="C60" t="str">
            <v>m²</v>
          </cell>
          <cell r="D60">
            <v>35162.400000000001</v>
          </cell>
        </row>
        <row r="61">
          <cell r="A61">
            <v>102</v>
          </cell>
          <cell r="B61" t="str">
            <v>Alfajia en concreto de 3000  PSI  0.20 x 0.07  incluye refuerzo</v>
          </cell>
          <cell r="C61" t="str">
            <v>m</v>
          </cell>
          <cell r="D61">
            <v>28598.77</v>
          </cell>
        </row>
        <row r="62">
          <cell r="A62">
            <v>103</v>
          </cell>
          <cell r="B62" t="str">
            <v>Codo 22.5° en H.D. en J.H. Ø=4" (100 mm). Suministro e instal.</v>
          </cell>
          <cell r="C62" t="str">
            <v>und</v>
          </cell>
          <cell r="D62">
            <v>158913.07999999999</v>
          </cell>
        </row>
        <row r="63">
          <cell r="A63">
            <v>104</v>
          </cell>
          <cell r="B63" t="str">
            <v>Retiro y traslado de Tuberia de alcantarilla de 36" , &lt; a 1 Km</v>
          </cell>
          <cell r="C63" t="str">
            <v>und</v>
          </cell>
          <cell r="D63">
            <v>30116.25</v>
          </cell>
        </row>
        <row r="64">
          <cell r="A64">
            <v>105</v>
          </cell>
          <cell r="B64" t="str">
            <v>Sondeo, limpieza de redes sanitarias/aguas lluvias menor a 36" con suministro de agua</v>
          </cell>
          <cell r="C64" t="str">
            <v>m</v>
          </cell>
          <cell r="D64">
            <v>11000</v>
          </cell>
        </row>
        <row r="65">
          <cell r="A65">
            <v>109</v>
          </cell>
          <cell r="B65" t="str">
            <v>Viga metalica longitudinal  0.06 x 0.15 son 3 Ø=1/2" y celosia de 3/8"</v>
          </cell>
          <cell r="C65" t="str">
            <v>m</v>
          </cell>
          <cell r="D65">
            <v>50966.559999999998</v>
          </cell>
        </row>
        <row r="66">
          <cell r="A66">
            <v>111</v>
          </cell>
          <cell r="B66" t="str">
            <v>Viga metalica transversal  0.10 x 0.25 son 2 Ø=1/2" + 1 Ø= 5/8" y celosia de 3/8"</v>
          </cell>
          <cell r="C66" t="str">
            <v>m</v>
          </cell>
          <cell r="D66">
            <v>62339.82</v>
          </cell>
        </row>
        <row r="67">
          <cell r="A67">
            <v>112</v>
          </cell>
          <cell r="B67" t="str">
            <v>Bala incandescente 100 W</v>
          </cell>
          <cell r="C67" t="str">
            <v>und</v>
          </cell>
          <cell r="D67">
            <v>31287.5</v>
          </cell>
        </row>
        <row r="68">
          <cell r="A68">
            <v>113</v>
          </cell>
          <cell r="B68" t="str">
            <v>Cañuela concreto 3000 Psi de 0.20 x 0.12</v>
          </cell>
          <cell r="C68" t="str">
            <v>m</v>
          </cell>
          <cell r="D68">
            <v>28186.42</v>
          </cell>
        </row>
        <row r="69">
          <cell r="A69">
            <v>114</v>
          </cell>
          <cell r="B69" t="str">
            <v>Recubrimiento sintético multitruflex</v>
          </cell>
          <cell r="C69" t="str">
            <v>m²</v>
          </cell>
          <cell r="D69">
            <v>16200</v>
          </cell>
        </row>
        <row r="70">
          <cell r="A70">
            <v>115</v>
          </cell>
          <cell r="B70" t="str">
            <v>Sanitario fluxómetro blanco</v>
          </cell>
          <cell r="C70" t="str">
            <v>und</v>
          </cell>
          <cell r="D70">
            <v>365011</v>
          </cell>
        </row>
        <row r="71">
          <cell r="A71">
            <v>120</v>
          </cell>
          <cell r="B71" t="str">
            <v>Pañete interior allanado 1:4 espesor 1.5 cm</v>
          </cell>
          <cell r="C71" t="str">
            <v>m²</v>
          </cell>
          <cell r="D71">
            <v>16839.419999999998</v>
          </cell>
        </row>
        <row r="72">
          <cell r="A72">
            <v>121</v>
          </cell>
          <cell r="B72" t="str">
            <v>Pañete liso (allanado) muros 1:4, incluye filos y dilataciones</v>
          </cell>
          <cell r="C72" t="str">
            <v>m²</v>
          </cell>
          <cell r="D72">
            <v>22460.09</v>
          </cell>
        </row>
        <row r="73">
          <cell r="A73">
            <v>125</v>
          </cell>
          <cell r="B73" t="str">
            <v>Tuberia drenaje de gres 4"</v>
          </cell>
          <cell r="C73" t="str">
            <v>m</v>
          </cell>
          <cell r="D73">
            <v>25281.24</v>
          </cell>
        </row>
        <row r="74">
          <cell r="A74">
            <v>126</v>
          </cell>
          <cell r="B74" t="str">
            <v>Pañete bajo placa  1:4 con filos y dilataciones</v>
          </cell>
          <cell r="C74" t="str">
            <v>m²</v>
          </cell>
          <cell r="D74">
            <v>8346</v>
          </cell>
        </row>
        <row r="75">
          <cell r="A75">
            <v>127</v>
          </cell>
          <cell r="B75" t="str">
            <v>Jarillon, con material granular de rio con acarreo max. 100 m</v>
          </cell>
          <cell r="C75" t="str">
            <v>m³</v>
          </cell>
          <cell r="D75">
            <v>14849.72</v>
          </cell>
        </row>
        <row r="76">
          <cell r="A76">
            <v>128</v>
          </cell>
          <cell r="B76" t="str">
            <v>Carpeta Asfaltica en MDC-2 e = 0.10 m</v>
          </cell>
          <cell r="C76" t="str">
            <v>m²</v>
          </cell>
          <cell r="D76">
            <v>40604.749500000005</v>
          </cell>
        </row>
        <row r="77">
          <cell r="A77">
            <v>129</v>
          </cell>
          <cell r="B77" t="str">
            <v>Carpeta Asfaltica en MDC-2 e = 0.07 m</v>
          </cell>
          <cell r="C77" t="str">
            <v>m²</v>
          </cell>
          <cell r="D77">
            <v>30429</v>
          </cell>
        </row>
        <row r="78">
          <cell r="A78">
            <v>130</v>
          </cell>
          <cell r="B78" t="str">
            <v>Carpeta Asfaltica en MDC-2 e = 0.05 m</v>
          </cell>
          <cell r="C78" t="str">
            <v>m²</v>
          </cell>
          <cell r="D78">
            <v>24127.73</v>
          </cell>
        </row>
        <row r="79">
          <cell r="A79">
            <v>131</v>
          </cell>
          <cell r="B79" t="str">
            <v>Pañete bajo malla 1:4</v>
          </cell>
          <cell r="C79" t="str">
            <v>m²</v>
          </cell>
          <cell r="D79">
            <v>19012.099999999999</v>
          </cell>
        </row>
        <row r="80">
          <cell r="A80">
            <v>132</v>
          </cell>
          <cell r="B80" t="str">
            <v>Pañete bajo malla 1:5</v>
          </cell>
          <cell r="C80" t="str">
            <v>m²</v>
          </cell>
          <cell r="D80">
            <v>18027.849999999999</v>
          </cell>
        </row>
        <row r="81">
          <cell r="A81">
            <v>133</v>
          </cell>
          <cell r="B81" t="str">
            <v>Caja de inspeccion 40 x 40</v>
          </cell>
          <cell r="C81" t="str">
            <v>und</v>
          </cell>
          <cell r="D81">
            <v>162164.35999999999</v>
          </cell>
        </row>
        <row r="82">
          <cell r="A82">
            <v>134</v>
          </cell>
          <cell r="B82" t="str">
            <v>Pañete bajo guadua 1:5</v>
          </cell>
          <cell r="C82" t="str">
            <v>m²</v>
          </cell>
          <cell r="D82">
            <v>23688.25</v>
          </cell>
        </row>
        <row r="83">
          <cell r="A83">
            <v>135</v>
          </cell>
          <cell r="B83" t="str">
            <v>Caja de inspeccion 60 x 60</v>
          </cell>
          <cell r="C83" t="str">
            <v>und</v>
          </cell>
          <cell r="D83">
            <v>239934.89</v>
          </cell>
        </row>
        <row r="84">
          <cell r="A84">
            <v>136</v>
          </cell>
          <cell r="B84" t="str">
            <v>Caja de inspeccion 80 x 80</v>
          </cell>
          <cell r="C84" t="str">
            <v>und</v>
          </cell>
          <cell r="D84" t="str">
            <v>342,989.41</v>
          </cell>
        </row>
        <row r="85">
          <cell r="A85">
            <v>137</v>
          </cell>
          <cell r="B85" t="str">
            <v>Caja de inspeccion 100 x 100</v>
          </cell>
          <cell r="C85" t="str">
            <v>und</v>
          </cell>
          <cell r="D85" t="str">
            <v>483,116.27</v>
          </cell>
        </row>
        <row r="86">
          <cell r="A86">
            <v>138</v>
          </cell>
          <cell r="B86" t="str">
            <v>Anclaje  cable - macizo Ø=1 1/4" T-3 (para 4 cables)</v>
          </cell>
          <cell r="C86" t="str">
            <v>und</v>
          </cell>
          <cell r="D86">
            <v>6452058.6200000001</v>
          </cell>
        </row>
        <row r="87">
          <cell r="A87">
            <v>139</v>
          </cell>
          <cell r="B87" t="str">
            <v>Caja de inspeccion fibrit tráfico pesado</v>
          </cell>
          <cell r="C87" t="str">
            <v>und</v>
          </cell>
          <cell r="D87">
            <v>172596</v>
          </cell>
        </row>
        <row r="88">
          <cell r="A88">
            <v>140</v>
          </cell>
          <cell r="B88" t="str">
            <v>Camaras electricas dobles</v>
          </cell>
          <cell r="C88" t="str">
            <v>und</v>
          </cell>
          <cell r="D88">
            <v>687679.66</v>
          </cell>
        </row>
        <row r="89">
          <cell r="A89">
            <v>142</v>
          </cell>
          <cell r="B89" t="str">
            <v>Gavion en piedra comun</v>
          </cell>
          <cell r="C89" t="str">
            <v>m³</v>
          </cell>
          <cell r="D89">
            <v>187205.51</v>
          </cell>
        </row>
        <row r="90">
          <cell r="A90">
            <v>143</v>
          </cell>
          <cell r="B90" t="str">
            <v>Espigo bridado PRFV Ø=8" para acople de tuberia (Suministro e inst. con tornilleria y empaques)</v>
          </cell>
          <cell r="C90" t="str">
            <v>und</v>
          </cell>
          <cell r="D90">
            <v>393464</v>
          </cell>
        </row>
        <row r="91">
          <cell r="A91">
            <v>144</v>
          </cell>
          <cell r="B91" t="str">
            <v>Rejilla de cribado fino 0.20 x 0.50 en acero inoxidable con marco (suminist. e instal.)</v>
          </cell>
          <cell r="C91" t="str">
            <v>und</v>
          </cell>
          <cell r="D91">
            <v>201499.35</v>
          </cell>
        </row>
        <row r="92">
          <cell r="A92">
            <v>146</v>
          </cell>
          <cell r="B92" t="str">
            <v>Pasamanos Viga metalica   0.06 x 0.15 son 3 Ø=1/2"  y celosia de 3/8" H= 0.90 m con herrajes</v>
          </cell>
          <cell r="C92" t="str">
            <v>und</v>
          </cell>
          <cell r="D92">
            <v>54852.7</v>
          </cell>
        </row>
        <row r="93">
          <cell r="A93">
            <v>147</v>
          </cell>
          <cell r="B93" t="str">
            <v>Tapa pozo de Inspeccion en HD. con sistema de seguridad</v>
          </cell>
          <cell r="C93" t="str">
            <v>und</v>
          </cell>
          <cell r="D93">
            <v>736350.57</v>
          </cell>
        </row>
        <row r="94">
          <cell r="A94">
            <v>148</v>
          </cell>
          <cell r="B94" t="str">
            <v>Caja para medidor de agua exterior y de pared</v>
          </cell>
          <cell r="C94" t="str">
            <v>und</v>
          </cell>
          <cell r="D94">
            <v>92805.6</v>
          </cell>
        </row>
        <row r="95">
          <cell r="A95">
            <v>151</v>
          </cell>
          <cell r="B95" t="str">
            <v>Tapa para camara de media y baja tension  0.72 x 0.72</v>
          </cell>
          <cell r="C95" t="str">
            <v>und</v>
          </cell>
          <cell r="D95">
            <v>147459.32</v>
          </cell>
        </row>
        <row r="96">
          <cell r="A96">
            <v>152</v>
          </cell>
          <cell r="B96" t="str">
            <v>Tapa para camaras dobles AP</v>
          </cell>
          <cell r="C96" t="str">
            <v>und</v>
          </cell>
          <cell r="D96">
            <v>421652.24</v>
          </cell>
        </row>
        <row r="97">
          <cell r="A97">
            <v>153</v>
          </cell>
          <cell r="B97" t="str">
            <v>Marco para tapa de camara de inspeccion 0.69 x 0.82</v>
          </cell>
          <cell r="C97" t="str">
            <v>und</v>
          </cell>
          <cell r="D97">
            <v>97781.53</v>
          </cell>
        </row>
        <row r="98">
          <cell r="A98">
            <v>156</v>
          </cell>
          <cell r="B98" t="str">
            <v>Piedra comun</v>
          </cell>
          <cell r="C98" t="str">
            <v>m³</v>
          </cell>
          <cell r="D98">
            <v>48073.45</v>
          </cell>
        </row>
        <row r="99">
          <cell r="A99">
            <v>157</v>
          </cell>
          <cell r="B99" t="str">
            <v>Pendolon en Varilla de 1/2"</v>
          </cell>
          <cell r="C99" t="str">
            <v>m</v>
          </cell>
          <cell r="D99">
            <v>6693.88</v>
          </cell>
        </row>
        <row r="100">
          <cell r="A100">
            <v>158</v>
          </cell>
          <cell r="B100" t="str">
            <v>Tapon soldado PVC 3". Suministro e Instal.</v>
          </cell>
          <cell r="C100" t="str">
            <v>und</v>
          </cell>
          <cell r="D100">
            <v>19592.099999999999</v>
          </cell>
        </row>
        <row r="101">
          <cell r="A101">
            <v>159</v>
          </cell>
          <cell r="B101" t="str">
            <v>Tala de arbol 0.10 m &gt; Ø &lt; 0.25 m; incluye apeo, desramado, troceo, pelado, repique, apilado y disposición final 2 km</v>
          </cell>
          <cell r="C101" t="str">
            <v>und</v>
          </cell>
          <cell r="D101">
            <v>59744.28</v>
          </cell>
        </row>
        <row r="102">
          <cell r="A102">
            <v>160</v>
          </cell>
          <cell r="B102" t="str">
            <v>Formaleta metalica Tipo Caisson h=1.00 m Øi=1.00 m, - Øi=1.30 m (para 20 usos)</v>
          </cell>
          <cell r="C102" t="str">
            <v>und</v>
          </cell>
          <cell r="D102">
            <v>729038.9</v>
          </cell>
        </row>
        <row r="103">
          <cell r="A103">
            <v>163</v>
          </cell>
          <cell r="B103" t="str">
            <v>Union mecanica rapida RDE 21 12". Suministro e instal.</v>
          </cell>
          <cell r="C103" t="str">
            <v>und</v>
          </cell>
          <cell r="D103">
            <v>647899.92000000004</v>
          </cell>
        </row>
        <row r="104">
          <cell r="A104">
            <v>164</v>
          </cell>
          <cell r="B104" t="str">
            <v>Baranda en madera cedro</v>
          </cell>
          <cell r="C104" t="str">
            <v>m</v>
          </cell>
          <cell r="D104">
            <v>90621.55</v>
          </cell>
        </row>
        <row r="105">
          <cell r="A105">
            <v>165</v>
          </cell>
          <cell r="B105" t="str">
            <v>Entramado teja de barro</v>
          </cell>
          <cell r="C105" t="str">
            <v>m²</v>
          </cell>
          <cell r="D105">
            <v>50061.1</v>
          </cell>
        </row>
        <row r="106">
          <cell r="A106">
            <v>166</v>
          </cell>
          <cell r="B106" t="str">
            <v>Teja en fibrocemento No.4. Suministro e Instal.</v>
          </cell>
          <cell r="C106" t="str">
            <v>m²</v>
          </cell>
          <cell r="D106">
            <v>26968.51</v>
          </cell>
        </row>
        <row r="107">
          <cell r="A107">
            <v>167</v>
          </cell>
          <cell r="B107" t="str">
            <v>Teja en fibrocemento No.6. Suministro e Instal.</v>
          </cell>
          <cell r="C107" t="str">
            <v>m²</v>
          </cell>
          <cell r="D107">
            <v>25467.39</v>
          </cell>
        </row>
        <row r="108">
          <cell r="A108">
            <v>168</v>
          </cell>
          <cell r="B108" t="str">
            <v>Teja en fibrocemento No 8. Suministro e Instal.</v>
          </cell>
          <cell r="C108" t="str">
            <v>m²</v>
          </cell>
          <cell r="D108">
            <v>25146.74</v>
          </cell>
        </row>
        <row r="109">
          <cell r="A109">
            <v>169</v>
          </cell>
          <cell r="B109" t="str">
            <v>Caballete articulado para teja de fibrocemento</v>
          </cell>
          <cell r="C109" t="str">
            <v>m</v>
          </cell>
          <cell r="D109">
            <v>51651.85</v>
          </cell>
        </row>
        <row r="110">
          <cell r="A110">
            <v>170</v>
          </cell>
          <cell r="B110" t="str">
            <v>Muro en ladrillo prensado macizo 0.12 m fachada</v>
          </cell>
          <cell r="C110" t="str">
            <v>m²</v>
          </cell>
          <cell r="D110">
            <v>83203.3</v>
          </cell>
        </row>
        <row r="111">
          <cell r="A111">
            <v>171</v>
          </cell>
          <cell r="B111" t="str">
            <v>Muro en ladrillo prensado macizo 0.245 m (24.5 x 5 x 12)</v>
          </cell>
          <cell r="C111" t="str">
            <v>m²</v>
          </cell>
          <cell r="D111">
            <v>151453.07999999999</v>
          </cell>
        </row>
        <row r="112">
          <cell r="A112">
            <v>173</v>
          </cell>
          <cell r="B112" t="str">
            <v>Pendolon en varilla de 5/8"</v>
          </cell>
          <cell r="C112" t="str">
            <v>m</v>
          </cell>
          <cell r="D112">
            <v>8184.26</v>
          </cell>
        </row>
        <row r="113">
          <cell r="A113">
            <v>174</v>
          </cell>
          <cell r="B113" t="str">
            <v>Canaleta 90 de 3.75 m en fibrocemento</v>
          </cell>
          <cell r="C113" t="str">
            <v>m²</v>
          </cell>
          <cell r="D113">
            <v>64611.41</v>
          </cell>
        </row>
        <row r="114">
          <cell r="A114">
            <v>175</v>
          </cell>
          <cell r="B114" t="str">
            <v>Canaleta 90 de 4.50 m en fibrocemento</v>
          </cell>
          <cell r="C114" t="str">
            <v>m²</v>
          </cell>
          <cell r="D114">
            <v>59457.39</v>
          </cell>
        </row>
        <row r="115">
          <cell r="A115">
            <v>176</v>
          </cell>
          <cell r="B115" t="str">
            <v>Cruz en H.D. 4" x 4" J.H.  Suministro e Instal</v>
          </cell>
          <cell r="C115" t="str">
            <v>und</v>
          </cell>
          <cell r="D115">
            <v>250437.45</v>
          </cell>
        </row>
        <row r="116">
          <cell r="A116">
            <v>177</v>
          </cell>
          <cell r="B116" t="str">
            <v>Viga diagonal  en madera 0.10 x 0.10 x 1 con perno</v>
          </cell>
          <cell r="C116" t="str">
            <v>m</v>
          </cell>
          <cell r="D116">
            <v>29167.279999999999</v>
          </cell>
        </row>
        <row r="117">
          <cell r="A117">
            <v>178</v>
          </cell>
          <cell r="B117" t="str">
            <v>Pasamuro en Hierro Fundido Ø=2" L=0.5 m</v>
          </cell>
          <cell r="C117" t="str">
            <v>und</v>
          </cell>
          <cell r="D117">
            <v>111011.96</v>
          </cell>
        </row>
        <row r="118">
          <cell r="A118">
            <v>179</v>
          </cell>
          <cell r="B118" t="str">
            <v>Pasamuro en H.F. Ø= 4" L=0.50 m E.C. Suministro e Instal.</v>
          </cell>
          <cell r="C118" t="str">
            <v>und</v>
          </cell>
          <cell r="D118">
            <v>247011.96</v>
          </cell>
        </row>
        <row r="119">
          <cell r="A119">
            <v>180</v>
          </cell>
          <cell r="B119" t="str">
            <v>Viga longitudinal en madera 0.10 x 0.15 x 1</v>
          </cell>
          <cell r="C119" t="str">
            <v>m</v>
          </cell>
          <cell r="D119">
            <v>27176.91</v>
          </cell>
        </row>
        <row r="120">
          <cell r="A120">
            <v>181</v>
          </cell>
          <cell r="B120" t="str">
            <v>Paral en madera 0.10 x 0.20 x 1</v>
          </cell>
          <cell r="C120" t="str">
            <v>m</v>
          </cell>
          <cell r="D120">
            <v>34187.68</v>
          </cell>
        </row>
        <row r="121">
          <cell r="A121">
            <v>182</v>
          </cell>
          <cell r="B121" t="str">
            <v>Sobrecimientos en ladrillo tolete recocido 0.12 m</v>
          </cell>
          <cell r="C121" t="str">
            <v>m</v>
          </cell>
          <cell r="D121">
            <v>38118.550000000003</v>
          </cell>
        </row>
        <row r="122">
          <cell r="A122">
            <v>183</v>
          </cell>
          <cell r="B122" t="str">
            <v>Canaleta 43 de 5.00 m en fibrocemento</v>
          </cell>
          <cell r="C122" t="str">
            <v>m²</v>
          </cell>
          <cell r="D122">
            <v>91065.23</v>
          </cell>
        </row>
        <row r="123">
          <cell r="A123">
            <v>184</v>
          </cell>
          <cell r="B123" t="str">
            <v>Canaleta 43 de 5.50 m en fibrocemento</v>
          </cell>
          <cell r="C123" t="str">
            <v>m²</v>
          </cell>
          <cell r="D123">
            <v>100679.05</v>
          </cell>
        </row>
        <row r="124">
          <cell r="A124">
            <v>185</v>
          </cell>
          <cell r="B124" t="str">
            <v>Viga cercha longitudinal tuberia petrolera D= 6 5/8 y diagonales D=5 ", altura 1.5 m</v>
          </cell>
          <cell r="C124" t="str">
            <v>m</v>
          </cell>
          <cell r="D124">
            <v>431802.21</v>
          </cell>
        </row>
        <row r="125">
          <cell r="A125">
            <v>186</v>
          </cell>
          <cell r="B125" t="str">
            <v>Compuerta deslizable manual en PRFV 0.42 x 0.65 m, en PFVR (Incl: Marco en PFRV y anclajes), suminis. e inst.</v>
          </cell>
          <cell r="C125" t="str">
            <v>und</v>
          </cell>
          <cell r="D125">
            <v>524032</v>
          </cell>
        </row>
        <row r="126">
          <cell r="A126">
            <v>187</v>
          </cell>
          <cell r="B126" t="str">
            <v>Angulo 2" x 2" x 1/4". Suministro e Instal.</v>
          </cell>
          <cell r="C126" t="str">
            <v>m</v>
          </cell>
          <cell r="D126">
            <v>20371.72</v>
          </cell>
        </row>
        <row r="127">
          <cell r="A127">
            <v>188</v>
          </cell>
          <cell r="B127" t="str">
            <v>Muro en ladrillo tolete comun 0.06 m (6 x 24.5 x 12 pandereta)</v>
          </cell>
          <cell r="C127" t="str">
            <v>m²</v>
          </cell>
          <cell r="D127">
            <v>35179.56</v>
          </cell>
        </row>
        <row r="128">
          <cell r="A128">
            <v>189</v>
          </cell>
          <cell r="B128" t="str">
            <v>Transporte de material en tractor</v>
          </cell>
          <cell r="C128" t="str">
            <v>m³-km</v>
          </cell>
          <cell r="D128">
            <v>3985.91</v>
          </cell>
        </row>
        <row r="129">
          <cell r="A129">
            <v>190</v>
          </cell>
          <cell r="B129" t="str">
            <v>Canaleta 90 x 5.0 - 24 lamina galvanizada</v>
          </cell>
          <cell r="C129" t="str">
            <v>m²</v>
          </cell>
          <cell r="D129">
            <v>37271.58</v>
          </cell>
        </row>
        <row r="130">
          <cell r="A130">
            <v>191</v>
          </cell>
          <cell r="B130" t="str">
            <v>Cruz en H.D. 6" x 6" E.L. Suministro e Instal.</v>
          </cell>
          <cell r="C130" t="str">
            <v>und</v>
          </cell>
          <cell r="D130">
            <v>467249.6</v>
          </cell>
        </row>
        <row r="131">
          <cell r="A131">
            <v>192</v>
          </cell>
          <cell r="B131" t="str">
            <v>Canal en laton 50 cm. Suministro e instal.</v>
          </cell>
          <cell r="C131" t="str">
            <v>m</v>
          </cell>
          <cell r="D131">
            <v>72174.91</v>
          </cell>
        </row>
        <row r="132">
          <cell r="A132">
            <v>193</v>
          </cell>
          <cell r="B132" t="str">
            <v>Empedrado, para camino de herradura. A= 1.00 m, E= 0.20 m  REVISAR</v>
          </cell>
          <cell r="C132" t="str">
            <v>m²</v>
          </cell>
          <cell r="D132">
            <v>73404.009999999995</v>
          </cell>
        </row>
        <row r="133">
          <cell r="A133">
            <v>194</v>
          </cell>
          <cell r="B133" t="str">
            <v>Muro en ladrillo prensado 0.055 m (5.5 x 12 x 24.5 pandereta)</v>
          </cell>
          <cell r="C133" t="str">
            <v>m²</v>
          </cell>
          <cell r="D133">
            <v>47460.03</v>
          </cell>
        </row>
        <row r="134">
          <cell r="A134">
            <v>195</v>
          </cell>
          <cell r="B134" t="str">
            <v>Flanche lamina galvanizada cal. 22 A=0.20 incluye regata con pulidora y mortero impermeabilizado 1:4</v>
          </cell>
          <cell r="C134" t="str">
            <v>m</v>
          </cell>
          <cell r="D134">
            <v>16290.15</v>
          </cell>
        </row>
        <row r="135">
          <cell r="A135">
            <v>196</v>
          </cell>
          <cell r="B135" t="str">
            <v>Adaptador de limpieza sanitario PVC 4". Suministro e Instal.</v>
          </cell>
          <cell r="C135" t="str">
            <v>und</v>
          </cell>
          <cell r="D135">
            <v>22988.76</v>
          </cell>
        </row>
        <row r="136">
          <cell r="A136">
            <v>197</v>
          </cell>
          <cell r="B136" t="str">
            <v>Registro de corte Ø= 4" Tipo liviano. Suministro e Instal.</v>
          </cell>
          <cell r="C136" t="str">
            <v>und</v>
          </cell>
          <cell r="D136">
            <v>371545.89</v>
          </cell>
        </row>
        <row r="137">
          <cell r="A137">
            <v>198</v>
          </cell>
          <cell r="B137" t="str">
            <v>Pintura aluminio antirreflectiva para tuberia Ø=4" Pasos elevados</v>
          </cell>
          <cell r="C137" t="str">
            <v>m</v>
          </cell>
          <cell r="D137">
            <v>6172.46</v>
          </cell>
        </row>
        <row r="138">
          <cell r="A138">
            <v>199</v>
          </cell>
          <cell r="B138" t="str">
            <v>Pintura epoxica para tuberia Ø=4" .</v>
          </cell>
          <cell r="C138" t="str">
            <v>m</v>
          </cell>
          <cell r="D138">
            <v>6019.88</v>
          </cell>
        </row>
        <row r="139">
          <cell r="A139">
            <v>200</v>
          </cell>
          <cell r="B139" t="str">
            <v>Retiro de material (riego lateral)</v>
          </cell>
          <cell r="C139" t="str">
            <v>m³</v>
          </cell>
          <cell r="D139">
            <v>9421.25</v>
          </cell>
        </row>
        <row r="140">
          <cell r="A140">
            <v>201</v>
          </cell>
          <cell r="B140" t="str">
            <v>Madera para pasamanos 0.05 x 0.10</v>
          </cell>
          <cell r="C140" t="str">
            <v>m</v>
          </cell>
          <cell r="D140">
            <v>12059.8</v>
          </cell>
        </row>
        <row r="141">
          <cell r="A141">
            <v>202</v>
          </cell>
          <cell r="B141" t="str">
            <v>Reduccion en HF 6" x  3" E.L. Suministro e Instal.</v>
          </cell>
          <cell r="C141" t="str">
            <v>und</v>
          </cell>
          <cell r="D141">
            <v>144385.51999999999</v>
          </cell>
        </row>
        <row r="142">
          <cell r="A142">
            <v>203</v>
          </cell>
          <cell r="B142" t="str">
            <v>Reduccion en HF 6" x  4" E.L. Suministro e Instal.</v>
          </cell>
          <cell r="C142" t="str">
            <v>und</v>
          </cell>
          <cell r="D142">
            <v>184763.32</v>
          </cell>
        </row>
        <row r="143">
          <cell r="A143">
            <v>206</v>
          </cell>
          <cell r="B143" t="str">
            <v>Muro en ladrillo tolete recocido 0.25 m (12 x 25 x 6)</v>
          </cell>
          <cell r="C143" t="str">
            <v>m²</v>
          </cell>
          <cell r="D143">
            <v>92836.84</v>
          </cell>
        </row>
        <row r="144">
          <cell r="A144">
            <v>207</v>
          </cell>
          <cell r="B144" t="str">
            <v>Muro en bloque concreto 0.12 m</v>
          </cell>
          <cell r="C144" t="str">
            <v>m²</v>
          </cell>
          <cell r="D144">
            <v>53393.07</v>
          </cell>
        </row>
        <row r="145">
          <cell r="A145">
            <v>208</v>
          </cell>
          <cell r="B145" t="str">
            <v>Muro en bloque concreto 0.20 m</v>
          </cell>
          <cell r="C145" t="str">
            <v>m²</v>
          </cell>
          <cell r="D145">
            <v>86397.15</v>
          </cell>
        </row>
        <row r="146">
          <cell r="A146">
            <v>210</v>
          </cell>
          <cell r="B146" t="str">
            <v>Dintel en bloque 0.15 m</v>
          </cell>
          <cell r="C146" t="str">
            <v>m</v>
          </cell>
          <cell r="D146">
            <v>18962.09</v>
          </cell>
        </row>
        <row r="147">
          <cell r="A147">
            <v>211</v>
          </cell>
          <cell r="B147" t="str">
            <v>Dintel en mortero 1:3</v>
          </cell>
          <cell r="C147" t="str">
            <v>m</v>
          </cell>
          <cell r="D147">
            <v>18347.240000000002</v>
          </cell>
        </row>
        <row r="148">
          <cell r="A148">
            <v>214</v>
          </cell>
          <cell r="B148" t="str">
            <v>Viga longitudinal en madera o cuarton 0.05 x 0.10 x 1</v>
          </cell>
          <cell r="C148" t="str">
            <v>m</v>
          </cell>
          <cell r="D148">
            <v>14391.75</v>
          </cell>
        </row>
        <row r="149">
          <cell r="A149">
            <v>216</v>
          </cell>
          <cell r="B149" t="str">
            <v>Valvula compuerta elastica vastago ascendente Ø=6"  E.B. Suministro e instal.</v>
          </cell>
          <cell r="C149" t="str">
            <v>und</v>
          </cell>
          <cell r="D149">
            <v>1672484</v>
          </cell>
        </row>
        <row r="150">
          <cell r="A150">
            <v>217</v>
          </cell>
          <cell r="B150" t="str">
            <v>Arcos en ladrillo prensado 0.25 m</v>
          </cell>
          <cell r="C150" t="str">
            <v>m</v>
          </cell>
          <cell r="D150">
            <v>126068.94</v>
          </cell>
        </row>
        <row r="151">
          <cell r="A151">
            <v>218</v>
          </cell>
          <cell r="B151" t="str">
            <v>Valvula de bola para agua en H.D. 2"</v>
          </cell>
          <cell r="C151" t="str">
            <v>und</v>
          </cell>
          <cell r="D151">
            <v>125467.21</v>
          </cell>
        </row>
        <row r="152">
          <cell r="A152">
            <v>219</v>
          </cell>
          <cell r="B152" t="str">
            <v>Lamina metaldeck 2" Cal. 16 1.5 mm. Suministro e Instal.</v>
          </cell>
          <cell r="C152" t="str">
            <v>m²</v>
          </cell>
          <cell r="D152">
            <v>65836.460000000006</v>
          </cell>
        </row>
        <row r="153">
          <cell r="A153">
            <v>221</v>
          </cell>
          <cell r="B153" t="str">
            <v>Chimeneas  0.80 m</v>
          </cell>
          <cell r="C153" t="str">
            <v>und</v>
          </cell>
          <cell r="D153">
            <v>702428.41</v>
          </cell>
        </row>
        <row r="154">
          <cell r="A154">
            <v>222</v>
          </cell>
          <cell r="B154" t="str">
            <v>Alfajia en tablon 26 x 26</v>
          </cell>
          <cell r="C154" t="str">
            <v>m</v>
          </cell>
          <cell r="D154">
            <v>23300.23</v>
          </cell>
        </row>
        <row r="155">
          <cell r="A155">
            <v>223</v>
          </cell>
          <cell r="B155" t="str">
            <v>Alfajia en concreto de 3000 psi 0.15 m x 0.07 m</v>
          </cell>
          <cell r="C155" t="str">
            <v>m</v>
          </cell>
          <cell r="D155">
            <v>21397.13</v>
          </cell>
        </row>
        <row r="156">
          <cell r="A156">
            <v>224</v>
          </cell>
          <cell r="B156" t="str">
            <v>Alfajia en concreto 0.25 m</v>
          </cell>
          <cell r="C156" t="str">
            <v>m</v>
          </cell>
          <cell r="D156">
            <v>46065.36</v>
          </cell>
        </row>
        <row r="157">
          <cell r="A157">
            <v>225</v>
          </cell>
          <cell r="B157" t="str">
            <v>Alfajia en ladrillo prensado</v>
          </cell>
          <cell r="C157" t="str">
            <v>m</v>
          </cell>
          <cell r="D157">
            <v>31470.34</v>
          </cell>
        </row>
        <row r="158">
          <cell r="A158">
            <v>226</v>
          </cell>
          <cell r="B158" t="str">
            <v>Enchape ladrillo prensado</v>
          </cell>
          <cell r="C158" t="str">
            <v>m²</v>
          </cell>
          <cell r="D158">
            <v>56023</v>
          </cell>
        </row>
        <row r="159">
          <cell r="A159">
            <v>228</v>
          </cell>
          <cell r="B159" t="str">
            <v>Instalacion carpinteria metalica con mortero 1:3</v>
          </cell>
          <cell r="C159" t="str">
            <v>m²</v>
          </cell>
          <cell r="D159">
            <v>23088.85</v>
          </cell>
        </row>
        <row r="160">
          <cell r="A160">
            <v>229</v>
          </cell>
          <cell r="B160" t="str">
            <v>Chazos para carpintería madera</v>
          </cell>
          <cell r="C160" t="str">
            <v>und</v>
          </cell>
          <cell r="D160">
            <v>4449.3</v>
          </cell>
        </row>
        <row r="161">
          <cell r="A161">
            <v>230</v>
          </cell>
          <cell r="B161" t="str">
            <v>Mesones en concreto de 3000 psi  0.10 m, A = 0.60 m</v>
          </cell>
          <cell r="C161" t="str">
            <v>m²</v>
          </cell>
          <cell r="D161">
            <v>165533.32999999999</v>
          </cell>
        </row>
        <row r="162">
          <cell r="A162">
            <v>232</v>
          </cell>
          <cell r="B162" t="str">
            <v>Chimenea carioca combinada</v>
          </cell>
          <cell r="C162" t="str">
            <v>und</v>
          </cell>
          <cell r="D162">
            <v>1418000</v>
          </cell>
        </row>
        <row r="163">
          <cell r="A163">
            <v>238</v>
          </cell>
          <cell r="B163" t="str">
            <v>Acero de Transferencia liso  de 60000 Psi</v>
          </cell>
          <cell r="C163" t="str">
            <v>kg</v>
          </cell>
          <cell r="D163">
            <v>3425.55</v>
          </cell>
        </row>
        <row r="164">
          <cell r="A164">
            <v>239</v>
          </cell>
          <cell r="B164" t="str">
            <v>Drenaje en Tuberia  PVC RDE 21 de  4" L=0.50 m para Puentes (con rejilla 0.15 x 0.45 m)</v>
          </cell>
          <cell r="C164" t="str">
            <v>und</v>
          </cell>
          <cell r="D164">
            <v>118767.65</v>
          </cell>
        </row>
        <row r="165">
          <cell r="A165">
            <v>241</v>
          </cell>
          <cell r="B165" t="str">
            <v>Sardinel en Concreto 3000 Psi  0.5 m x 0.3 m x 0.15 m (Con ref.)</v>
          </cell>
          <cell r="C165" t="str">
            <v>m</v>
          </cell>
          <cell r="D165">
            <v>136340.9</v>
          </cell>
        </row>
        <row r="166">
          <cell r="A166">
            <v>242</v>
          </cell>
          <cell r="B166" t="str">
            <v>Sardinel en Concreto 3000 Psi  0.4 m x 0.3 m x 0.15 m (Con ref.)</v>
          </cell>
          <cell r="C166" t="str">
            <v>m</v>
          </cell>
          <cell r="D166">
            <v>3442.5</v>
          </cell>
        </row>
        <row r="167">
          <cell r="A167">
            <v>247</v>
          </cell>
          <cell r="B167" t="str">
            <v>Juego completo de incrustar baño</v>
          </cell>
          <cell r="C167" t="str">
            <v>und</v>
          </cell>
          <cell r="D167">
            <v>79478</v>
          </cell>
        </row>
        <row r="168">
          <cell r="A168">
            <v>248</v>
          </cell>
          <cell r="B168" t="str">
            <v>Viga Transversal  en madera 0.10 x 0.20 x 1</v>
          </cell>
          <cell r="C168" t="str">
            <v>m</v>
          </cell>
          <cell r="D168">
            <v>29411.25</v>
          </cell>
        </row>
        <row r="169">
          <cell r="A169">
            <v>249</v>
          </cell>
          <cell r="B169" t="str">
            <v>Baranda en malla eslabonada cal. 10</v>
          </cell>
          <cell r="C169" t="str">
            <v>m²</v>
          </cell>
          <cell r="D169">
            <v>16250.48</v>
          </cell>
        </row>
        <row r="170">
          <cell r="A170">
            <v>250</v>
          </cell>
          <cell r="B170" t="str">
            <v>Pintura en esmalte para guayas, cables y varillas (2 manos)</v>
          </cell>
          <cell r="C170" t="str">
            <v>m</v>
          </cell>
          <cell r="D170">
            <v>2198.21</v>
          </cell>
        </row>
        <row r="171">
          <cell r="A171">
            <v>251</v>
          </cell>
          <cell r="B171" t="str">
            <v>Remate bocel win plastico</v>
          </cell>
          <cell r="C171" t="str">
            <v>m</v>
          </cell>
          <cell r="D171">
            <v>3849.53</v>
          </cell>
        </row>
        <row r="172">
          <cell r="A172">
            <v>252</v>
          </cell>
          <cell r="B172" t="str">
            <v>Valvula de Mariposa Ø=3" en H.F. Suministro e Instal.</v>
          </cell>
          <cell r="C172" t="str">
            <v>und</v>
          </cell>
          <cell r="D172">
            <v>416882</v>
          </cell>
        </row>
        <row r="173">
          <cell r="A173">
            <v>253</v>
          </cell>
          <cell r="B173" t="str">
            <v>Compuerta deslizable manual en PRFV 0.45 x 0.60 m, en PFVR (Incl: Marco en PFRV y anclajes), suminis. e inst.</v>
          </cell>
          <cell r="C173" t="str">
            <v>und</v>
          </cell>
          <cell r="D173">
            <v>518782</v>
          </cell>
        </row>
        <row r="174">
          <cell r="A174">
            <v>254</v>
          </cell>
          <cell r="B174" t="str">
            <v>Tierra  tablero general  distribuidor</v>
          </cell>
          <cell r="C174" t="str">
            <v>und</v>
          </cell>
          <cell r="D174">
            <v>200486.5</v>
          </cell>
        </row>
        <row r="175">
          <cell r="A175">
            <v>255</v>
          </cell>
          <cell r="B175" t="str">
            <v>Codo PRFV 90° Ø=4" E.B x E.B. Incluye: empaques y tornilleria. Suministro e Instal.</v>
          </cell>
          <cell r="C175" t="str">
            <v>und</v>
          </cell>
          <cell r="D175">
            <v>312432</v>
          </cell>
        </row>
        <row r="176">
          <cell r="A176">
            <v>256</v>
          </cell>
          <cell r="B176" t="str">
            <v>Rejilla metalica 3" * 2" con sosco</v>
          </cell>
          <cell r="C176" t="str">
            <v>und</v>
          </cell>
          <cell r="D176">
            <v>9489.33</v>
          </cell>
        </row>
        <row r="177">
          <cell r="A177">
            <v>257</v>
          </cell>
          <cell r="B177" t="str">
            <v>Strip telefonos 20 pares</v>
          </cell>
          <cell r="C177" t="str">
            <v>und</v>
          </cell>
          <cell r="D177">
            <v>248843.51999999999</v>
          </cell>
        </row>
        <row r="178">
          <cell r="A178">
            <v>258</v>
          </cell>
          <cell r="B178" t="str">
            <v>Desmonte y limpieza en zona boscosa (por Ha)</v>
          </cell>
          <cell r="C178" t="str">
            <v>ha</v>
          </cell>
          <cell r="D178">
            <v>169102.25</v>
          </cell>
        </row>
        <row r="179">
          <cell r="A179">
            <v>259</v>
          </cell>
          <cell r="B179" t="str">
            <v>Acometida red hidraulica pvc 1/2" x 5 m</v>
          </cell>
          <cell r="C179" t="str">
            <v>und</v>
          </cell>
          <cell r="D179">
            <v>108600.08</v>
          </cell>
        </row>
        <row r="180">
          <cell r="A180">
            <v>260</v>
          </cell>
          <cell r="B180" t="str">
            <v>Acometida red hidraulica pvc 3/4" x 10 m</v>
          </cell>
          <cell r="C180" t="str">
            <v>und</v>
          </cell>
          <cell r="D180">
            <v>238256.4</v>
          </cell>
        </row>
        <row r="181">
          <cell r="A181">
            <v>261</v>
          </cell>
          <cell r="B181" t="str">
            <v>Sanitario de fluxometro</v>
          </cell>
          <cell r="C181" t="str">
            <v>und</v>
          </cell>
          <cell r="D181">
            <v>590735.80000000005</v>
          </cell>
        </row>
        <row r="182">
          <cell r="A182">
            <v>262</v>
          </cell>
          <cell r="B182" t="str">
            <v>Tensionamiento de placa con torones de 1/2" grado 270 K</v>
          </cell>
          <cell r="C182" t="str">
            <v>m</v>
          </cell>
          <cell r="D182">
            <v>20499.21</v>
          </cell>
        </row>
        <row r="183">
          <cell r="A183">
            <v>263</v>
          </cell>
          <cell r="B183" t="str">
            <v>Filos y dilataciones Mortero 1:3</v>
          </cell>
          <cell r="C183" t="str">
            <v>m</v>
          </cell>
          <cell r="D183">
            <v>23922</v>
          </cell>
        </row>
        <row r="184">
          <cell r="A184">
            <v>264</v>
          </cell>
          <cell r="B184" t="str">
            <v>Goteros</v>
          </cell>
          <cell r="C184" t="str">
            <v>m</v>
          </cell>
          <cell r="D184">
            <v>6791.24</v>
          </cell>
        </row>
        <row r="185">
          <cell r="A185">
            <v>265</v>
          </cell>
          <cell r="B185" t="str">
            <v>Pañete interior allanado 1:4 espesor 2 cm</v>
          </cell>
          <cell r="C185" t="str">
            <v>m²</v>
          </cell>
          <cell r="D185">
            <v>15503.12</v>
          </cell>
        </row>
        <row r="186">
          <cell r="A186">
            <v>266</v>
          </cell>
          <cell r="B186" t="str">
            <v>Pañete liso (allanado) muros 1:3, incluye filos y dilataciones</v>
          </cell>
          <cell r="C186" t="str">
            <v>m²</v>
          </cell>
          <cell r="D186">
            <v>18366</v>
          </cell>
        </row>
        <row r="187">
          <cell r="A187">
            <v>267</v>
          </cell>
          <cell r="B187" t="str">
            <v>Pintura aluminio antirreflectiva para tuberia Ø=3" Pasos elevados</v>
          </cell>
          <cell r="C187" t="str">
            <v>m</v>
          </cell>
          <cell r="D187">
            <v>4652.67</v>
          </cell>
        </row>
        <row r="188">
          <cell r="A188">
            <v>268</v>
          </cell>
          <cell r="B188" t="str">
            <v>Punto desagüe sanitario pvc  6"</v>
          </cell>
          <cell r="C188" t="str">
            <v>und</v>
          </cell>
          <cell r="D188">
            <v>214658.14</v>
          </cell>
        </row>
        <row r="189">
          <cell r="A189">
            <v>271</v>
          </cell>
          <cell r="B189" t="str">
            <v>Valvula de Pie bronce integral Ø=2". Suministro e instal.</v>
          </cell>
          <cell r="C189" t="str">
            <v>und</v>
          </cell>
          <cell r="D189">
            <v>210881.87</v>
          </cell>
        </row>
        <row r="190">
          <cell r="A190">
            <v>272</v>
          </cell>
          <cell r="B190" t="str">
            <v>Bajante  A.LL.  PVC  4"</v>
          </cell>
          <cell r="C190" t="str">
            <v>m</v>
          </cell>
          <cell r="D190">
            <v>30718.42</v>
          </cell>
        </row>
        <row r="191">
          <cell r="A191">
            <v>273</v>
          </cell>
          <cell r="B191" t="str">
            <v>Perro  de 3/8" Tipo Pesado. Suministro e Instal.</v>
          </cell>
          <cell r="C191" t="str">
            <v>und</v>
          </cell>
          <cell r="D191">
            <v>12955.86</v>
          </cell>
        </row>
        <row r="192">
          <cell r="A192">
            <v>274</v>
          </cell>
          <cell r="B192" t="str">
            <v>Pañete liso placas 1:5</v>
          </cell>
          <cell r="C192" t="str">
            <v>m²</v>
          </cell>
          <cell r="D192">
            <v>14459.04</v>
          </cell>
        </row>
        <row r="193">
          <cell r="A193">
            <v>275</v>
          </cell>
          <cell r="B193" t="str">
            <v>Bajante  A.N.   PVC  4"</v>
          </cell>
          <cell r="C193" t="str">
            <v>m</v>
          </cell>
          <cell r="D193">
            <v>37281.97</v>
          </cell>
        </row>
        <row r="194">
          <cell r="A194">
            <v>276</v>
          </cell>
          <cell r="B194" t="str">
            <v>Niple Ø= 2" en A.C. con E.L x E.B. L=3.20 m. Suministro e Instal.</v>
          </cell>
          <cell r="C194" t="str">
            <v>und</v>
          </cell>
          <cell r="D194">
            <v>355161.84</v>
          </cell>
        </row>
        <row r="195">
          <cell r="A195">
            <v>277</v>
          </cell>
          <cell r="B195" t="str">
            <v>Reduccion en HF 8" x  6" E.L. Suministro e Instal.</v>
          </cell>
          <cell r="C195" t="str">
            <v>und</v>
          </cell>
          <cell r="D195">
            <v>306239.84000000003</v>
          </cell>
        </row>
        <row r="196">
          <cell r="A196">
            <v>278</v>
          </cell>
          <cell r="B196" t="str">
            <v>Pañete bajo placa 1:4</v>
          </cell>
          <cell r="C196" t="str">
            <v>m²</v>
          </cell>
          <cell r="D196">
            <v>19055.55</v>
          </cell>
        </row>
        <row r="197">
          <cell r="A197">
            <v>279</v>
          </cell>
          <cell r="B197" t="str">
            <v>Pañete liso muros 1:4</v>
          </cell>
          <cell r="C197" t="str">
            <v>m²</v>
          </cell>
          <cell r="D197">
            <v>13827.8</v>
          </cell>
        </row>
        <row r="198">
          <cell r="A198">
            <v>288</v>
          </cell>
          <cell r="B198" t="str">
            <v>Entramado madera cielo raso</v>
          </cell>
          <cell r="C198" t="str">
            <v>m²</v>
          </cell>
          <cell r="D198">
            <v>18915.73</v>
          </cell>
        </row>
        <row r="199">
          <cell r="A199">
            <v>289</v>
          </cell>
          <cell r="B199" t="str">
            <v>Malla bajo entramado para pañetes</v>
          </cell>
          <cell r="C199" t="str">
            <v>m²</v>
          </cell>
          <cell r="D199">
            <v>12652.66</v>
          </cell>
        </row>
        <row r="200">
          <cell r="A200">
            <v>290</v>
          </cell>
          <cell r="B200" t="str">
            <v>Guardaescoba en madera 0.07 x 0.01 x 1</v>
          </cell>
          <cell r="C200" t="str">
            <v>m</v>
          </cell>
          <cell r="D200">
            <v>8317.75</v>
          </cell>
        </row>
        <row r="201">
          <cell r="A201">
            <v>291</v>
          </cell>
          <cell r="B201" t="str">
            <v>Conector superior (Grapa - Pendolon) con platina (0.03 x 0.22 x 0.08) para tres cables tipo Ø 1 1/2"  y grapa  Ø 1/2"</v>
          </cell>
          <cell r="C201" t="str">
            <v>und</v>
          </cell>
          <cell r="D201">
            <v>138237.18</v>
          </cell>
        </row>
        <row r="202">
          <cell r="A202">
            <v>292</v>
          </cell>
          <cell r="B202" t="str">
            <v>Conector inferior entre Viga -  pendolon (guaya)</v>
          </cell>
          <cell r="C202" t="str">
            <v>und</v>
          </cell>
          <cell r="D202">
            <v>17404.150000000001</v>
          </cell>
        </row>
        <row r="203">
          <cell r="A203">
            <v>293</v>
          </cell>
          <cell r="B203" t="str">
            <v>Niple Ø= 2" en A.C. con E.B x E.B. L=1.10 m. Suministro e Instal.</v>
          </cell>
          <cell r="C203" t="str">
            <v>und</v>
          </cell>
          <cell r="D203">
            <v>229655.75</v>
          </cell>
        </row>
        <row r="204">
          <cell r="A204">
            <v>294</v>
          </cell>
          <cell r="B204" t="str">
            <v>Brida PVC Ø=2". Suministro e instal.</v>
          </cell>
          <cell r="C204" t="str">
            <v>und</v>
          </cell>
          <cell r="D204">
            <v>53270.3</v>
          </cell>
        </row>
        <row r="205">
          <cell r="A205">
            <v>295</v>
          </cell>
          <cell r="B205" t="str">
            <v>Union tipo Dresser Ø= 2" en H.D.  Suministro e instal.</v>
          </cell>
          <cell r="C205" t="str">
            <v>und</v>
          </cell>
          <cell r="D205">
            <v>55650.5</v>
          </cell>
        </row>
        <row r="206">
          <cell r="A206">
            <v>296</v>
          </cell>
          <cell r="B206" t="str">
            <v>Valvula compuerta elastica vastago no ascendente Ø=2"  E.B. Suministro e instal.</v>
          </cell>
          <cell r="C206" t="str">
            <v>und</v>
          </cell>
          <cell r="D206">
            <v>438104</v>
          </cell>
        </row>
        <row r="207">
          <cell r="A207">
            <v>298</v>
          </cell>
          <cell r="B207" t="str">
            <v>Salida lampara conmut.  PVC</v>
          </cell>
          <cell r="C207" t="str">
            <v>und</v>
          </cell>
          <cell r="D207">
            <v>159992</v>
          </cell>
        </row>
        <row r="208">
          <cell r="A208">
            <v>303</v>
          </cell>
          <cell r="B208" t="str">
            <v>Ampliacion de la Perforacion de prueba hasta Ø 12 ½ " (Sabana)</v>
          </cell>
          <cell r="C208" t="str">
            <v>m</v>
          </cell>
          <cell r="D208">
            <v>89180.2</v>
          </cell>
        </row>
        <row r="209">
          <cell r="A209">
            <v>305</v>
          </cell>
          <cell r="B209" t="str">
            <v>Tuberia PVC conduit 3/4"</v>
          </cell>
          <cell r="C209" t="str">
            <v>m</v>
          </cell>
          <cell r="D209">
            <v>10698.61</v>
          </cell>
        </row>
        <row r="210">
          <cell r="A210">
            <v>306</v>
          </cell>
          <cell r="B210" t="str">
            <v>Tuberia PVC conduit 1/2"</v>
          </cell>
          <cell r="C210" t="str">
            <v>m</v>
          </cell>
          <cell r="D210">
            <v>9308.39</v>
          </cell>
        </row>
        <row r="211">
          <cell r="A211">
            <v>307</v>
          </cell>
          <cell r="B211" t="str">
            <v>Niple Ø= 2" en A.C. con E.L x E.B. L=0.40 m. Suministro e Instal.</v>
          </cell>
          <cell r="C211" t="str">
            <v>und</v>
          </cell>
          <cell r="D211">
            <v>101761.84</v>
          </cell>
        </row>
        <row r="212">
          <cell r="A212">
            <v>308</v>
          </cell>
          <cell r="B212" t="str">
            <v>Niple Ø= 2" en A.C. con E.L x E.B. L=0.60 m. Suministro e Instal.</v>
          </cell>
          <cell r="C212" t="str">
            <v>und</v>
          </cell>
          <cell r="D212">
            <v>121361.84</v>
          </cell>
        </row>
        <row r="213">
          <cell r="A213">
            <v>309</v>
          </cell>
          <cell r="B213" t="str">
            <v>Union mecanica rapida RDE 21 4". Suministro e instal.</v>
          </cell>
          <cell r="C213" t="str">
            <v>und</v>
          </cell>
          <cell r="D213">
            <v>60783.76</v>
          </cell>
        </row>
        <row r="214">
          <cell r="A214">
            <v>310</v>
          </cell>
          <cell r="B214" t="str">
            <v>Corte en Pavimento rigido 0 - 15 cm con retiro lateral</v>
          </cell>
          <cell r="C214" t="str">
            <v>m²</v>
          </cell>
          <cell r="D214">
            <v>0</v>
          </cell>
        </row>
        <row r="215">
          <cell r="A215">
            <v>311</v>
          </cell>
          <cell r="B215" t="str">
            <v>Union mecanica rapida RDE 21 3". Suministro e instal.</v>
          </cell>
          <cell r="C215" t="str">
            <v>und</v>
          </cell>
          <cell r="D215">
            <v>38459.29</v>
          </cell>
        </row>
        <row r="216">
          <cell r="A216">
            <v>312</v>
          </cell>
          <cell r="B216" t="str">
            <v>Union mecanica rapida RDE 21 2". Suministro e instal.</v>
          </cell>
          <cell r="C216" t="str">
            <v>und</v>
          </cell>
          <cell r="D216">
            <v>23050.1</v>
          </cell>
        </row>
        <row r="217">
          <cell r="A217">
            <v>313</v>
          </cell>
          <cell r="B217" t="str">
            <v>Union mecanica rapida RDE 21 2 1/2". Suministro e instal.</v>
          </cell>
          <cell r="C217" t="str">
            <v>und</v>
          </cell>
          <cell r="D217">
            <v>29629.49</v>
          </cell>
        </row>
        <row r="218">
          <cell r="A218">
            <v>317</v>
          </cell>
          <cell r="B218" t="str">
            <v>Modulo de venta en acero inoxidable. Suministro e Instal</v>
          </cell>
          <cell r="C218" t="str">
            <v>und</v>
          </cell>
          <cell r="D218">
            <v>26158032</v>
          </cell>
        </row>
        <row r="219">
          <cell r="A219">
            <v>318</v>
          </cell>
          <cell r="B219" t="str">
            <v>Closet tipo A forrado</v>
          </cell>
          <cell r="C219" t="str">
            <v>m²</v>
          </cell>
          <cell r="D219">
            <v>550544.63</v>
          </cell>
        </row>
        <row r="220">
          <cell r="A220">
            <v>319</v>
          </cell>
          <cell r="B220" t="str">
            <v>Closet tipo B</v>
          </cell>
          <cell r="C220" t="str">
            <v>m²</v>
          </cell>
          <cell r="D220">
            <v>438453.44</v>
          </cell>
        </row>
        <row r="221">
          <cell r="A221">
            <v>320</v>
          </cell>
          <cell r="B221" t="str">
            <v>Caseton de lona 0.60 x 0.30</v>
          </cell>
          <cell r="C221" t="str">
            <v>m</v>
          </cell>
          <cell r="D221">
            <v>33659.61</v>
          </cell>
        </row>
        <row r="222">
          <cell r="A222">
            <v>321</v>
          </cell>
          <cell r="B222" t="str">
            <v>Pirlanes de madera  0.10 m</v>
          </cell>
          <cell r="C222" t="str">
            <v>m</v>
          </cell>
          <cell r="D222">
            <v>38206.339999999997</v>
          </cell>
        </row>
        <row r="223">
          <cell r="A223">
            <v>322</v>
          </cell>
          <cell r="B223" t="str">
            <v>Columna circular 0.30 m en concreto 3000 Psi</v>
          </cell>
          <cell r="C223" t="str">
            <v>m</v>
          </cell>
          <cell r="D223">
            <v>135636.26</v>
          </cell>
        </row>
        <row r="224">
          <cell r="A224">
            <v>324</v>
          </cell>
          <cell r="B224" t="str">
            <v>Excavacion a mano en material comun</v>
          </cell>
          <cell r="C224" t="str">
            <v>m³</v>
          </cell>
          <cell r="D224">
            <v>29719.88</v>
          </cell>
        </row>
        <row r="225">
          <cell r="A225">
            <v>326</v>
          </cell>
          <cell r="B225" t="str">
            <v>Union mecanica rapida RDE 21 6". Suministro e instal.</v>
          </cell>
          <cell r="C225" t="str">
            <v>und</v>
          </cell>
          <cell r="D225">
            <v>133003.15</v>
          </cell>
        </row>
        <row r="226">
          <cell r="A226">
            <v>327</v>
          </cell>
          <cell r="B226" t="str">
            <v>Demolicion cimientos enterrados con retiro</v>
          </cell>
          <cell r="C226" t="str">
            <v>m³</v>
          </cell>
          <cell r="D226">
            <v>301165.65999999997</v>
          </cell>
        </row>
        <row r="227">
          <cell r="A227">
            <v>328</v>
          </cell>
          <cell r="B227" t="str">
            <v>Cuneta tipo  C-1 en Piedra Pegada (a=1.20 m)</v>
          </cell>
          <cell r="C227" t="str">
            <v>m</v>
          </cell>
          <cell r="D227">
            <v>31270.13</v>
          </cell>
        </row>
        <row r="228">
          <cell r="A228">
            <v>329</v>
          </cell>
          <cell r="B228" t="str">
            <v>Base Concreto pobre 2000 Psi E=0.05 m</v>
          </cell>
          <cell r="C228" t="str">
            <v>m²</v>
          </cell>
          <cell r="D228">
            <v>20300</v>
          </cell>
        </row>
        <row r="229">
          <cell r="A229">
            <v>332</v>
          </cell>
          <cell r="B229" t="str">
            <v>Viga de amarre para cimentación en concreto de 3500 Psi</v>
          </cell>
          <cell r="C229" t="str">
            <v>m³</v>
          </cell>
          <cell r="D229">
            <v>572410</v>
          </cell>
        </row>
        <row r="230">
          <cell r="A230">
            <v>333</v>
          </cell>
          <cell r="B230" t="str">
            <v>Columna en concreto de resistencia 3000 psi</v>
          </cell>
          <cell r="C230" t="str">
            <v>m³</v>
          </cell>
          <cell r="D230">
            <v>703045.69</v>
          </cell>
        </row>
        <row r="231">
          <cell r="A231">
            <v>334</v>
          </cell>
          <cell r="B231" t="str">
            <v>Closet en madera A = 0.60 flormorado. Suministro e instal.</v>
          </cell>
          <cell r="C231" t="str">
            <v>m²</v>
          </cell>
          <cell r="D231">
            <v>253510.37</v>
          </cell>
        </row>
        <row r="232">
          <cell r="A232">
            <v>335</v>
          </cell>
          <cell r="B232" t="str">
            <v>Pasos Pref. escalera L/1,  Long 1.10, ancho 0.25, contrahuella 0.17 m en concreto 3000 Psi</v>
          </cell>
          <cell r="C232" t="str">
            <v>und</v>
          </cell>
          <cell r="D232">
            <v>58736.34</v>
          </cell>
        </row>
        <row r="233">
          <cell r="A233">
            <v>336</v>
          </cell>
          <cell r="B233" t="str">
            <v>Muro en concreto de 3000 psi impermeabilizado de  resistencia 210 kg/cm².</v>
          </cell>
          <cell r="C233" t="str">
            <v>m³</v>
          </cell>
          <cell r="D233">
            <v>869288.38</v>
          </cell>
        </row>
        <row r="234">
          <cell r="A234">
            <v>337</v>
          </cell>
          <cell r="B234" t="str">
            <v>Tanque subterraneo  2 x 3 x 2 (a x l x h)</v>
          </cell>
          <cell r="C234" t="str">
            <v>und</v>
          </cell>
          <cell r="D234">
            <v>2754814.93</v>
          </cell>
        </row>
        <row r="235">
          <cell r="A235">
            <v>338</v>
          </cell>
          <cell r="B235" t="str">
            <v>Medidor de agua volumetrico Ø 1". Suministro e Instal.</v>
          </cell>
          <cell r="C235" t="str">
            <v>und</v>
          </cell>
          <cell r="D235">
            <v>399587.11</v>
          </cell>
        </row>
        <row r="236">
          <cell r="A236">
            <v>339</v>
          </cell>
          <cell r="B236" t="str">
            <v>Viga aerea en concreto de resistencia 3500 psi</v>
          </cell>
          <cell r="C236" t="str">
            <v>m³</v>
          </cell>
          <cell r="D236">
            <v>775044</v>
          </cell>
        </row>
        <row r="237">
          <cell r="A237">
            <v>340</v>
          </cell>
          <cell r="B237" t="str">
            <v>Sardinel Prefabricado (0.27 x 0.15 x 0.50)  Incluye mortero de pegue y nivelacion 0.03 m</v>
          </cell>
          <cell r="C237" t="str">
            <v>m</v>
          </cell>
          <cell r="D237">
            <v>43557.57</v>
          </cell>
        </row>
        <row r="238">
          <cell r="A238">
            <v>341</v>
          </cell>
          <cell r="B238" t="str">
            <v>Yee 4" x 4" en  A.C. E.B. x E.B. Suministro e Instal.</v>
          </cell>
          <cell r="C238" t="str">
            <v>und</v>
          </cell>
          <cell r="D238">
            <v>438362</v>
          </cell>
        </row>
        <row r="239">
          <cell r="A239">
            <v>342</v>
          </cell>
          <cell r="B239" t="str">
            <v>Reja tipo bancaria en varilla cuadrada de 9 mm. Instalada.</v>
          </cell>
          <cell r="C239" t="str">
            <v>m²</v>
          </cell>
          <cell r="D239">
            <v>79861.08</v>
          </cell>
        </row>
        <row r="240">
          <cell r="A240">
            <v>343</v>
          </cell>
          <cell r="B240" t="str">
            <v>Caseton de guadua 0.80 x 0.90</v>
          </cell>
          <cell r="C240" t="str">
            <v>m²</v>
          </cell>
          <cell r="D240">
            <v>54717.08</v>
          </cell>
        </row>
        <row r="241">
          <cell r="A241">
            <v>344</v>
          </cell>
          <cell r="B241" t="str">
            <v>Puerta con marco en aluminio anodizado natural vidrio templado 8 mm con sandblasting y manija doble cara en acero inox</v>
          </cell>
          <cell r="C241" t="str">
            <v>m²</v>
          </cell>
          <cell r="D241">
            <v>446000</v>
          </cell>
        </row>
        <row r="242">
          <cell r="A242">
            <v>348</v>
          </cell>
          <cell r="B242" t="str">
            <v>Placa entrepiso caseton con vigas sin refuerzo 3000 Psi, H= 0.40 m.</v>
          </cell>
          <cell r="C242" t="str">
            <v>m²</v>
          </cell>
          <cell r="D242">
            <v>202692.55</v>
          </cell>
        </row>
        <row r="243">
          <cell r="A243">
            <v>351</v>
          </cell>
          <cell r="B243" t="str">
            <v>Entrepisos  vigueta bloque. REVISAR</v>
          </cell>
          <cell r="C243" t="str">
            <v>m²</v>
          </cell>
          <cell r="D243">
            <v>66329.240000000005</v>
          </cell>
        </row>
        <row r="244">
          <cell r="A244">
            <v>352</v>
          </cell>
          <cell r="B244" t="str">
            <v>Entrepisos vigueta placa h=0.24 m. REVISAR</v>
          </cell>
          <cell r="C244" t="str">
            <v>m²</v>
          </cell>
          <cell r="D244">
            <v>57998.59</v>
          </cell>
        </row>
        <row r="245">
          <cell r="A245">
            <v>353</v>
          </cell>
          <cell r="B245" t="str">
            <v>Placa entrepiso caseton con vigas principales, viguetas,tortas, sin refuerzo 3000 Psi, H= 0.30 m</v>
          </cell>
          <cell r="C245" t="str">
            <v>m²</v>
          </cell>
          <cell r="D245">
            <v>185629.9</v>
          </cell>
        </row>
        <row r="246">
          <cell r="A246">
            <v>354</v>
          </cell>
          <cell r="B246" t="str">
            <v>Desmonte flanche metalico</v>
          </cell>
          <cell r="C246" t="str">
            <v>m</v>
          </cell>
          <cell r="D246">
            <v>5259.5</v>
          </cell>
        </row>
        <row r="247">
          <cell r="A247">
            <v>356</v>
          </cell>
          <cell r="B247" t="str">
            <v>Esmalte sobre marcos madera</v>
          </cell>
          <cell r="C247" t="str">
            <v>m²</v>
          </cell>
          <cell r="D247">
            <v>8544.14</v>
          </cell>
        </row>
        <row r="248">
          <cell r="A248">
            <v>357</v>
          </cell>
          <cell r="B248" t="str">
            <v>Talud en Piedra Pegada, Concreto 2500 Psi</v>
          </cell>
          <cell r="C248" t="str">
            <v>m³</v>
          </cell>
          <cell r="D248">
            <v>368732.28</v>
          </cell>
        </row>
        <row r="249">
          <cell r="A249">
            <v>358</v>
          </cell>
          <cell r="B249" t="str">
            <v>Niple Ø= 2" en A.C. con E.L x E.B. L=0.18 m. Suministro e Instal.</v>
          </cell>
          <cell r="C249" t="str">
            <v>und</v>
          </cell>
          <cell r="D249">
            <v>194561.84</v>
          </cell>
        </row>
        <row r="250">
          <cell r="A250">
            <v>359</v>
          </cell>
          <cell r="B250" t="str">
            <v>Reapertura de via (unicamente con Bulldozer)</v>
          </cell>
          <cell r="C250" t="str">
            <v>km</v>
          </cell>
          <cell r="D250">
            <v>2286914</v>
          </cell>
        </row>
        <row r="251">
          <cell r="A251">
            <v>360</v>
          </cell>
          <cell r="B251" t="str">
            <v>Zarpa para muro de contencion  concreto 3000 Psi H=0,5 - 0.80 m</v>
          </cell>
          <cell r="C251" t="str">
            <v>m³</v>
          </cell>
          <cell r="D251">
            <v>691563.18099999998</v>
          </cell>
        </row>
        <row r="252">
          <cell r="A252">
            <v>361</v>
          </cell>
          <cell r="B252" t="str">
            <v>Zapata en concreto para cimentacion de resistencia 3500 Psi</v>
          </cell>
          <cell r="C252" t="str">
            <v>m³</v>
          </cell>
          <cell r="D252">
            <v>630799.24</v>
          </cell>
        </row>
        <row r="253">
          <cell r="A253">
            <v>362</v>
          </cell>
          <cell r="B253" t="str">
            <v>Canaleta metalica 10 x 4..  ELIMINAR</v>
          </cell>
          <cell r="C253" t="str">
            <v>m</v>
          </cell>
          <cell r="D253">
            <v>30439.46</v>
          </cell>
        </row>
        <row r="254">
          <cell r="A254">
            <v>363</v>
          </cell>
          <cell r="B254" t="str">
            <v>Anticorrosivo sobre lámina llena</v>
          </cell>
          <cell r="C254" t="str">
            <v>m²</v>
          </cell>
          <cell r="D254">
            <v>13590.86</v>
          </cell>
        </row>
        <row r="255">
          <cell r="A255">
            <v>364</v>
          </cell>
          <cell r="B255" t="str">
            <v>Adaptador hembra presión  PVC 3/4". Suministro e Instal.</v>
          </cell>
          <cell r="C255" t="str">
            <v>und</v>
          </cell>
          <cell r="D255">
            <v>2572.3200000000002</v>
          </cell>
        </row>
        <row r="256">
          <cell r="A256">
            <v>366</v>
          </cell>
          <cell r="B256" t="str">
            <v>Ductos verticales 30 x 8</v>
          </cell>
          <cell r="C256" t="str">
            <v>m</v>
          </cell>
          <cell r="D256">
            <v>76215.33</v>
          </cell>
        </row>
        <row r="257">
          <cell r="A257">
            <v>367</v>
          </cell>
          <cell r="B257" t="str">
            <v>Muro en ladrillo rejilla 0.06 m (12 x 24 x 6)</v>
          </cell>
          <cell r="C257" t="str">
            <v>m²</v>
          </cell>
          <cell r="D257">
            <v>41489.99</v>
          </cell>
        </row>
        <row r="258">
          <cell r="A258">
            <v>369</v>
          </cell>
          <cell r="B258" t="str">
            <v>Perfilada talud de lagunas</v>
          </cell>
          <cell r="C258" t="str">
            <v>m³</v>
          </cell>
          <cell r="D258">
            <v>3770.12</v>
          </cell>
        </row>
        <row r="259">
          <cell r="A259">
            <v>370</v>
          </cell>
          <cell r="B259" t="str">
            <v>Salida de datos y voz. ELIMINAR</v>
          </cell>
          <cell r="C259" t="str">
            <v>und</v>
          </cell>
          <cell r="D259">
            <v>18316.759999999998</v>
          </cell>
        </row>
        <row r="260">
          <cell r="A260">
            <v>371</v>
          </cell>
          <cell r="B260" t="str">
            <v>Salida eléctrica corriente regulada ELIMINAR</v>
          </cell>
          <cell r="C260" t="str">
            <v>und</v>
          </cell>
          <cell r="D260">
            <v>18315.54</v>
          </cell>
        </row>
        <row r="261">
          <cell r="A261">
            <v>372</v>
          </cell>
          <cell r="B261" t="str">
            <v>Cuartos de control. ELIMINAR</v>
          </cell>
          <cell r="C261" t="str">
            <v>und</v>
          </cell>
          <cell r="D261">
            <v>135500.13</v>
          </cell>
        </row>
        <row r="262">
          <cell r="A262">
            <v>373</v>
          </cell>
          <cell r="B262" t="str">
            <v>Patch panel. ELIMINAR</v>
          </cell>
          <cell r="C262" t="str">
            <v>und</v>
          </cell>
          <cell r="D262">
            <v>159615.14000000001</v>
          </cell>
        </row>
        <row r="263">
          <cell r="A263">
            <v>374</v>
          </cell>
          <cell r="B263" t="str">
            <v>Apoyo de Neopreno D=60 (0.20 m x 1.00 m x 1 1/4"), 2 laminas de acero  e=1.00 mm</v>
          </cell>
          <cell r="C263" t="str">
            <v>m</v>
          </cell>
          <cell r="D263">
            <v>4017.2</v>
          </cell>
        </row>
        <row r="264">
          <cell r="A264">
            <v>375</v>
          </cell>
          <cell r="B264" t="str">
            <v>Geotextil Tejido 1700</v>
          </cell>
          <cell r="C264" t="str">
            <v>m²</v>
          </cell>
          <cell r="D264">
            <v>5355.83</v>
          </cell>
        </row>
        <row r="265">
          <cell r="A265">
            <v>376</v>
          </cell>
          <cell r="B265" t="str">
            <v>Lavamanos sobreponer. Suministro e instal.</v>
          </cell>
          <cell r="C265" t="str">
            <v>und</v>
          </cell>
          <cell r="D265">
            <v>120629.33</v>
          </cell>
        </row>
        <row r="266">
          <cell r="A266">
            <v>377</v>
          </cell>
          <cell r="B266" t="str">
            <v>Pedraplen o enrocado (sin transporte)</v>
          </cell>
          <cell r="C266" t="str">
            <v>m³</v>
          </cell>
          <cell r="D266">
            <v>75842.63</v>
          </cell>
        </row>
        <row r="267">
          <cell r="A267">
            <v>378</v>
          </cell>
          <cell r="B267" t="str">
            <v>Lavamanos pedestal porcelana,  instalado</v>
          </cell>
          <cell r="C267" t="str">
            <v>und</v>
          </cell>
          <cell r="D267">
            <v>154577.70000000001</v>
          </cell>
        </row>
        <row r="268">
          <cell r="A268">
            <v>379</v>
          </cell>
          <cell r="B268" t="str">
            <v>Sanitario una pieza redondo doble descarga cierre suave doble descarga (San Giorgio de Corona o similar)</v>
          </cell>
          <cell r="C268" t="str">
            <v>und</v>
          </cell>
          <cell r="D268">
            <v>380935.8</v>
          </cell>
        </row>
        <row r="269">
          <cell r="A269">
            <v>381</v>
          </cell>
          <cell r="B269" t="str">
            <v>Tapon roscado de Presion PVC 2". Suministro e Instal.</v>
          </cell>
          <cell r="C269" t="str">
            <v>und</v>
          </cell>
          <cell r="D269">
            <v>9700.34</v>
          </cell>
        </row>
        <row r="270">
          <cell r="A270">
            <v>382</v>
          </cell>
          <cell r="B270" t="str">
            <v>Orinal mediano con grifería tipo push</v>
          </cell>
          <cell r="C270" t="str">
            <v>und</v>
          </cell>
          <cell r="D270">
            <v>414827</v>
          </cell>
        </row>
        <row r="271">
          <cell r="A271">
            <v>385</v>
          </cell>
          <cell r="B271" t="str">
            <v>Fuente de agua, suministro, montaje, instalacion e iluminacion s/diseño</v>
          </cell>
          <cell r="C271" t="str">
            <v>und</v>
          </cell>
          <cell r="D271">
            <v>32641945.600000001</v>
          </cell>
        </row>
        <row r="272">
          <cell r="A272">
            <v>386</v>
          </cell>
          <cell r="B272" t="str">
            <v>Ciclo-Parqueadero Tipo M101 para 11 Bicicletas (H=0.6 m, L=2 m, A=0.6 m). Incluye Suministro e Instal.</v>
          </cell>
          <cell r="C272" t="str">
            <v>und</v>
          </cell>
          <cell r="D272">
            <v>756885</v>
          </cell>
        </row>
        <row r="273">
          <cell r="A273">
            <v>390</v>
          </cell>
          <cell r="B273" t="str">
            <v>Tanque lavadero de 300 lts portatil, en fibra de vidrio. Suministro e instal.</v>
          </cell>
          <cell r="C273" t="str">
            <v>und</v>
          </cell>
          <cell r="D273">
            <v>113000</v>
          </cell>
        </row>
        <row r="274">
          <cell r="A274">
            <v>392</v>
          </cell>
          <cell r="B274" t="str">
            <v>Registro de corte Ø=1 1/4". Suministro e Instal.</v>
          </cell>
          <cell r="C274" t="str">
            <v>und</v>
          </cell>
          <cell r="D274">
            <v>76174.259999999995</v>
          </cell>
        </row>
        <row r="275">
          <cell r="A275">
            <v>393</v>
          </cell>
          <cell r="B275" t="str">
            <v>Registro de corte Ø= 1 1/2" tipo globo. Suministro e Instal.</v>
          </cell>
          <cell r="C275" t="str">
            <v>und</v>
          </cell>
          <cell r="D275">
            <v>271128.65999999997</v>
          </cell>
        </row>
        <row r="276">
          <cell r="A276">
            <v>397</v>
          </cell>
          <cell r="B276" t="str">
            <v>Entramado teja ondulada</v>
          </cell>
          <cell r="C276" t="str">
            <v>m²</v>
          </cell>
          <cell r="D276">
            <v>46588.07</v>
          </cell>
        </row>
        <row r="277">
          <cell r="A277">
            <v>398</v>
          </cell>
          <cell r="B277" t="str">
            <v>Entramado teja moore</v>
          </cell>
          <cell r="C277" t="str">
            <v>m²</v>
          </cell>
          <cell r="D277">
            <v>54267.87</v>
          </cell>
        </row>
        <row r="278">
          <cell r="A278">
            <v>399</v>
          </cell>
          <cell r="B278" t="str">
            <v>Estructura de madera para teja de barro</v>
          </cell>
          <cell r="C278" t="str">
            <v>m²</v>
          </cell>
          <cell r="D278">
            <v>47233.53</v>
          </cell>
        </row>
        <row r="279">
          <cell r="A279">
            <v>400</v>
          </cell>
          <cell r="B279" t="str">
            <v>Impermeabilización cubiertas planas</v>
          </cell>
          <cell r="C279" t="str">
            <v>m²</v>
          </cell>
          <cell r="D279">
            <v>28286.26</v>
          </cell>
        </row>
        <row r="280">
          <cell r="A280">
            <v>401</v>
          </cell>
          <cell r="B280" t="str">
            <v>Teja en fibrocemento No.10. Suministro e Instal.</v>
          </cell>
          <cell r="C280" t="str">
            <v>m²</v>
          </cell>
          <cell r="D280">
            <v>25689.57</v>
          </cell>
        </row>
        <row r="281">
          <cell r="A281">
            <v>402</v>
          </cell>
          <cell r="B281" t="str">
            <v>Tanque Filtro Fafa V= 15 M3, Ø=1.85 m, L= 5.63 m. en PRFV. Suministro e instal.</v>
          </cell>
          <cell r="C281" t="str">
            <v>und</v>
          </cell>
          <cell r="D281">
            <v>25283053</v>
          </cell>
        </row>
        <row r="282">
          <cell r="A282">
            <v>403</v>
          </cell>
          <cell r="B282" t="str">
            <v>Teja tipo termoacústica ondulada</v>
          </cell>
          <cell r="C282" t="str">
            <v>m²</v>
          </cell>
          <cell r="D282">
            <v>35045.449999999997</v>
          </cell>
        </row>
        <row r="283">
          <cell r="A283">
            <v>404</v>
          </cell>
          <cell r="B283" t="str">
            <v>Tanque Biodigestor V= 40 M3, Ø=2.30 m, L= 10.09 m. en PRFV. Suministro e instal.</v>
          </cell>
          <cell r="C283" t="str">
            <v>und</v>
          </cell>
          <cell r="D283">
            <v>53231807</v>
          </cell>
        </row>
        <row r="284">
          <cell r="A284">
            <v>405</v>
          </cell>
          <cell r="B284" t="str">
            <v>Colombina no convencional (base en concreto 0.3 x 0.25 x 0.08) paral guadua 2.05 m</v>
          </cell>
          <cell r="C284" t="str">
            <v>und</v>
          </cell>
          <cell r="D284">
            <v>14421.18</v>
          </cell>
        </row>
        <row r="285">
          <cell r="A285">
            <v>406</v>
          </cell>
          <cell r="B285" t="str">
            <v>Teja de barro rustica 35.5x13x26</v>
          </cell>
          <cell r="C285" t="str">
            <v>m²</v>
          </cell>
          <cell r="D285">
            <v>42299.29</v>
          </cell>
        </row>
        <row r="286">
          <cell r="A286">
            <v>409</v>
          </cell>
          <cell r="B286" t="str">
            <v>Anclaje  cable - macizo Ø=1 1/2" T-2 (para 2 cables)</v>
          </cell>
          <cell r="C286" t="str">
            <v>und</v>
          </cell>
          <cell r="D286">
            <v>4363698.3600000003</v>
          </cell>
        </row>
        <row r="287">
          <cell r="A287">
            <v>410</v>
          </cell>
          <cell r="B287" t="str">
            <v>Teja de barro sobre teja de asbesto cemento sistema doble</v>
          </cell>
          <cell r="C287" t="str">
            <v>m²</v>
          </cell>
          <cell r="D287">
            <v>26105.98</v>
          </cell>
        </row>
        <row r="288">
          <cell r="A288">
            <v>412</v>
          </cell>
          <cell r="B288" t="str">
            <v>Descapote a maquina</v>
          </cell>
          <cell r="C288" t="str">
            <v>m²</v>
          </cell>
          <cell r="D288">
            <v>473.72</v>
          </cell>
        </row>
        <row r="289">
          <cell r="A289">
            <v>413</v>
          </cell>
          <cell r="B289" t="str">
            <v>Canaleta 90 de 6.00 m en fibrocemento</v>
          </cell>
          <cell r="C289" t="str">
            <v>m²</v>
          </cell>
          <cell r="D289">
            <v>49470.04</v>
          </cell>
        </row>
        <row r="290">
          <cell r="A290">
            <v>415</v>
          </cell>
          <cell r="B290" t="str">
            <v>Canaleta 90 de 9.00 m en fibrocemento</v>
          </cell>
          <cell r="C290" t="str">
            <v>m²</v>
          </cell>
          <cell r="D290">
            <v>78407.039999999994</v>
          </cell>
        </row>
        <row r="291">
          <cell r="A291">
            <v>417</v>
          </cell>
          <cell r="B291" t="str">
            <v>Canaleta 43 de 6.00 m en fibrocemento</v>
          </cell>
          <cell r="C291" t="str">
            <v>m²</v>
          </cell>
          <cell r="D291">
            <v>88577.18</v>
          </cell>
        </row>
        <row r="292">
          <cell r="A292">
            <v>419</v>
          </cell>
          <cell r="B292" t="str">
            <v>Canaleta 43 de 4.00 m en fibrocemento</v>
          </cell>
          <cell r="C292" t="str">
            <v>m²</v>
          </cell>
          <cell r="D292">
            <v>90445.62</v>
          </cell>
        </row>
        <row r="293">
          <cell r="A293">
            <v>421</v>
          </cell>
          <cell r="B293" t="str">
            <v>Valvula de Mariposa Ø=3" E.B. Suministro e Instal.</v>
          </cell>
          <cell r="C293" t="str">
            <v>und</v>
          </cell>
          <cell r="D293">
            <v>1981806</v>
          </cell>
        </row>
        <row r="294">
          <cell r="A294">
            <v>423</v>
          </cell>
          <cell r="B294" t="str">
            <v>Canaleta 43 de 5.00 m en fibrocemento</v>
          </cell>
          <cell r="C294" t="str">
            <v>m²</v>
          </cell>
          <cell r="D294">
            <v>77265.119999999995</v>
          </cell>
        </row>
        <row r="295">
          <cell r="A295">
            <v>424</v>
          </cell>
          <cell r="B295" t="str">
            <v>Pasamuro en H.D. Ø=4" L=0.50 m E.L x E.B. Suministro e Instal.</v>
          </cell>
          <cell r="C295" t="str">
            <v>und</v>
          </cell>
          <cell r="D295">
            <v>314776.03999999998</v>
          </cell>
        </row>
        <row r="296">
          <cell r="A296">
            <v>425</v>
          </cell>
          <cell r="B296" t="str">
            <v>Perma ply 3 capas</v>
          </cell>
          <cell r="C296" t="str">
            <v>m²</v>
          </cell>
          <cell r="D296">
            <v>79239.34</v>
          </cell>
        </row>
        <row r="297">
          <cell r="A297">
            <v>426</v>
          </cell>
          <cell r="B297" t="str">
            <v>Manto fiberglass 3 m</v>
          </cell>
          <cell r="C297" t="str">
            <v>m²</v>
          </cell>
          <cell r="D297">
            <v>28773.599999999999</v>
          </cell>
        </row>
        <row r="298">
          <cell r="A298">
            <v>427</v>
          </cell>
          <cell r="B298" t="str">
            <v>Manto fiberglass 2 m</v>
          </cell>
          <cell r="C298" t="str">
            <v>m²</v>
          </cell>
          <cell r="D298">
            <v>27802.1</v>
          </cell>
        </row>
        <row r="299">
          <cell r="A299">
            <v>428</v>
          </cell>
          <cell r="B299" t="str">
            <v>Salida lámpara + roseta CN</v>
          </cell>
          <cell r="C299" t="str">
            <v>und</v>
          </cell>
          <cell r="D299">
            <v>72739.350000000006</v>
          </cell>
        </row>
        <row r="300">
          <cell r="A300">
            <v>429</v>
          </cell>
          <cell r="B300" t="str">
            <v>Tuberia de Polietileno PE 100  PN-16 de Ø=90 mm = 3"</v>
          </cell>
          <cell r="C300" t="str">
            <v>m</v>
          </cell>
          <cell r="D300">
            <v>27538.83</v>
          </cell>
        </row>
        <row r="301">
          <cell r="A301">
            <v>430</v>
          </cell>
          <cell r="B301" t="str">
            <v>Vertedero graduale en PRFV h=0.10 m. Suministro e instal.</v>
          </cell>
          <cell r="C301" t="str">
            <v>und</v>
          </cell>
          <cell r="D301">
            <v>318764</v>
          </cell>
        </row>
        <row r="302">
          <cell r="A302">
            <v>431</v>
          </cell>
          <cell r="B302" t="str">
            <v>Teja plastica traslucida No. 6 ajonit e=1.8mm</v>
          </cell>
          <cell r="C302" t="str">
            <v>m²</v>
          </cell>
          <cell r="D302">
            <v>37254.57</v>
          </cell>
        </row>
        <row r="303">
          <cell r="A303">
            <v>432</v>
          </cell>
          <cell r="B303" t="str">
            <v>Pasamuro en H.D. Ø=2" L=0.50 m E.L x E.L. Suministro e Instal.</v>
          </cell>
          <cell r="C303" t="str">
            <v>und</v>
          </cell>
          <cell r="D303">
            <v>128019</v>
          </cell>
        </row>
        <row r="304">
          <cell r="A304">
            <v>433</v>
          </cell>
          <cell r="B304" t="str">
            <v>Roseta de Porcelana</v>
          </cell>
          <cell r="C304" t="str">
            <v>und</v>
          </cell>
          <cell r="D304">
            <v>5417</v>
          </cell>
        </row>
        <row r="305">
          <cell r="A305">
            <v>435</v>
          </cell>
          <cell r="B305" t="str">
            <v>Bala incandescente 150 W</v>
          </cell>
          <cell r="C305" t="str">
            <v>und</v>
          </cell>
          <cell r="D305">
            <v>28329.7</v>
          </cell>
        </row>
        <row r="306">
          <cell r="A306">
            <v>436</v>
          </cell>
          <cell r="B306" t="str">
            <v>Pasamuro en H.D. Ø=3" L=0.60 m E.L x E.B. Suministro e Instal.</v>
          </cell>
          <cell r="C306" t="str">
            <v>und</v>
          </cell>
          <cell r="D306">
            <v>219706.04</v>
          </cell>
        </row>
        <row r="307">
          <cell r="A307">
            <v>437</v>
          </cell>
          <cell r="B307" t="str">
            <v>Valvula de Pie canastilla bronce Ø=4". Suministro e instal.</v>
          </cell>
          <cell r="C307" t="str">
            <v>und</v>
          </cell>
          <cell r="D307">
            <v>615240.14</v>
          </cell>
        </row>
        <row r="308">
          <cell r="A308">
            <v>438</v>
          </cell>
          <cell r="B308" t="str">
            <v>Niple Ø= 4" en H.D. con E.L x E.B. L=2.20 m. Suministro e Instal.</v>
          </cell>
          <cell r="C308" t="str">
            <v>und</v>
          </cell>
          <cell r="D308">
            <v>723662.8</v>
          </cell>
        </row>
        <row r="309">
          <cell r="A309">
            <v>439</v>
          </cell>
          <cell r="B309" t="str">
            <v>Niple Ø= 4" en H.D. con E.L x E.B. L=3.20 m. Suministro e Instal.</v>
          </cell>
          <cell r="C309" t="str">
            <v>und</v>
          </cell>
          <cell r="D309">
            <v>975662.8</v>
          </cell>
        </row>
        <row r="310">
          <cell r="A310">
            <v>442</v>
          </cell>
          <cell r="B310" t="str">
            <v>Canal blanca PVC para techo o C-30. Suministro e Instal.</v>
          </cell>
          <cell r="C310" t="str">
            <v>m</v>
          </cell>
          <cell r="D310">
            <v>40739.730000000003</v>
          </cell>
        </row>
        <row r="311">
          <cell r="A311">
            <v>443</v>
          </cell>
          <cell r="B311" t="str">
            <v>Codo de pedestal 90° Ø=4" en H.D. Suministro e Instal.</v>
          </cell>
          <cell r="C311" t="str">
            <v>und</v>
          </cell>
          <cell r="D311">
            <v>214044.5</v>
          </cell>
        </row>
        <row r="312">
          <cell r="A312">
            <v>444</v>
          </cell>
          <cell r="B312" t="str">
            <v>Niple Ø= 4" en H.D. con E.B x E.B. L=0.50 m. Suministro e Instal.</v>
          </cell>
          <cell r="C312" t="str">
            <v>und</v>
          </cell>
          <cell r="D312">
            <v>446012.8</v>
          </cell>
        </row>
        <row r="313">
          <cell r="A313">
            <v>445</v>
          </cell>
          <cell r="B313" t="str">
            <v>Union tipo Dresser Ø= 3" en H.D. Suministro e instal.</v>
          </cell>
          <cell r="C313" t="str">
            <v>und</v>
          </cell>
          <cell r="D313">
            <v>121375.11</v>
          </cell>
        </row>
        <row r="314">
          <cell r="A314">
            <v>448</v>
          </cell>
          <cell r="B314" t="str">
            <v>Niple Ø= 4" en H.D. con E.L x E.B. L=1.50 m. Suministro e Instal.</v>
          </cell>
          <cell r="C314" t="str">
            <v>und</v>
          </cell>
          <cell r="D314">
            <v>547262.80000000005</v>
          </cell>
        </row>
        <row r="315">
          <cell r="A315">
            <v>449</v>
          </cell>
          <cell r="B315" t="str">
            <v>Salida sencilla conmutable CN</v>
          </cell>
          <cell r="C315" t="str">
            <v>und</v>
          </cell>
          <cell r="D315">
            <v>88268</v>
          </cell>
        </row>
        <row r="316">
          <cell r="A316">
            <v>451</v>
          </cell>
          <cell r="B316" t="str">
            <v>Salida doble conmutable pvc</v>
          </cell>
          <cell r="C316" t="str">
            <v>und</v>
          </cell>
          <cell r="D316">
            <v>86297.5</v>
          </cell>
        </row>
        <row r="317">
          <cell r="A317">
            <v>457</v>
          </cell>
          <cell r="B317" t="str">
            <v>Tapon roscado de Presion PVC 1/2". Suministro e Instal.</v>
          </cell>
          <cell r="C317" t="str">
            <v>und</v>
          </cell>
          <cell r="D317">
            <v>1503.31</v>
          </cell>
        </row>
        <row r="318">
          <cell r="A318">
            <v>459</v>
          </cell>
          <cell r="B318" t="str">
            <v>Niple Ø= 3" en A.C. con E.L x E.B. L=0.30 m. Suministro e Instal.</v>
          </cell>
          <cell r="C318" t="str">
            <v>und</v>
          </cell>
          <cell r="D318">
            <v>199732.11</v>
          </cell>
        </row>
        <row r="319">
          <cell r="A319">
            <v>461</v>
          </cell>
          <cell r="B319" t="str">
            <v>Niple Ø= 3" en A.C. con E.B x E.B. L=1.00 m. Suministro e Instal.</v>
          </cell>
          <cell r="C319" t="str">
            <v>und</v>
          </cell>
          <cell r="D319">
            <v>314125.8</v>
          </cell>
        </row>
        <row r="320">
          <cell r="A320">
            <v>462</v>
          </cell>
          <cell r="B320" t="str">
            <v>Perfil estructural en Aluminio 3" x 1 1/2" Tipo boquillera, para soporte de modulos en ABC. Suministro e Instal.</v>
          </cell>
          <cell r="C320" t="str">
            <v>m</v>
          </cell>
          <cell r="D320">
            <v>29588.5</v>
          </cell>
        </row>
        <row r="321">
          <cell r="A321">
            <v>463</v>
          </cell>
          <cell r="B321" t="str">
            <v>Tee en H.F. 8" x 4" E.L. Suministro e Instal.</v>
          </cell>
          <cell r="C321" t="str">
            <v>und</v>
          </cell>
          <cell r="D321">
            <v>587887.85</v>
          </cell>
        </row>
        <row r="322">
          <cell r="A322">
            <v>464</v>
          </cell>
          <cell r="B322" t="str">
            <v>Pasamuro en tuberia union mecanica PVC RDE 21 Ø=3" L=0.50 m. Suministro e Instal.</v>
          </cell>
          <cell r="C322" t="str">
            <v>und</v>
          </cell>
          <cell r="D322">
            <v>16460.419999999998</v>
          </cell>
        </row>
        <row r="323">
          <cell r="A323">
            <v>465</v>
          </cell>
          <cell r="B323" t="str">
            <v>Pasamuro en tuberia union mecanica PVC RDE 21 Ø=2" L=0.50 m. Suministro e Instal.</v>
          </cell>
          <cell r="C323" t="str">
            <v>und</v>
          </cell>
          <cell r="D323">
            <v>11009.42</v>
          </cell>
        </row>
        <row r="324">
          <cell r="A324">
            <v>467</v>
          </cell>
          <cell r="B324" t="str">
            <v>Valvula de compuerta sello de bronce vastago no ascendente Ø=8"  E.L x E. L. Suministro e instal.</v>
          </cell>
          <cell r="C324" t="str">
            <v>und</v>
          </cell>
          <cell r="D324">
            <v>2254110.11</v>
          </cell>
        </row>
        <row r="325">
          <cell r="A325">
            <v>470</v>
          </cell>
          <cell r="B325" t="str">
            <v>Guardacable Ø= 5/8" Tipo Pesado. Suministro e Instal.</v>
          </cell>
          <cell r="C325" t="str">
            <v>und</v>
          </cell>
          <cell r="D325">
            <v>24040.5</v>
          </cell>
        </row>
        <row r="326">
          <cell r="A326">
            <v>471</v>
          </cell>
          <cell r="B326" t="str">
            <v>Guardacable Ø= 1/2" Tipo Pesado. Suministro e Instal.</v>
          </cell>
          <cell r="C326" t="str">
            <v>und</v>
          </cell>
          <cell r="D326">
            <v>22040.5</v>
          </cell>
        </row>
        <row r="327">
          <cell r="A327">
            <v>478</v>
          </cell>
          <cell r="B327" t="str">
            <v>Malla con vena para pañetes</v>
          </cell>
          <cell r="C327" t="str">
            <v>m²</v>
          </cell>
          <cell r="D327">
            <v>11215.42</v>
          </cell>
        </row>
        <row r="328">
          <cell r="A328">
            <v>479</v>
          </cell>
          <cell r="B328" t="str">
            <v>Guardacable Ø= 3/8" Tipo Pesado. Suministro e Instal.</v>
          </cell>
          <cell r="C328" t="str">
            <v>und</v>
          </cell>
          <cell r="D328">
            <v>15424</v>
          </cell>
        </row>
        <row r="329">
          <cell r="A329">
            <v>481</v>
          </cell>
          <cell r="B329" t="str">
            <v>Guardacable Ø= 1" Tipo Pesado. Suministro e Instal.</v>
          </cell>
          <cell r="C329" t="str">
            <v>und</v>
          </cell>
          <cell r="D329">
            <v>39940.5</v>
          </cell>
        </row>
        <row r="330">
          <cell r="A330">
            <v>482</v>
          </cell>
          <cell r="B330" t="str">
            <v>Guardacable Ø= 1 1/4" Tipo Pesado. Suministro e Instal.</v>
          </cell>
          <cell r="C330" t="str">
            <v>und</v>
          </cell>
          <cell r="D330">
            <v>101084.01</v>
          </cell>
        </row>
        <row r="331">
          <cell r="A331">
            <v>483</v>
          </cell>
          <cell r="B331" t="str">
            <v>Manguera en polipropileno Ø=1". Suministro e instal.</v>
          </cell>
          <cell r="C331" t="str">
            <v>m</v>
          </cell>
          <cell r="D331">
            <v>12120.96</v>
          </cell>
        </row>
        <row r="332">
          <cell r="A332">
            <v>485</v>
          </cell>
          <cell r="B332" t="str">
            <v>Cielo raso lamina plana tipo eternit 4 mm</v>
          </cell>
          <cell r="C332" t="str">
            <v>m²</v>
          </cell>
          <cell r="D332">
            <v>41079.39</v>
          </cell>
        </row>
        <row r="333">
          <cell r="A333">
            <v>486</v>
          </cell>
          <cell r="B333" t="str">
            <v>Cielo raso duracustic. Suministro e instal.</v>
          </cell>
          <cell r="C333" t="str">
            <v>m²</v>
          </cell>
          <cell r="D333">
            <v>47922.33</v>
          </cell>
        </row>
        <row r="334">
          <cell r="A334">
            <v>487</v>
          </cell>
          <cell r="B334" t="str">
            <v>Tapon roscado de Presion PVC 1". Suministro e Instal.</v>
          </cell>
          <cell r="C334" t="str">
            <v>und</v>
          </cell>
          <cell r="D334">
            <v>3608.42</v>
          </cell>
        </row>
        <row r="335">
          <cell r="A335">
            <v>488</v>
          </cell>
          <cell r="B335" t="str">
            <v>Cielo raso tipo aluminio acústico P 80</v>
          </cell>
          <cell r="C335" t="str">
            <v>m²</v>
          </cell>
          <cell r="D335">
            <v>112339.01</v>
          </cell>
        </row>
        <row r="336">
          <cell r="A336">
            <v>489</v>
          </cell>
          <cell r="B336" t="str">
            <v>Boveda en policarbonato alveolar 6mm azul con tubo estructural de 2 1/2" de soporte</v>
          </cell>
          <cell r="C336" t="str">
            <v>m²</v>
          </cell>
          <cell r="D336">
            <v>97532.29</v>
          </cell>
        </row>
        <row r="337">
          <cell r="A337">
            <v>490</v>
          </cell>
          <cell r="B337" t="str">
            <v>Canaleta Parshall w:2" y sistema aforador con pasamuro en PRFV 2". Suministro e Instal.</v>
          </cell>
          <cell r="C337" t="str">
            <v>und</v>
          </cell>
          <cell r="D337">
            <v>1725503.7</v>
          </cell>
        </row>
        <row r="338">
          <cell r="A338">
            <v>495</v>
          </cell>
          <cell r="B338" t="str">
            <v>Reparacion de andenes y cunetas en Concreto 3000 Psi e=0.07 m</v>
          </cell>
          <cell r="C338" t="str">
            <v>m²</v>
          </cell>
          <cell r="D338">
            <v>41893.29</v>
          </cell>
        </row>
        <row r="339">
          <cell r="A339">
            <v>498</v>
          </cell>
          <cell r="B339" t="str">
            <v>Cielo raso en madera talex 19 mm</v>
          </cell>
          <cell r="C339" t="str">
            <v>m²</v>
          </cell>
          <cell r="D339">
            <v>52243.08</v>
          </cell>
        </row>
        <row r="340">
          <cell r="A340">
            <v>500</v>
          </cell>
          <cell r="B340" t="str">
            <v>Acometida domiciliaria acueducto PF+UAD (L=6m) D=1/2", incluye micromedidor, registros de corte. Suministro e Instal.</v>
          </cell>
          <cell r="C340" t="str">
            <v>und</v>
          </cell>
          <cell r="D340">
            <v>149481</v>
          </cell>
        </row>
        <row r="341">
          <cell r="A341">
            <v>501</v>
          </cell>
          <cell r="B341" t="str">
            <v>Limpieza Torres y Vigas Puentes colgantes para recalce</v>
          </cell>
          <cell r="C341" t="str">
            <v>m²</v>
          </cell>
          <cell r="D341">
            <v>10720.05</v>
          </cell>
        </row>
        <row r="342">
          <cell r="A342">
            <v>502</v>
          </cell>
          <cell r="B342" t="str">
            <v>Tablon para piso 0.05 x 0.30 x 1.00</v>
          </cell>
          <cell r="C342" t="str">
            <v>m</v>
          </cell>
          <cell r="D342">
            <v>24299.49</v>
          </cell>
        </row>
        <row r="343">
          <cell r="A343">
            <v>503</v>
          </cell>
          <cell r="B343" t="str">
            <v>Viga Transversal en madera 0.12 x 0.15 x 1.00</v>
          </cell>
          <cell r="C343" t="str">
            <v>m</v>
          </cell>
          <cell r="D343">
            <v>30156.2</v>
          </cell>
        </row>
        <row r="344">
          <cell r="A344">
            <v>504</v>
          </cell>
          <cell r="B344" t="str">
            <v>Viga longitudinal en madera 0.12 x 0.15 x 1.00</v>
          </cell>
          <cell r="C344" t="str">
            <v>m</v>
          </cell>
          <cell r="D344">
            <v>28053.29</v>
          </cell>
        </row>
        <row r="345">
          <cell r="A345">
            <v>505</v>
          </cell>
          <cell r="B345" t="str">
            <v>Tuberia drenaje pvc 100 mm o 4" sin filtro</v>
          </cell>
          <cell r="C345" t="str">
            <v>m</v>
          </cell>
          <cell r="D345">
            <v>24891.48</v>
          </cell>
        </row>
        <row r="346">
          <cell r="A346">
            <v>507</v>
          </cell>
          <cell r="B346" t="str">
            <v>Columna en concreto de resistencia 3500 psi de 6-9 m</v>
          </cell>
          <cell r="C346" t="str">
            <v>m³</v>
          </cell>
          <cell r="D346">
            <v>944243.6</v>
          </cell>
        </row>
        <row r="347">
          <cell r="A347">
            <v>508</v>
          </cell>
          <cell r="B347" t="str">
            <v>Transporte de materiales Canoa o Motor fuera de borda (Viaje 2.0 TN)</v>
          </cell>
          <cell r="C347" t="str">
            <v>vj</v>
          </cell>
          <cell r="D347">
            <v>54468</v>
          </cell>
        </row>
        <row r="348">
          <cell r="A348">
            <v>509</v>
          </cell>
          <cell r="B348" t="str">
            <v>Tuberia PVC conduit 1 1/4"</v>
          </cell>
          <cell r="C348" t="str">
            <v>m</v>
          </cell>
          <cell r="D348">
            <v>15067.2</v>
          </cell>
        </row>
        <row r="349">
          <cell r="A349">
            <v>510</v>
          </cell>
          <cell r="B349" t="str">
            <v>Banqueo Manual Caminos de herradura A=1.0 m</v>
          </cell>
          <cell r="C349" t="str">
            <v>m</v>
          </cell>
          <cell r="D349">
            <v>2123.06</v>
          </cell>
        </row>
        <row r="350">
          <cell r="A350">
            <v>511</v>
          </cell>
          <cell r="B350" t="str">
            <v>Roceria manual para caminos de Herradura</v>
          </cell>
          <cell r="C350" t="str">
            <v>m²</v>
          </cell>
          <cell r="D350">
            <v>227.78</v>
          </cell>
        </row>
        <row r="351">
          <cell r="A351">
            <v>512</v>
          </cell>
          <cell r="B351" t="str">
            <v>Cuneta tipo  C-1 concreto 3000 Psi e=0.10 m</v>
          </cell>
          <cell r="C351" t="str">
            <v>m³</v>
          </cell>
          <cell r="D351">
            <v>446065.21</v>
          </cell>
        </row>
        <row r="352">
          <cell r="A352">
            <v>515</v>
          </cell>
          <cell r="B352" t="str">
            <v>Valvula de Mariposa Ø=2" en Bronce  (suministro e Instal.)</v>
          </cell>
          <cell r="C352" t="str">
            <v>und</v>
          </cell>
          <cell r="D352">
            <v>111696.17</v>
          </cell>
        </row>
        <row r="353">
          <cell r="A353">
            <v>517</v>
          </cell>
          <cell r="B353" t="str">
            <v>Valvula de Mariposa Ø=2  1/2 " en Bronce  (suministro e Instal.)</v>
          </cell>
          <cell r="C353" t="str">
            <v>und</v>
          </cell>
          <cell r="D353">
            <v>189874.17</v>
          </cell>
        </row>
        <row r="354">
          <cell r="A354">
            <v>522</v>
          </cell>
          <cell r="B354" t="str">
            <v>Tuberia de Polietileno PE 100  PN-16 de Ø=160 mm = 6"</v>
          </cell>
          <cell r="C354" t="str">
            <v>m</v>
          </cell>
          <cell r="D354">
            <v>76232.58</v>
          </cell>
        </row>
        <row r="355">
          <cell r="A355">
            <v>535</v>
          </cell>
          <cell r="B355" t="str">
            <v>Baranda en perfil WF 8" x 18" (dos Tubos HG Ø=3") y (Un Tubo HG Ø=2"), Hu=0.90 m</v>
          </cell>
          <cell r="C355" t="str">
            <v>m</v>
          </cell>
          <cell r="D355">
            <v>268363.71999999997</v>
          </cell>
        </row>
        <row r="356">
          <cell r="A356">
            <v>536</v>
          </cell>
          <cell r="B356" t="str">
            <v>Tuberia de Polietileno PE 100  PN-16 de Ø=75 mm = 2 1/2"</v>
          </cell>
          <cell r="C356" t="str">
            <v>m</v>
          </cell>
          <cell r="D356">
            <v>22414.83</v>
          </cell>
        </row>
        <row r="357">
          <cell r="A357">
            <v>537</v>
          </cell>
          <cell r="B357" t="str">
            <v>Destronque y limpieza paredes internas tanques de almacenamiento</v>
          </cell>
          <cell r="C357" t="str">
            <v>m²</v>
          </cell>
          <cell r="D357">
            <v>4581.3999999999996</v>
          </cell>
        </row>
        <row r="358">
          <cell r="A358">
            <v>538</v>
          </cell>
          <cell r="B358" t="str">
            <v>Bomba autocebante de 4.5 HP para agua residual con doble sello mecanico, sensor temperatura y flotador de mercurio.</v>
          </cell>
          <cell r="C358" t="str">
            <v>und</v>
          </cell>
          <cell r="D358">
            <v>5090282</v>
          </cell>
        </row>
        <row r="359">
          <cell r="A359">
            <v>539</v>
          </cell>
          <cell r="B359" t="str">
            <v>Placa base en concreto 3000 psi e=0.08 m reforzada con malla Q5</v>
          </cell>
          <cell r="C359" t="str">
            <v>m²</v>
          </cell>
          <cell r="D359">
            <v>54516.91</v>
          </cell>
        </row>
        <row r="360">
          <cell r="A360">
            <v>546</v>
          </cell>
          <cell r="B360" t="str">
            <v>Impermeabilización con manto asfáltico 3 mm transitable reforz poliester acabado en pintura reflectiva aluminio 2 capas</v>
          </cell>
          <cell r="C360" t="str">
            <v>m²</v>
          </cell>
          <cell r="D360">
            <v>41230.76</v>
          </cell>
        </row>
        <row r="361">
          <cell r="A361">
            <v>547</v>
          </cell>
          <cell r="B361" t="str">
            <v>Perma ply  2 capas</v>
          </cell>
          <cell r="C361" t="str">
            <v>m²</v>
          </cell>
          <cell r="D361">
            <v>53256.54</v>
          </cell>
        </row>
        <row r="362">
          <cell r="A362">
            <v>550</v>
          </cell>
          <cell r="B362" t="str">
            <v>Alistado de pisos e= 0.04 m, en mortero 1:3</v>
          </cell>
          <cell r="C362" t="str">
            <v>m²</v>
          </cell>
          <cell r="D362">
            <v>20646.71</v>
          </cell>
        </row>
        <row r="363">
          <cell r="A363">
            <v>552</v>
          </cell>
          <cell r="B363" t="str">
            <v>Alistado impermeabilizado para pisos 0.04 m, mortero 1:3</v>
          </cell>
          <cell r="C363" t="str">
            <v>m²</v>
          </cell>
          <cell r="D363">
            <v>34394</v>
          </cell>
        </row>
        <row r="364">
          <cell r="A364">
            <v>554</v>
          </cell>
          <cell r="B364" t="str">
            <v>Alistado pisos terrazas 0.08 m, mortero impermeabilizado 1:5</v>
          </cell>
          <cell r="C364" t="str">
            <v>m²</v>
          </cell>
          <cell r="D364">
            <v>44901</v>
          </cell>
        </row>
        <row r="365">
          <cell r="A365">
            <v>556</v>
          </cell>
          <cell r="B365" t="str">
            <v>Concreto 3000 Psi para el pilote tipo Caisson, profundidad hasta 10.0 m,  Ø= 1.70 - 2.00 m</v>
          </cell>
          <cell r="C365" t="str">
            <v>m³</v>
          </cell>
          <cell r="D365">
            <v>713383.65</v>
          </cell>
        </row>
        <row r="366">
          <cell r="A366">
            <v>560</v>
          </cell>
          <cell r="B366" t="str">
            <v>Bomba autocebante de 2 HP descarga 3" con accesorios. Suministro e Instal.</v>
          </cell>
          <cell r="C366" t="str">
            <v>und</v>
          </cell>
          <cell r="D366">
            <v>2091362</v>
          </cell>
        </row>
        <row r="367">
          <cell r="A367">
            <v>589</v>
          </cell>
          <cell r="B367" t="str">
            <v>Adoquin concreto peatonal 20 x 10 x 6 cm</v>
          </cell>
          <cell r="C367" t="str">
            <v>m²</v>
          </cell>
          <cell r="D367">
            <v>65450</v>
          </cell>
        </row>
        <row r="368">
          <cell r="A368">
            <v>593</v>
          </cell>
          <cell r="B368" t="str">
            <v>Canal blanca PVC para techo o C-90. Suministro e Instal.</v>
          </cell>
          <cell r="C368" t="str">
            <v>m</v>
          </cell>
          <cell r="D368">
            <v>59217.33</v>
          </cell>
        </row>
        <row r="369">
          <cell r="A369">
            <v>594</v>
          </cell>
          <cell r="B369" t="str">
            <v>Bajante blanca PVC para canales. Suministro e Instal.</v>
          </cell>
          <cell r="C369" t="str">
            <v>m</v>
          </cell>
          <cell r="D369">
            <v>41246.31</v>
          </cell>
        </row>
        <row r="370">
          <cell r="A370">
            <v>596</v>
          </cell>
          <cell r="B370" t="str">
            <v>Baldosa grano de marmol 33 x 33 Perlato claro o Blanco Huila</v>
          </cell>
          <cell r="C370" t="str">
            <v>m²</v>
          </cell>
          <cell r="D370">
            <v>80747.210000000006</v>
          </cell>
        </row>
        <row r="371">
          <cell r="A371">
            <v>597</v>
          </cell>
          <cell r="B371" t="str">
            <v>Baldosa grano de marmol 30 x 30 perlato claro o Blanco Huila</v>
          </cell>
          <cell r="C371" t="str">
            <v>m²</v>
          </cell>
          <cell r="D371">
            <v>78949.56</v>
          </cell>
        </row>
        <row r="372">
          <cell r="A372">
            <v>608</v>
          </cell>
          <cell r="B372" t="str">
            <v>Ampliacion de la Perforacion de prueba hasta Ø 12 ½ " (piedemonte - montañoso)</v>
          </cell>
          <cell r="C372" t="str">
            <v>m</v>
          </cell>
          <cell r="D372">
            <v>276526.2</v>
          </cell>
        </row>
        <row r="373">
          <cell r="A373">
            <v>609</v>
          </cell>
          <cell r="B373" t="str">
            <v>Tableta rustica de gres 10 x 10 cm</v>
          </cell>
          <cell r="C373" t="str">
            <v>m²</v>
          </cell>
          <cell r="D373">
            <v>37688.5</v>
          </cell>
        </row>
        <row r="374">
          <cell r="A374">
            <v>612</v>
          </cell>
          <cell r="B374" t="str">
            <v>Perforacion de prueba en Ø 8 ½ " (piedemonte - montañoso) profundidad &gt; 80 m</v>
          </cell>
          <cell r="C374" t="str">
            <v>m</v>
          </cell>
          <cell r="D374">
            <v>416952.73</v>
          </cell>
        </row>
        <row r="375">
          <cell r="A375">
            <v>617</v>
          </cell>
          <cell r="B375" t="str">
            <v>Piso granito, blanco huila No 2, dilatacion bronce c/mineral, espesor 2 cm. Suministro e instal.</v>
          </cell>
          <cell r="C375" t="str">
            <v>m²</v>
          </cell>
          <cell r="D375">
            <v>37715.279999999999</v>
          </cell>
        </row>
        <row r="376">
          <cell r="A376">
            <v>618</v>
          </cell>
          <cell r="B376" t="str">
            <v>Paso escalera granito (huella+contrahuella)</v>
          </cell>
          <cell r="C376" t="str">
            <v>m</v>
          </cell>
          <cell r="D376">
            <v>91931</v>
          </cell>
        </row>
        <row r="377">
          <cell r="A377">
            <v>619</v>
          </cell>
          <cell r="B377" t="str">
            <v>Guardaescoba en granito 0.10 m</v>
          </cell>
          <cell r="C377" t="str">
            <v>m</v>
          </cell>
          <cell r="D377">
            <v>28949.1</v>
          </cell>
        </row>
        <row r="378">
          <cell r="A378">
            <v>620</v>
          </cell>
          <cell r="B378" t="str">
            <v>Conformacion de Botaderos en ladera (ver especf.)</v>
          </cell>
          <cell r="C378" t="str">
            <v>m³</v>
          </cell>
          <cell r="D378">
            <v>5077.82</v>
          </cell>
        </row>
        <row r="379">
          <cell r="A379">
            <v>621</v>
          </cell>
          <cell r="B379" t="str">
            <v>Paso escalera en gravilla lavada</v>
          </cell>
          <cell r="C379" t="str">
            <v>m</v>
          </cell>
          <cell r="D379">
            <v>33040.06</v>
          </cell>
        </row>
        <row r="380">
          <cell r="A380">
            <v>622</v>
          </cell>
          <cell r="B380" t="str">
            <v>Guardaescoba gravilla lavada</v>
          </cell>
          <cell r="C380" t="str">
            <v>m</v>
          </cell>
          <cell r="D380">
            <v>34845.22</v>
          </cell>
        </row>
        <row r="381">
          <cell r="A381">
            <v>623</v>
          </cell>
          <cell r="B381" t="str">
            <v>Tablon grafilado de gres 33 x 33 cm, espesor de 2,5 cm. Suministro e instal.</v>
          </cell>
          <cell r="C381" t="str">
            <v>m²</v>
          </cell>
          <cell r="D381">
            <v>50824.5</v>
          </cell>
        </row>
        <row r="382">
          <cell r="A382">
            <v>625</v>
          </cell>
          <cell r="B382" t="str">
            <v>Tablon de gres grafilado 25 x 25 cm. Suministro e instal.</v>
          </cell>
          <cell r="C382" t="str">
            <v>m²</v>
          </cell>
          <cell r="D382">
            <v>41412.69</v>
          </cell>
        </row>
        <row r="383">
          <cell r="A383">
            <v>627</v>
          </cell>
          <cell r="B383" t="str">
            <v>Piso tableta de gres lisa 30 x 30 mate tipo hojilla</v>
          </cell>
          <cell r="C383" t="str">
            <v>m²</v>
          </cell>
          <cell r="D383">
            <v>41751.43</v>
          </cell>
        </row>
        <row r="384">
          <cell r="A384">
            <v>629</v>
          </cell>
          <cell r="B384" t="str">
            <v>Zocalo para tableta 7.5 cm</v>
          </cell>
          <cell r="C384" t="str">
            <v>m</v>
          </cell>
          <cell r="D384">
            <v>11510.86</v>
          </cell>
        </row>
        <row r="385">
          <cell r="A385">
            <v>630</v>
          </cell>
          <cell r="B385" t="str">
            <v>Zocalo para tableta 10 cm</v>
          </cell>
          <cell r="C385" t="str">
            <v>m</v>
          </cell>
          <cell r="D385">
            <v>10959.93</v>
          </cell>
        </row>
        <row r="386">
          <cell r="A386">
            <v>631</v>
          </cell>
          <cell r="B386" t="str">
            <v>Pirlan en aluminio para piso, Suministro e instal.</v>
          </cell>
          <cell r="C386" t="str">
            <v>m</v>
          </cell>
          <cell r="D386">
            <v>9482.09</v>
          </cell>
        </row>
        <row r="387">
          <cell r="A387">
            <v>632</v>
          </cell>
          <cell r="B387" t="str">
            <v>Pirlan en bocapuerta en ladrillo prensado (24.5 x 12 x 5.5) con mortero 1:3</v>
          </cell>
          <cell r="C387" t="str">
            <v>m</v>
          </cell>
          <cell r="D387">
            <v>26600.52</v>
          </cell>
        </row>
        <row r="388">
          <cell r="A388">
            <v>682</v>
          </cell>
          <cell r="B388" t="str">
            <v>Enchape piso-pared ceramica lisa 20 x 20 blanca</v>
          </cell>
          <cell r="C388" t="str">
            <v>m²</v>
          </cell>
          <cell r="D388">
            <v>34182</v>
          </cell>
        </row>
        <row r="389">
          <cell r="A389">
            <v>686</v>
          </cell>
          <cell r="B389" t="str">
            <v>Tuberia de Polietileno PE 100  PN-16 de Ø=200 mm = 8"</v>
          </cell>
          <cell r="C389" t="str">
            <v>m</v>
          </cell>
          <cell r="D389">
            <v>117865.12</v>
          </cell>
        </row>
        <row r="390">
          <cell r="A390">
            <v>689</v>
          </cell>
          <cell r="B390" t="str">
            <v>Perro  de 7/8" Tipo Pesado. Suministro e Instal.</v>
          </cell>
          <cell r="C390" t="str">
            <v>und</v>
          </cell>
          <cell r="D390">
            <v>32195.41</v>
          </cell>
        </row>
        <row r="391">
          <cell r="A391">
            <v>699</v>
          </cell>
          <cell r="B391" t="str">
            <v>Union a Termofusion a Tope Diametro &gt; 110 mm</v>
          </cell>
          <cell r="C391" t="str">
            <v>und</v>
          </cell>
          <cell r="D391">
            <v>32800.31</v>
          </cell>
        </row>
        <row r="392">
          <cell r="A392">
            <v>701</v>
          </cell>
          <cell r="B392" t="str">
            <v>Juego de Incrustaciones para Baño tipo economico. Suministro e instal.</v>
          </cell>
          <cell r="C392" t="str">
            <v>und</v>
          </cell>
          <cell r="D392">
            <v>60940.9</v>
          </cell>
        </row>
        <row r="393">
          <cell r="A393">
            <v>703</v>
          </cell>
          <cell r="B393" t="str">
            <v>Niple Ø= 6" en A.C. con E.B x E.B. L=0.50 m. Suministro e Instal.</v>
          </cell>
          <cell r="C393" t="str">
            <v>und</v>
          </cell>
          <cell r="D393">
            <v>374889.8</v>
          </cell>
        </row>
        <row r="394">
          <cell r="A394">
            <v>704</v>
          </cell>
          <cell r="B394" t="str">
            <v>Jabonera porcelana</v>
          </cell>
          <cell r="C394" t="str">
            <v>und</v>
          </cell>
          <cell r="D394">
            <v>23389.200000000001</v>
          </cell>
        </row>
        <row r="395">
          <cell r="A395">
            <v>706</v>
          </cell>
          <cell r="B395" t="str">
            <v>Señalizacion horizontal para senderos peatonales y aislamiento de areas de trabajo (zona urbana)</v>
          </cell>
          <cell r="C395" t="str">
            <v>m</v>
          </cell>
          <cell r="D395">
            <v>38335.29</v>
          </cell>
        </row>
        <row r="396">
          <cell r="A396">
            <v>707</v>
          </cell>
          <cell r="B396" t="str">
            <v>Remate bocel win en aluminio</v>
          </cell>
          <cell r="C396" t="str">
            <v>m</v>
          </cell>
          <cell r="D396">
            <v>5594.3</v>
          </cell>
        </row>
        <row r="397">
          <cell r="A397">
            <v>709</v>
          </cell>
          <cell r="B397" t="str">
            <v>Pirlan ducha porcelana 20 x 20</v>
          </cell>
          <cell r="C397" t="str">
            <v>m</v>
          </cell>
          <cell r="D397">
            <v>43446.45</v>
          </cell>
        </row>
        <row r="398">
          <cell r="A398">
            <v>711</v>
          </cell>
          <cell r="B398" t="str">
            <v>Excavacion mecanica en material comun hasta 8 m (oruga)</v>
          </cell>
          <cell r="C398" t="str">
            <v>m³</v>
          </cell>
          <cell r="D398">
            <v>5518.16</v>
          </cell>
        </row>
        <row r="399">
          <cell r="A399">
            <v>712</v>
          </cell>
          <cell r="B399" t="str">
            <v>Perro  de 3/4" Tipo Pesado. Suministro e Instal.</v>
          </cell>
          <cell r="C399" t="str">
            <v>m²</v>
          </cell>
          <cell r="D399">
            <v>26255.06</v>
          </cell>
        </row>
        <row r="400">
          <cell r="A400">
            <v>717</v>
          </cell>
          <cell r="B400" t="str">
            <v>Piso en piedra muñeca e. prom 2 cm pegada con mortero 1:4 con retape y capa protectora final</v>
          </cell>
          <cell r="C400" t="str">
            <v>m²</v>
          </cell>
          <cell r="D400">
            <v>102491.9</v>
          </cell>
        </row>
        <row r="401">
          <cell r="A401">
            <v>727</v>
          </cell>
          <cell r="B401" t="str">
            <v>Yee 8" x 8" en  H.D. J.H. Suministro e Instal.</v>
          </cell>
          <cell r="C401" t="str">
            <v>und</v>
          </cell>
          <cell r="D401">
            <v>1048522</v>
          </cell>
        </row>
        <row r="402">
          <cell r="A402">
            <v>728</v>
          </cell>
          <cell r="B402" t="str">
            <v>Rejilla plastica sosco 3" x 2"</v>
          </cell>
          <cell r="C402" t="str">
            <v>und</v>
          </cell>
          <cell r="D402">
            <v>8208.66</v>
          </cell>
        </row>
        <row r="403">
          <cell r="A403">
            <v>729</v>
          </cell>
          <cell r="B403" t="str">
            <v>Rejilla de piso plastica con sosco 4" x 3"</v>
          </cell>
          <cell r="C403" t="str">
            <v>und</v>
          </cell>
          <cell r="D403">
            <v>17611.97</v>
          </cell>
        </row>
        <row r="404">
          <cell r="A404">
            <v>731</v>
          </cell>
          <cell r="B404" t="str">
            <v>Angulo 1 1/2" x 1 1/2" x  3/16". Suministro e Instal.</v>
          </cell>
          <cell r="C404" t="str">
            <v>m</v>
          </cell>
          <cell r="D404">
            <v>14923.91</v>
          </cell>
        </row>
        <row r="405">
          <cell r="A405">
            <v>732</v>
          </cell>
          <cell r="B405" t="str">
            <v>Tapa registro plastica 20 x 20</v>
          </cell>
          <cell r="C405" t="str">
            <v>und</v>
          </cell>
          <cell r="D405">
            <v>10973.58</v>
          </cell>
        </row>
        <row r="406">
          <cell r="A406">
            <v>734</v>
          </cell>
          <cell r="B406" t="str">
            <v>Placa entrepiso caseton con vigas sin refuerzo 3000 Psi, H= 0.70 m</v>
          </cell>
          <cell r="C406" t="str">
            <v>m²</v>
          </cell>
          <cell r="D406">
            <v>247998.12</v>
          </cell>
        </row>
        <row r="407">
          <cell r="A407">
            <v>735</v>
          </cell>
          <cell r="B407" t="str">
            <v>Pañete liso 1:3, sobre estructuras de concreto de 0 - 0.50 m (vigas, columnas en una cara)</v>
          </cell>
          <cell r="C407" t="str">
            <v>m</v>
          </cell>
          <cell r="D407" t="str">
            <v>17,375.60</v>
          </cell>
        </row>
        <row r="408">
          <cell r="A408">
            <v>770</v>
          </cell>
          <cell r="B408" t="str">
            <v>Desmonte señales de transito, con transporte</v>
          </cell>
          <cell r="C408" t="str">
            <v>und</v>
          </cell>
          <cell r="D408">
            <v>11314.06</v>
          </cell>
        </row>
        <row r="409">
          <cell r="A409">
            <v>771</v>
          </cell>
          <cell r="B409" t="str">
            <v>Baranda metalica en A/C. Tubo SCH-40 de Ø=2"</v>
          </cell>
          <cell r="C409" t="str">
            <v>m</v>
          </cell>
          <cell r="D409">
            <v>129291.46</v>
          </cell>
        </row>
        <row r="410">
          <cell r="A410">
            <v>772</v>
          </cell>
          <cell r="B410" t="str">
            <v>Regleta de medida en PRFV</v>
          </cell>
          <cell r="C410" t="str">
            <v>und</v>
          </cell>
          <cell r="D410">
            <v>106037</v>
          </cell>
        </row>
        <row r="411">
          <cell r="A411">
            <v>773</v>
          </cell>
          <cell r="B411" t="str">
            <v>Tee union mecanica reducida PVC 4" x 3". Suministro e Instal.</v>
          </cell>
          <cell r="C411" t="str">
            <v>und</v>
          </cell>
          <cell r="D411">
            <v>268521.5</v>
          </cell>
        </row>
        <row r="412">
          <cell r="A412">
            <v>774</v>
          </cell>
          <cell r="B412" t="str">
            <v>Panel prefabricado hexagonal en concreto 4000 Psi para muros de acompañamiento.</v>
          </cell>
          <cell r="C412" t="str">
            <v>und</v>
          </cell>
          <cell r="D412">
            <v>232588.47</v>
          </cell>
        </row>
        <row r="413">
          <cell r="A413">
            <v>775</v>
          </cell>
          <cell r="B413" t="str">
            <v>Valvula de Globo 4" E.B x E.B. Suministro e Instal.</v>
          </cell>
          <cell r="C413" t="str">
            <v>und</v>
          </cell>
          <cell r="D413">
            <v>1232962</v>
          </cell>
        </row>
        <row r="414">
          <cell r="A414">
            <v>776</v>
          </cell>
          <cell r="B414" t="str">
            <v>Pasamuro en PRFV  Ø= 3" E.L x E.B. L= 1.00 m (Suministro e instal. con tornilleria y empaques)</v>
          </cell>
          <cell r="C414" t="str">
            <v>und</v>
          </cell>
          <cell r="D414">
            <v>157270.5</v>
          </cell>
        </row>
        <row r="415">
          <cell r="A415">
            <v>777</v>
          </cell>
          <cell r="B415" t="str">
            <v>Rehabilitacion de punto hidraulico y/o sanitario</v>
          </cell>
          <cell r="C415" t="str">
            <v>und</v>
          </cell>
          <cell r="D415">
            <v>30206.42</v>
          </cell>
        </row>
        <row r="416">
          <cell r="A416">
            <v>778</v>
          </cell>
          <cell r="B416" t="str">
            <v>Baranda en madera o cuarton 0.05 x 0.12 x 1.0</v>
          </cell>
          <cell r="C416" t="str">
            <v>m</v>
          </cell>
          <cell r="D416">
            <v>13653.41</v>
          </cell>
        </row>
        <row r="417">
          <cell r="A417">
            <v>781</v>
          </cell>
          <cell r="B417" t="str">
            <v>Viga longitudinal en madera o cuarton 0.05 x 0.12 x 1.0</v>
          </cell>
          <cell r="C417" t="str">
            <v>m</v>
          </cell>
          <cell r="D417">
            <v>15758.85</v>
          </cell>
        </row>
        <row r="418">
          <cell r="A418">
            <v>782</v>
          </cell>
          <cell r="B418" t="str">
            <v>Bajante  A.LL.  PVC  3"</v>
          </cell>
          <cell r="C418" t="str">
            <v>m</v>
          </cell>
          <cell r="D418">
            <v>20681.439999999999</v>
          </cell>
        </row>
        <row r="419">
          <cell r="A419">
            <v>783</v>
          </cell>
          <cell r="B419" t="str">
            <v>Concreto 3000 Psi, para el anillo del Caisson (h=1.00 m, prof= 0 - 10 m, Øi variable =1.70 - 2.0 m,  hasta un Øe variable =1.9 - 2.20 m; espesor del anillo 0.10 m</v>
          </cell>
          <cell r="C419" t="str">
            <v>m³</v>
          </cell>
          <cell r="D419">
            <v>1051088.3799999999</v>
          </cell>
        </row>
        <row r="420">
          <cell r="A420">
            <v>784</v>
          </cell>
          <cell r="B420" t="str">
            <v>Reventilacion  PVC 3"</v>
          </cell>
          <cell r="C420" t="str">
            <v>m</v>
          </cell>
          <cell r="D420">
            <v>19135.189999999999</v>
          </cell>
        </row>
        <row r="421">
          <cell r="A421">
            <v>785</v>
          </cell>
          <cell r="B421" t="str">
            <v>Campana en PRFV para recoleccion de gases y accesorios, Suministro e instal.</v>
          </cell>
          <cell r="C421" t="str">
            <v>m</v>
          </cell>
          <cell r="D421">
            <v>2147115</v>
          </cell>
        </row>
        <row r="422">
          <cell r="A422">
            <v>786</v>
          </cell>
          <cell r="B422" t="str">
            <v>Sistema quemador de gas y trampa de agua, incluye accesorios y cilindros. Suministro e instal.</v>
          </cell>
          <cell r="C422" t="str">
            <v>und</v>
          </cell>
          <cell r="D422">
            <v>35136</v>
          </cell>
        </row>
        <row r="423">
          <cell r="A423">
            <v>787</v>
          </cell>
          <cell r="B423" t="str">
            <v>Bajante  A.N.   PVC  6"</v>
          </cell>
          <cell r="C423" t="str">
            <v>m</v>
          </cell>
          <cell r="D423">
            <v>76866.89</v>
          </cell>
        </row>
        <row r="424">
          <cell r="A424">
            <v>788</v>
          </cell>
          <cell r="B424" t="str">
            <v>Instalacion de aparatos sanitarios</v>
          </cell>
          <cell r="C424" t="str">
            <v>und</v>
          </cell>
          <cell r="D424">
            <v>37535.800000000003</v>
          </cell>
        </row>
        <row r="425">
          <cell r="A425">
            <v>789</v>
          </cell>
          <cell r="B425" t="str">
            <v>Piso en lamina corrugada de 1/8"</v>
          </cell>
          <cell r="C425" t="str">
            <v>m²</v>
          </cell>
          <cell r="D425">
            <v>162680.54</v>
          </cell>
        </row>
        <row r="426">
          <cell r="A426">
            <v>790</v>
          </cell>
          <cell r="B426" t="str">
            <v>Tee en H.G. Ø 4". Suministro e Instal.</v>
          </cell>
          <cell r="C426" t="str">
            <v>und</v>
          </cell>
          <cell r="D426">
            <v>76983.91</v>
          </cell>
        </row>
        <row r="427">
          <cell r="A427">
            <v>791</v>
          </cell>
          <cell r="B427" t="str">
            <v>Extraccion de Tuberia de produccion, incluye el equipo de bombeo y cableado.</v>
          </cell>
          <cell r="C427" t="str">
            <v>m</v>
          </cell>
          <cell r="D427">
            <v>10112.42</v>
          </cell>
        </row>
        <row r="428">
          <cell r="A428">
            <v>796</v>
          </cell>
          <cell r="B428" t="str">
            <v>Aplicacion de quimicos para lavado y desinfeccion de pozos profundos.</v>
          </cell>
          <cell r="C428" t="str">
            <v>m</v>
          </cell>
          <cell r="D428">
            <v>8121.7</v>
          </cell>
        </row>
        <row r="429">
          <cell r="A429">
            <v>798</v>
          </cell>
          <cell r="B429" t="str">
            <v>Revision de equipo de bombeo, cable encauchetado, tablero de control y tuberia de produccion</v>
          </cell>
          <cell r="C429" t="str">
            <v>und</v>
          </cell>
          <cell r="D429">
            <v>695880</v>
          </cell>
        </row>
        <row r="430">
          <cell r="A430">
            <v>799</v>
          </cell>
          <cell r="B430" t="str">
            <v>Poste o columna en tuberia petrolera Ø 2 3/4", incluye pintura anticorrosivo y esmalte dos manos.</v>
          </cell>
          <cell r="C430" t="str">
            <v>m</v>
          </cell>
          <cell r="D430">
            <v>61111.98</v>
          </cell>
        </row>
        <row r="431">
          <cell r="A431">
            <v>800</v>
          </cell>
          <cell r="B431" t="str">
            <v>Silla Yee PVC 16 x 8 (400 x 200 mm). Suministro e instal.</v>
          </cell>
          <cell r="C431" t="str">
            <v>und</v>
          </cell>
          <cell r="D431">
            <v>283573.38</v>
          </cell>
        </row>
        <row r="432">
          <cell r="A432">
            <v>801</v>
          </cell>
          <cell r="B432" t="str">
            <v>Registro de corte Ø= 1" tipo globo en bronce. Suministro e Instal.</v>
          </cell>
          <cell r="C432" t="str">
            <v>und</v>
          </cell>
          <cell r="D432">
            <v>127831.81</v>
          </cell>
        </row>
        <row r="433">
          <cell r="A433">
            <v>802</v>
          </cell>
          <cell r="B433" t="str">
            <v>Tuberia de Produccion, A.C. Ø=3" SCH 40, Suministro e Instal.</v>
          </cell>
          <cell r="C433" t="str">
            <v>m</v>
          </cell>
          <cell r="D433">
            <v>100175.7</v>
          </cell>
        </row>
        <row r="434">
          <cell r="A434">
            <v>804</v>
          </cell>
          <cell r="B434" t="str">
            <v>Cable encauchetado 3 x 8 AWG. Suministro e instal.</v>
          </cell>
          <cell r="C434" t="str">
            <v>m</v>
          </cell>
          <cell r="D434">
            <v>14163.3</v>
          </cell>
        </row>
        <row r="435">
          <cell r="A435">
            <v>810</v>
          </cell>
          <cell r="B435" t="str">
            <v>Bajante laton 12 x  6 cm. Suministro e instal.</v>
          </cell>
          <cell r="C435" t="str">
            <v>m</v>
          </cell>
          <cell r="D435">
            <v>48227.22</v>
          </cell>
        </row>
        <row r="436">
          <cell r="A436">
            <v>846</v>
          </cell>
          <cell r="B436" t="str">
            <v>Buje soldado sanitario 4 x 3". Suministro e instal.</v>
          </cell>
          <cell r="C436" t="str">
            <v>und</v>
          </cell>
          <cell r="D436">
            <v>14616.31</v>
          </cell>
        </row>
        <row r="437">
          <cell r="A437">
            <v>848</v>
          </cell>
          <cell r="B437" t="str">
            <v>Acometida aerea 10 m pvc</v>
          </cell>
          <cell r="C437" t="str">
            <v>und</v>
          </cell>
          <cell r="D437">
            <v>417142.49</v>
          </cell>
        </row>
        <row r="438">
          <cell r="A438">
            <v>849</v>
          </cell>
          <cell r="B438" t="str">
            <v>Acometida electrica en 2 No 10 THW-AWG + 1 No 12 THW-AWG L= 30 m</v>
          </cell>
          <cell r="C438" t="str">
            <v>und</v>
          </cell>
          <cell r="D438">
            <v>411934</v>
          </cell>
        </row>
        <row r="439">
          <cell r="A439">
            <v>850</v>
          </cell>
          <cell r="B439" t="str">
            <v>Union tipo Dresser Ø= 6" en H.D. Suministro e instal.</v>
          </cell>
          <cell r="C439" t="str">
            <v>und</v>
          </cell>
          <cell r="D439">
            <v>197276.04</v>
          </cell>
        </row>
        <row r="440">
          <cell r="A440">
            <v>851</v>
          </cell>
          <cell r="B440" t="str">
            <v>Tablero parcial 12 circuitos</v>
          </cell>
          <cell r="C440" t="str">
            <v>und</v>
          </cell>
          <cell r="D440">
            <v>491545</v>
          </cell>
        </row>
        <row r="441">
          <cell r="A441">
            <v>852</v>
          </cell>
          <cell r="B441" t="str">
            <v>Tablero parcial 4 circuitos</v>
          </cell>
          <cell r="C441" t="str">
            <v>und</v>
          </cell>
          <cell r="D441">
            <v>169589</v>
          </cell>
        </row>
        <row r="442">
          <cell r="A442">
            <v>853</v>
          </cell>
          <cell r="B442" t="str">
            <v>Tablero general 10 cuentas</v>
          </cell>
          <cell r="C442" t="str">
            <v>und</v>
          </cell>
          <cell r="D442">
            <v>3444836.67</v>
          </cell>
        </row>
        <row r="443">
          <cell r="A443">
            <v>854</v>
          </cell>
          <cell r="B443" t="str">
            <v>Tablero timbre PVC</v>
          </cell>
          <cell r="C443" t="str">
            <v>und</v>
          </cell>
          <cell r="D443">
            <v>138255.01999999999</v>
          </cell>
        </row>
        <row r="444">
          <cell r="A444">
            <v>855</v>
          </cell>
          <cell r="B444" t="str">
            <v>Salida lampara + toma PVC completa</v>
          </cell>
          <cell r="C444" t="str">
            <v>und</v>
          </cell>
          <cell r="D444">
            <v>140408.91</v>
          </cell>
        </row>
        <row r="445">
          <cell r="A445">
            <v>856</v>
          </cell>
          <cell r="B445" t="str">
            <v>Demolicion caja de inspección prom. 0.60*0.60 m y retiro escombros</v>
          </cell>
          <cell r="C445" t="str">
            <v>und</v>
          </cell>
          <cell r="D445">
            <v>22521.919999999998</v>
          </cell>
        </row>
        <row r="446">
          <cell r="A446">
            <v>857</v>
          </cell>
          <cell r="B446" t="str">
            <v>Salida trifasica PVC</v>
          </cell>
          <cell r="C446" t="str">
            <v>und</v>
          </cell>
          <cell r="D446">
            <v>242084.07</v>
          </cell>
        </row>
        <row r="447">
          <cell r="A447">
            <v>858</v>
          </cell>
          <cell r="B447" t="str">
            <v>Tuberia de Produccion, A.C. Ø=2" SCH 40, incluye  el  Suministro e Instal.</v>
          </cell>
          <cell r="C447" t="str">
            <v>m</v>
          </cell>
          <cell r="D447">
            <v>62804.98</v>
          </cell>
        </row>
        <row r="448">
          <cell r="A448">
            <v>859</v>
          </cell>
          <cell r="B448" t="str">
            <v>Salida y toma telefono pvc</v>
          </cell>
          <cell r="C448" t="str">
            <v>und</v>
          </cell>
          <cell r="D448">
            <v>61413.8</v>
          </cell>
        </row>
        <row r="449">
          <cell r="A449">
            <v>860</v>
          </cell>
          <cell r="B449" t="str">
            <v>Salida timbre PVC</v>
          </cell>
          <cell r="C449" t="str">
            <v>und</v>
          </cell>
          <cell r="D449">
            <v>117748.34</v>
          </cell>
        </row>
        <row r="450">
          <cell r="A450">
            <v>861</v>
          </cell>
          <cell r="B450" t="str">
            <v>Acometida television en cable coaxial pvc, longitud 12 m</v>
          </cell>
          <cell r="C450" t="str">
            <v>und</v>
          </cell>
          <cell r="D450">
            <v>106958.56</v>
          </cell>
        </row>
        <row r="451">
          <cell r="A451">
            <v>862</v>
          </cell>
          <cell r="B451" t="str">
            <v>Tuberia presion RDE 21 PVC 6". Suministro e Instal.</v>
          </cell>
          <cell r="C451" t="str">
            <v>m</v>
          </cell>
          <cell r="D451">
            <v>140500.51</v>
          </cell>
        </row>
        <row r="452">
          <cell r="A452">
            <v>863</v>
          </cell>
          <cell r="B452" t="str">
            <v>Desplazamiento de tuberia de acueducto en Ø= 3", 4" y 6" (sin excavacion), con encamado en arena.</v>
          </cell>
          <cell r="C452" t="str">
            <v>m</v>
          </cell>
          <cell r="D452">
            <v>10303.93</v>
          </cell>
        </row>
        <row r="453">
          <cell r="A453">
            <v>866</v>
          </cell>
          <cell r="B453" t="str">
            <v>Strip telefonos 10 pares</v>
          </cell>
          <cell r="C453" t="str">
            <v>und</v>
          </cell>
          <cell r="D453">
            <v>140303.35</v>
          </cell>
        </row>
        <row r="454">
          <cell r="A454">
            <v>867</v>
          </cell>
          <cell r="B454" t="str">
            <v>Cielo raso supercel. Suministro e Instal.</v>
          </cell>
          <cell r="C454" t="str">
            <v>m²</v>
          </cell>
          <cell r="D454">
            <v>37451.879999999997</v>
          </cell>
        </row>
        <row r="455">
          <cell r="A455">
            <v>878</v>
          </cell>
          <cell r="B455" t="str">
            <v>Tuberia conduit pvc 3/4"</v>
          </cell>
          <cell r="C455" t="str">
            <v>m</v>
          </cell>
          <cell r="D455">
            <v>11410.5</v>
          </cell>
        </row>
        <row r="456">
          <cell r="A456">
            <v>880</v>
          </cell>
          <cell r="B456" t="str">
            <v>Tubería PVC conduit 1"</v>
          </cell>
          <cell r="C456" t="str">
            <v>m</v>
          </cell>
          <cell r="D456">
            <v>17641.27</v>
          </cell>
        </row>
        <row r="457">
          <cell r="A457">
            <v>881</v>
          </cell>
          <cell r="B457" t="str">
            <v>Prueba de bombeo - minimo 24 horas</v>
          </cell>
          <cell r="C457" t="str">
            <v>und</v>
          </cell>
          <cell r="D457">
            <v>978944</v>
          </cell>
        </row>
        <row r="458">
          <cell r="A458">
            <v>885</v>
          </cell>
          <cell r="B458" t="str">
            <v>Sifon Sanitario PVC 3"  135°  C x E. Suministro e Instal.</v>
          </cell>
          <cell r="C458" t="str">
            <v>und</v>
          </cell>
          <cell r="D458">
            <v>24207.13</v>
          </cell>
        </row>
        <row r="459">
          <cell r="A459">
            <v>887</v>
          </cell>
          <cell r="B459" t="str">
            <v>Tablero con puerta 36 circuitos X ARREGLAR X  S/ GRAF</v>
          </cell>
          <cell r="C459" t="str">
            <v>und</v>
          </cell>
          <cell r="D459">
            <v>704835</v>
          </cell>
        </row>
        <row r="460">
          <cell r="A460">
            <v>890</v>
          </cell>
          <cell r="B460" t="str">
            <v>Valvula de ventosa 4". Camara doble accion multiple E.B.</v>
          </cell>
          <cell r="C460" t="str">
            <v>und</v>
          </cell>
          <cell r="D460">
            <v>1275662.8</v>
          </cell>
        </row>
        <row r="461">
          <cell r="A461">
            <v>891</v>
          </cell>
          <cell r="B461" t="str">
            <v>Valvula de Purga Ø=3" en HF. roscada.</v>
          </cell>
          <cell r="C461" t="str">
            <v>und</v>
          </cell>
          <cell r="D461">
            <v>351777.47</v>
          </cell>
        </row>
        <row r="462">
          <cell r="A462">
            <v>892</v>
          </cell>
          <cell r="B462" t="str">
            <v>Tee Sanitaria doble reducida PVC 4" x 3  ". Suministro e Instal.</v>
          </cell>
          <cell r="C462" t="str">
            <v>und</v>
          </cell>
          <cell r="D462">
            <v>50318.69</v>
          </cell>
        </row>
        <row r="463">
          <cell r="A463">
            <v>893</v>
          </cell>
          <cell r="B463" t="str">
            <v>Guardacable Ø= 1/4" Tipo Pesado. Suministro e Instal.</v>
          </cell>
          <cell r="C463" t="str">
            <v>und</v>
          </cell>
          <cell r="D463">
            <v>8803.92</v>
          </cell>
        </row>
        <row r="464">
          <cell r="A464">
            <v>894</v>
          </cell>
          <cell r="B464" t="str">
            <v>Electrobomba sumergible tipo lapicero 10 HP. 220 V. 60 HZ. 3" de salida, bomba acero inoxidable. Suministro e Instal.</v>
          </cell>
          <cell r="C464" t="str">
            <v>und</v>
          </cell>
          <cell r="D464">
            <v>9799955</v>
          </cell>
        </row>
        <row r="465">
          <cell r="A465">
            <v>910</v>
          </cell>
          <cell r="B465" t="str">
            <v>Hoja puerta entamborada con triplex de 4mm pizano o similar a = 0.70-1m  1a. calidad pintada e instalada sin marco</v>
          </cell>
          <cell r="C465" t="str">
            <v>und</v>
          </cell>
          <cell r="D465">
            <v>293686.74</v>
          </cell>
        </row>
        <row r="466">
          <cell r="A466">
            <v>911</v>
          </cell>
          <cell r="B466" t="str">
            <v>Puerta de paso arquitectónica 0.80m acabado cedro con cerradura pomo madera dorado/plata</v>
          </cell>
          <cell r="C466" t="str">
            <v>und</v>
          </cell>
          <cell r="D466">
            <v>163317.67000000001</v>
          </cell>
        </row>
        <row r="467">
          <cell r="A467">
            <v>912</v>
          </cell>
          <cell r="B467" t="str">
            <v>Hoja puerta fortec residencial 0.71 - 0.80</v>
          </cell>
          <cell r="C467" t="str">
            <v>und</v>
          </cell>
          <cell r="D467">
            <v>166137.5</v>
          </cell>
        </row>
        <row r="468">
          <cell r="A468">
            <v>913</v>
          </cell>
          <cell r="B468" t="str">
            <v>Hoja puerta fortec residencial 0.81 -  0.90</v>
          </cell>
          <cell r="C468" t="str">
            <v>und</v>
          </cell>
          <cell r="D468">
            <v>216293.5</v>
          </cell>
        </row>
        <row r="469">
          <cell r="A469">
            <v>915</v>
          </cell>
          <cell r="B469" t="str">
            <v>Puerta y marco en triplex y lámina coll rol calibre 18. Suministro e instal.</v>
          </cell>
          <cell r="C469" t="str">
            <v>m²</v>
          </cell>
          <cell r="D469">
            <v>187198.36</v>
          </cell>
        </row>
        <row r="470">
          <cell r="A470">
            <v>917</v>
          </cell>
          <cell r="B470" t="str">
            <v>Closet forrado flormorado</v>
          </cell>
          <cell r="C470" t="str">
            <v>m²</v>
          </cell>
          <cell r="D470">
            <v>358501.55</v>
          </cell>
        </row>
        <row r="471">
          <cell r="A471">
            <v>918</v>
          </cell>
          <cell r="B471" t="str">
            <v>Mueble tipo linos</v>
          </cell>
          <cell r="C471" t="str">
            <v>m²</v>
          </cell>
          <cell r="D471">
            <v>329881.67</v>
          </cell>
        </row>
        <row r="472">
          <cell r="A472">
            <v>919</v>
          </cell>
          <cell r="B472" t="str">
            <v>Puerta y marco en madera. Suministro e instal.</v>
          </cell>
          <cell r="C472" t="str">
            <v>und</v>
          </cell>
          <cell r="D472">
            <v>273808.33</v>
          </cell>
        </row>
        <row r="473">
          <cell r="A473">
            <v>921</v>
          </cell>
          <cell r="B473" t="str">
            <v>Cable encauchetado 4 x 8 AWG. Suministro e instal.</v>
          </cell>
          <cell r="C473" t="str">
            <v>m</v>
          </cell>
          <cell r="D473">
            <v>36441.300000000003</v>
          </cell>
        </row>
        <row r="474">
          <cell r="A474">
            <v>922</v>
          </cell>
          <cell r="B474" t="str">
            <v>Pasamanos en cedro para escalera 0.15 x  0.023 s/grafica</v>
          </cell>
          <cell r="C474" t="str">
            <v>m</v>
          </cell>
          <cell r="D474">
            <v>39109.5</v>
          </cell>
        </row>
        <row r="475">
          <cell r="A475">
            <v>925</v>
          </cell>
          <cell r="B475" t="str">
            <v>HOJA PUERTA FORTEC RESIDENCIAL 0.91 - 1.0  X ARREGLAR X S/GRAF</v>
          </cell>
          <cell r="C475" t="str">
            <v>und</v>
          </cell>
          <cell r="D475">
            <v>68190</v>
          </cell>
        </row>
        <row r="476">
          <cell r="A476">
            <v>927</v>
          </cell>
          <cell r="B476" t="str">
            <v>Puerta de paso entamborada y terminada para uso interior prom 0.80-0.90 x 2 m</v>
          </cell>
          <cell r="C476" t="str">
            <v>und</v>
          </cell>
          <cell r="D476">
            <v>83446.990000000005</v>
          </cell>
        </row>
        <row r="477">
          <cell r="A477">
            <v>928</v>
          </cell>
          <cell r="B477" t="str">
            <v>HOJA PUERTA FORTEC RESIDENCIAL  0.51 - 0.60  X ARREGLAR X  S/GRAF</v>
          </cell>
          <cell r="C477" t="str">
            <v>und</v>
          </cell>
          <cell r="D477">
            <v>90625</v>
          </cell>
        </row>
        <row r="478">
          <cell r="A478">
            <v>930</v>
          </cell>
          <cell r="B478" t="str">
            <v>Limpieza cubierta de asbesto cemento</v>
          </cell>
          <cell r="C478" t="str">
            <v>m²</v>
          </cell>
          <cell r="D478">
            <v>6969.88</v>
          </cell>
        </row>
        <row r="479">
          <cell r="A479">
            <v>931</v>
          </cell>
          <cell r="B479" t="str">
            <v>Demolicion borde de placa 0.10 y construcción remate antidesborde 0.05*0.08 en mortero impermeabilizado</v>
          </cell>
          <cell r="C479" t="str">
            <v>m</v>
          </cell>
          <cell r="D479">
            <v>17521.060000000001</v>
          </cell>
        </row>
        <row r="480">
          <cell r="A480">
            <v>932</v>
          </cell>
          <cell r="B480" t="str">
            <v>Relleno con material crudo de rio T.m 4", compactado y Transportado</v>
          </cell>
          <cell r="C480" t="str">
            <v>m³</v>
          </cell>
          <cell r="D480">
            <v>51846.81</v>
          </cell>
        </row>
        <row r="481">
          <cell r="A481">
            <v>933</v>
          </cell>
          <cell r="B481" t="str">
            <v>Ducto en lámina galvanizada para campana extractora cal. 18 instalado</v>
          </cell>
          <cell r="C481" t="str">
            <v>m</v>
          </cell>
          <cell r="D481">
            <v>91817</v>
          </cell>
        </row>
        <row r="482">
          <cell r="A482">
            <v>980</v>
          </cell>
          <cell r="B482" t="str">
            <v>Masilla plástica igas gris para sello de traslapos, juntas, perforaciones en cubiertas metálicas / fibrocemento aplicada</v>
          </cell>
          <cell r="C482" t="str">
            <v>M</v>
          </cell>
          <cell r="D482">
            <v>24996.880000000001</v>
          </cell>
        </row>
        <row r="483">
          <cell r="A483">
            <v>981</v>
          </cell>
          <cell r="B483" t="str">
            <v>Marco puerta en lamina cold rolled cal. 18, de 0.80 x 2.10. Suministro e instal.</v>
          </cell>
          <cell r="C483" t="str">
            <v>und</v>
          </cell>
          <cell r="D483">
            <v>82116.62</v>
          </cell>
        </row>
        <row r="484">
          <cell r="A484">
            <v>982</v>
          </cell>
          <cell r="B484" t="str">
            <v>Puerta ventana lámina coll roll 18. Suministro e instal.</v>
          </cell>
          <cell r="C484" t="str">
            <v>m²</v>
          </cell>
          <cell r="D484">
            <v>109499.4</v>
          </cell>
        </row>
        <row r="485">
          <cell r="A485">
            <v>983</v>
          </cell>
          <cell r="B485" t="str">
            <v>Traslado y siembra de especies altura entre 0 a 2.0 m</v>
          </cell>
          <cell r="C485" t="str">
            <v>und</v>
          </cell>
          <cell r="D485">
            <v>29891.599999999999</v>
          </cell>
        </row>
        <row r="486">
          <cell r="A486">
            <v>984</v>
          </cell>
          <cell r="B486" t="str">
            <v>Instalacion de cercha y/o correa</v>
          </cell>
          <cell r="C486" t="str">
            <v>m</v>
          </cell>
          <cell r="D486">
            <v>10136.25</v>
          </cell>
        </row>
        <row r="487">
          <cell r="A487">
            <v>985</v>
          </cell>
          <cell r="B487" t="str">
            <v>Correa tubo rectangular 120*60*2.5 mm con anticorrosivo y esmalte instalada</v>
          </cell>
          <cell r="C487" t="str">
            <v>m</v>
          </cell>
          <cell r="D487">
            <v>33827.129999999997</v>
          </cell>
        </row>
        <row r="488">
          <cell r="A488">
            <v>986</v>
          </cell>
          <cell r="B488" t="str">
            <v>Manhole para Inspeccion de Ø=24" en PRFV, con accesorios, sellos y tornilleria. Suministro e Instal.</v>
          </cell>
          <cell r="C488" t="str">
            <v>und</v>
          </cell>
          <cell r="D488">
            <v>1590242</v>
          </cell>
        </row>
        <row r="489">
          <cell r="A489">
            <v>988</v>
          </cell>
          <cell r="B489" t="str">
            <v>Rejilla metalica piso A = 0.30 m</v>
          </cell>
          <cell r="C489" t="str">
            <v>m</v>
          </cell>
          <cell r="D489">
            <v>50783.360000000001</v>
          </cell>
        </row>
        <row r="490">
          <cell r="A490">
            <v>991</v>
          </cell>
          <cell r="B490" t="str">
            <v>Escalera gato con guarda proteccion. Suministro e instal</v>
          </cell>
          <cell r="C490" t="str">
            <v>m</v>
          </cell>
          <cell r="D490">
            <v>173736.34</v>
          </cell>
        </row>
        <row r="491">
          <cell r="A491">
            <v>992</v>
          </cell>
          <cell r="B491" t="str">
            <v>Succion y almacenamiento de materia organica y solidos de pozos septicos de 10 a 15 m³</v>
          </cell>
          <cell r="C491" t="str">
            <v>und</v>
          </cell>
          <cell r="D491">
            <v>157208.44</v>
          </cell>
        </row>
        <row r="492">
          <cell r="A492">
            <v>994</v>
          </cell>
          <cell r="B492" t="str">
            <v>Ventana aluminio fija, con vidrio incoloro 4 mm. Suministro e instal.</v>
          </cell>
          <cell r="C492" t="str">
            <v>m²</v>
          </cell>
          <cell r="D492">
            <v>204067</v>
          </cell>
        </row>
        <row r="493">
          <cell r="A493">
            <v>995</v>
          </cell>
          <cell r="B493" t="str">
            <v>Ventana aluminio guillotina. Suministro e instal.</v>
          </cell>
          <cell r="C493" t="str">
            <v>m²</v>
          </cell>
          <cell r="D493">
            <v>137867.5</v>
          </cell>
        </row>
        <row r="494">
          <cell r="A494">
            <v>996</v>
          </cell>
          <cell r="B494" t="str">
            <v>Ventana aluminio corrediza. Suministro e instal.</v>
          </cell>
          <cell r="C494" t="str">
            <v>m²</v>
          </cell>
          <cell r="D494">
            <v>147652.84</v>
          </cell>
        </row>
        <row r="495">
          <cell r="A495">
            <v>998</v>
          </cell>
          <cell r="B495" t="str">
            <v>Desmonte, reinstalación y soldadura tubo de perforación 6m</v>
          </cell>
          <cell r="C495" t="str">
            <v>glb</v>
          </cell>
          <cell r="D495">
            <v>67800.7</v>
          </cell>
        </row>
        <row r="496">
          <cell r="A496">
            <v>999</v>
          </cell>
          <cell r="B496" t="str">
            <v>Apoyo paral cercha lámina doble de 3/16 y 1/4" 24*24 cm 4 perf 1/2" + 2 pernos en C de 1/2" L=56 cm tuerca y contratuerc</v>
          </cell>
          <cell r="C496" t="str">
            <v>und</v>
          </cell>
          <cell r="D496">
            <v>99268.17</v>
          </cell>
        </row>
        <row r="497">
          <cell r="A497">
            <v>1000</v>
          </cell>
          <cell r="B497" t="str">
            <v>Cenefa dilatacion en adoquin de arcilla cara expuesta de 0.20*0.05 m hilera sencilla</v>
          </cell>
          <cell r="C497" t="str">
            <v>m</v>
          </cell>
          <cell r="D497">
            <v>19430.22</v>
          </cell>
        </row>
        <row r="498">
          <cell r="A498">
            <v>1001</v>
          </cell>
          <cell r="B498" t="str">
            <v>Pintura en esmalte sobre malla de cerramiento.</v>
          </cell>
          <cell r="C498" t="str">
            <v>m²</v>
          </cell>
          <cell r="D498">
            <v>11990.1</v>
          </cell>
        </row>
        <row r="499">
          <cell r="A499">
            <v>1028</v>
          </cell>
          <cell r="B499" t="str">
            <v>Domo en PRFV tipo Tas para techo de reactor UASB 0.85 x 5.0 m. Suministro e Instal.</v>
          </cell>
          <cell r="C499" t="str">
            <v>und</v>
          </cell>
          <cell r="D499">
            <v>1495096</v>
          </cell>
        </row>
        <row r="500">
          <cell r="A500">
            <v>1031</v>
          </cell>
          <cell r="B500" t="str">
            <v>Estuco y pintura 2 manos</v>
          </cell>
          <cell r="C500" t="str">
            <v>m²</v>
          </cell>
          <cell r="D500">
            <v>14690.31</v>
          </cell>
        </row>
        <row r="501">
          <cell r="A501">
            <v>1034</v>
          </cell>
          <cell r="B501" t="str">
            <v>Vinilo interior sobre pañete 2 manos</v>
          </cell>
          <cell r="C501" t="str">
            <v>m²</v>
          </cell>
          <cell r="D501">
            <v>5593.05</v>
          </cell>
        </row>
        <row r="502">
          <cell r="A502">
            <v>1035</v>
          </cell>
          <cell r="B502" t="str">
            <v>Marmolina sobre pañete</v>
          </cell>
          <cell r="C502" t="str">
            <v>m²</v>
          </cell>
          <cell r="D502">
            <v>15805.6</v>
          </cell>
        </row>
        <row r="503">
          <cell r="A503">
            <v>1036</v>
          </cell>
          <cell r="B503" t="str">
            <v>Pintura en carburo muros sobre pañetes</v>
          </cell>
          <cell r="C503" t="str">
            <v>m²</v>
          </cell>
          <cell r="D503">
            <v>8037.7</v>
          </cell>
        </row>
        <row r="504">
          <cell r="A504">
            <v>1037</v>
          </cell>
          <cell r="B504" t="str">
            <v>Marmolina bajo placa</v>
          </cell>
          <cell r="C504" t="str">
            <v>m²</v>
          </cell>
          <cell r="D504">
            <v>17894.72</v>
          </cell>
        </row>
        <row r="505">
          <cell r="A505">
            <v>1038</v>
          </cell>
          <cell r="B505" t="str">
            <v>Esmalte sobre lamina llena (incluye anticorrosivo)</v>
          </cell>
          <cell r="C505" t="str">
            <v>m²</v>
          </cell>
          <cell r="D505">
            <v>12401.45</v>
          </cell>
        </row>
        <row r="506">
          <cell r="A506">
            <v>1039</v>
          </cell>
          <cell r="B506" t="str">
            <v>Estuco plástico muros. Suministro e instal.</v>
          </cell>
          <cell r="C506" t="str">
            <v>m²</v>
          </cell>
          <cell r="D506">
            <v>6127.74</v>
          </cell>
        </row>
        <row r="507">
          <cell r="A507">
            <v>1040</v>
          </cell>
          <cell r="B507" t="str">
            <v>Reduccion soldada PVC 2.1/2" x 1". Suministro e instal.</v>
          </cell>
          <cell r="C507" t="str">
            <v>und</v>
          </cell>
          <cell r="D507">
            <v>21180.48</v>
          </cell>
        </row>
        <row r="508">
          <cell r="A508">
            <v>1041</v>
          </cell>
          <cell r="B508" t="str">
            <v>Tuberia Biaxial PVC RDE21 de Ø=4". Suministro e Instal.</v>
          </cell>
          <cell r="C508" t="str">
            <v>m</v>
          </cell>
          <cell r="D508">
            <v>36483.32</v>
          </cell>
        </row>
        <row r="509">
          <cell r="A509">
            <v>1042</v>
          </cell>
          <cell r="B509" t="str">
            <v>Tuberia Biaxial PVC RDE26 de Ø=4". Suministro e Instal.</v>
          </cell>
          <cell r="C509" t="str">
            <v>m</v>
          </cell>
          <cell r="D509">
            <v>31013.32</v>
          </cell>
        </row>
        <row r="510">
          <cell r="A510">
            <v>1045</v>
          </cell>
          <cell r="B510" t="str">
            <v>Limpieza mamposteria a la vista con acido</v>
          </cell>
          <cell r="C510" t="str">
            <v>m²</v>
          </cell>
          <cell r="D510">
            <v>6514.45</v>
          </cell>
        </row>
        <row r="511">
          <cell r="A511">
            <v>1046</v>
          </cell>
          <cell r="B511" t="str">
            <v>Revision, ajuste y correccion de fugas punto desagüe sifon 4" incluye rejilla 5"*4" sosco aluminio</v>
          </cell>
          <cell r="C511" t="str">
            <v>und</v>
          </cell>
          <cell r="D511">
            <v>77022.06</v>
          </cell>
        </row>
        <row r="512">
          <cell r="A512">
            <v>1047</v>
          </cell>
          <cell r="B512" t="str">
            <v>Barniz sobre muebles</v>
          </cell>
          <cell r="C512" t="str">
            <v>m²</v>
          </cell>
          <cell r="D512">
            <v>61546.98</v>
          </cell>
        </row>
        <row r="513">
          <cell r="A513">
            <v>1050</v>
          </cell>
          <cell r="B513" t="str">
            <v>Antihumedad fachadas sika transparente 10 (2 capas)</v>
          </cell>
          <cell r="C513" t="str">
            <v>m²</v>
          </cell>
          <cell r="D513">
            <v>12915</v>
          </cell>
        </row>
        <row r="514">
          <cell r="A514">
            <v>1054</v>
          </cell>
          <cell r="B514" t="str">
            <v>Tornillo de carruaje 5/16" x 2 1/2" R.O con T.A. Suministro e instal.</v>
          </cell>
          <cell r="C514" t="str">
            <v>und</v>
          </cell>
          <cell r="D514">
            <v>2602.91</v>
          </cell>
        </row>
        <row r="515">
          <cell r="A515">
            <v>1055</v>
          </cell>
          <cell r="B515" t="str">
            <v>Demolicion a mano alistado o mortero de piso e prom 0.02 m</v>
          </cell>
          <cell r="C515" t="str">
            <v>m²</v>
          </cell>
          <cell r="D515">
            <v>9926.32</v>
          </cell>
        </row>
        <row r="516">
          <cell r="A516">
            <v>1056</v>
          </cell>
          <cell r="B516" t="str">
            <v>Antihumedad fachada sika transparente 10 (1 capa)</v>
          </cell>
          <cell r="C516" t="str">
            <v>m²</v>
          </cell>
          <cell r="D516">
            <v>7854.29</v>
          </cell>
        </row>
        <row r="517">
          <cell r="A517">
            <v>1057</v>
          </cell>
          <cell r="B517" t="str">
            <v>Tejido en fibra de vidrio para reforzamiento estructural  A = 0.10 m Suministro e instal.</v>
          </cell>
          <cell r="C517" t="str">
            <v>m</v>
          </cell>
          <cell r="D517">
            <v>22770.3</v>
          </cell>
        </row>
        <row r="518">
          <cell r="A518">
            <v>1058</v>
          </cell>
          <cell r="B518" t="str">
            <v>Resane en mortero 1:4  A = 0.10, E = 1.5 cm</v>
          </cell>
          <cell r="C518" t="str">
            <v>m</v>
          </cell>
          <cell r="D518">
            <v>2571.15</v>
          </cell>
        </row>
        <row r="519">
          <cell r="A519">
            <v>1059</v>
          </cell>
          <cell r="B519" t="str">
            <v>Wash Primer sobre aluminio</v>
          </cell>
          <cell r="C519" t="str">
            <v>m²</v>
          </cell>
          <cell r="D519">
            <v>7229.83</v>
          </cell>
        </row>
        <row r="520">
          <cell r="A520">
            <v>1062</v>
          </cell>
          <cell r="B520" t="str">
            <v>Filtro acampanado en Tuberia PVC RDE 21 Ø 6" espacio 0.250" Ranura 0.030". Suministro e Instal.</v>
          </cell>
          <cell r="C520" t="str">
            <v>m</v>
          </cell>
          <cell r="D520">
            <v>131287.57</v>
          </cell>
        </row>
        <row r="521">
          <cell r="A521">
            <v>1212</v>
          </cell>
          <cell r="B521" t="str">
            <v>Griferia lavamanos mezclador 4" cromada tipo cruceta ref Balta  similar. Suministro e instal.</v>
          </cell>
          <cell r="C521" t="str">
            <v>und</v>
          </cell>
          <cell r="D521">
            <v>89430.75</v>
          </cell>
        </row>
        <row r="522">
          <cell r="A522">
            <v>1213</v>
          </cell>
          <cell r="B522" t="str">
            <v>Lavaplatos en acero inoxidable 1.4 m con griferia. Suministro e instal.</v>
          </cell>
          <cell r="C522" t="str">
            <v>und</v>
          </cell>
          <cell r="D522">
            <v>332679.53000000003</v>
          </cell>
        </row>
        <row r="523">
          <cell r="A523">
            <v>1217</v>
          </cell>
          <cell r="B523" t="str">
            <v>Filtro con rosca en Tuberia PVC RDE 21 Ø 4" espacio 0.250" Ranura 0.030". Suministro e Instal.</v>
          </cell>
          <cell r="C523" t="str">
            <v>m</v>
          </cell>
          <cell r="D523">
            <v>166661.4</v>
          </cell>
        </row>
        <row r="524">
          <cell r="A524">
            <v>1219</v>
          </cell>
          <cell r="B524" t="str">
            <v>Lavadero prefabricado de 60 x 80. Suministro e instal.</v>
          </cell>
          <cell r="C524" t="str">
            <v>und</v>
          </cell>
          <cell r="D524">
            <v>209808.41</v>
          </cell>
        </row>
        <row r="525">
          <cell r="A525">
            <v>1220</v>
          </cell>
          <cell r="B525" t="str">
            <v>Angulo 3/4" x 1/8". Suministro e Instal.</v>
          </cell>
          <cell r="C525" t="str">
            <v>m</v>
          </cell>
          <cell r="D525">
            <v>4962.3599999999997</v>
          </cell>
        </row>
        <row r="526">
          <cell r="A526">
            <v>1222</v>
          </cell>
          <cell r="B526" t="str">
            <v>Lavamanos de colgar Milano blanco de Corona o similar</v>
          </cell>
          <cell r="C526" t="str">
            <v>und</v>
          </cell>
          <cell r="D526">
            <v>87654</v>
          </cell>
        </row>
        <row r="527">
          <cell r="A527">
            <v>1224</v>
          </cell>
          <cell r="B527" t="str">
            <v>Lavamanos Máximo pedestal con grifería 8"cromada tipo Dalia de Corona</v>
          </cell>
          <cell r="C527" t="str">
            <v>und</v>
          </cell>
          <cell r="D527">
            <v>250191.56</v>
          </cell>
        </row>
        <row r="528">
          <cell r="A528">
            <v>1228</v>
          </cell>
          <cell r="B528" t="str">
            <v>Baño tipo sala milenium y/u similar. Instalacion y Dotacion</v>
          </cell>
          <cell r="C528" t="str">
            <v>und</v>
          </cell>
          <cell r="D528">
            <v>852155.16</v>
          </cell>
        </row>
        <row r="529">
          <cell r="A529">
            <v>1230</v>
          </cell>
          <cell r="B529" t="str">
            <v>Sanitario Acuacer blanco instalado incluye grifería completa y asiento</v>
          </cell>
          <cell r="C529" t="str">
            <v>und</v>
          </cell>
          <cell r="D529">
            <v>159105.29999999999</v>
          </cell>
        </row>
        <row r="530">
          <cell r="A530">
            <v>1231</v>
          </cell>
          <cell r="B530" t="str">
            <v>Sanitario Ecoclean instalado</v>
          </cell>
          <cell r="C530" t="str">
            <v>und</v>
          </cell>
          <cell r="D530">
            <v>389460</v>
          </cell>
        </row>
        <row r="531">
          <cell r="A531">
            <v>1232</v>
          </cell>
          <cell r="B531" t="str">
            <v>SANITARIO ROYAL BLANCO X ARREGLAR X  S/GRAF</v>
          </cell>
          <cell r="C531" t="str">
            <v>und</v>
          </cell>
          <cell r="D531">
            <v>35551.03</v>
          </cell>
        </row>
        <row r="532">
          <cell r="A532">
            <v>1238</v>
          </cell>
          <cell r="B532" t="str">
            <v>Orinal mediano con fluxómetro blanco</v>
          </cell>
          <cell r="C532" t="str">
            <v>und</v>
          </cell>
          <cell r="D532">
            <v>480226.03</v>
          </cell>
        </row>
        <row r="533">
          <cell r="A533">
            <v>1239</v>
          </cell>
          <cell r="B533" t="str">
            <v>Orinal pequeño</v>
          </cell>
          <cell r="C533" t="str">
            <v>und</v>
          </cell>
          <cell r="D533">
            <v>110244.03</v>
          </cell>
        </row>
        <row r="534">
          <cell r="A534">
            <v>1240</v>
          </cell>
          <cell r="B534" t="str">
            <v>Orinal Fluxometro Institucional</v>
          </cell>
          <cell r="C534" t="str">
            <v>und</v>
          </cell>
          <cell r="D534">
            <v>245056.03</v>
          </cell>
        </row>
        <row r="535">
          <cell r="A535">
            <v>1242</v>
          </cell>
          <cell r="B535" t="str">
            <v>Ducha prysma conjunto individual (tipo cromada) con registro o valvula</v>
          </cell>
          <cell r="C535" t="str">
            <v>und</v>
          </cell>
          <cell r="D535">
            <v>99682.53</v>
          </cell>
        </row>
        <row r="536">
          <cell r="A536">
            <v>1243</v>
          </cell>
          <cell r="B536" t="str">
            <v>Ducha prysma conjunto individual (tipo cromada)</v>
          </cell>
          <cell r="C536" t="str">
            <v>und</v>
          </cell>
          <cell r="D536">
            <v>49998.58</v>
          </cell>
        </row>
        <row r="537">
          <cell r="A537">
            <v>1248</v>
          </cell>
          <cell r="B537" t="str">
            <v>Platina 3/4" x 3/16". Suministro e Instal.</v>
          </cell>
          <cell r="C537" t="str">
            <v>m</v>
          </cell>
          <cell r="D537">
            <v>4545.84</v>
          </cell>
        </row>
        <row r="538">
          <cell r="A538">
            <v>1254</v>
          </cell>
          <cell r="B538" t="str">
            <v>Malla eslabonada C.10 de 2" con Platina 1/8" x 1/2" para fijacion. Suministro e Instal.</v>
          </cell>
          <cell r="C538" t="str">
            <v>m²</v>
          </cell>
          <cell r="D538">
            <v>21758.89</v>
          </cell>
        </row>
        <row r="539">
          <cell r="A539">
            <v>1255</v>
          </cell>
          <cell r="B539" t="str">
            <v>Tanque plástico de 5000 lt. con conexion y distribucion PVC de 1/2" y 1". Suministro e instal.</v>
          </cell>
          <cell r="C539" t="str">
            <v>und</v>
          </cell>
          <cell r="D539">
            <v>2949643.11</v>
          </cell>
        </row>
        <row r="540">
          <cell r="A540">
            <v>1256</v>
          </cell>
          <cell r="B540" t="str">
            <v>Registro de corte Ø=1/2". Suministro e Instal.</v>
          </cell>
          <cell r="C540" t="str">
            <v>und</v>
          </cell>
          <cell r="D540">
            <v>28489.66</v>
          </cell>
        </row>
        <row r="541">
          <cell r="A541">
            <v>1258</v>
          </cell>
          <cell r="B541" t="str">
            <v>Llave jardín Ø= 1/2" tipo pesado. Suministro e Instal.</v>
          </cell>
          <cell r="C541" t="str">
            <v>und</v>
          </cell>
          <cell r="D541">
            <v>23047.73</v>
          </cell>
        </row>
        <row r="542">
          <cell r="A542">
            <v>1292</v>
          </cell>
          <cell r="B542" t="str">
            <v>CERRADURA ENTRADA CLASICO X ARREGLAR X</v>
          </cell>
          <cell r="C542" t="str">
            <v>und</v>
          </cell>
          <cell r="D542">
            <v>29990.639999999999</v>
          </cell>
        </row>
        <row r="543">
          <cell r="A543">
            <v>1293</v>
          </cell>
          <cell r="B543" t="str">
            <v>CERRADURA PASO LIBRE (PC)  X ARREGLAR X  S/GRAF</v>
          </cell>
          <cell r="C543" t="str">
            <v>und</v>
          </cell>
          <cell r="D543">
            <v>26974.639999999999</v>
          </cell>
        </row>
        <row r="544">
          <cell r="A544">
            <v>1302</v>
          </cell>
          <cell r="B544" t="str">
            <v>Cerradura para baño pomo madera dorado/plata tipo Schlage linea Bellwood o similar. Sunimistro e Instal.</v>
          </cell>
          <cell r="C544" t="str">
            <v>und</v>
          </cell>
          <cell r="D544">
            <v>38746.17</v>
          </cell>
        </row>
        <row r="545">
          <cell r="A545">
            <v>1303</v>
          </cell>
          <cell r="B545" t="str">
            <v>Cerradura Schlage O.G tipo interior o alcobas</v>
          </cell>
          <cell r="C545" t="str">
            <v>und</v>
          </cell>
          <cell r="D545">
            <v>79917.17</v>
          </cell>
        </row>
        <row r="546">
          <cell r="A546">
            <v>1309</v>
          </cell>
          <cell r="B546" t="str">
            <v>Placa entrepiso sistema reticular celulado con viguetas cada 0.70 m en ambos sentidos sin viga H=0.45 m REVISAR</v>
          </cell>
          <cell r="C546" t="str">
            <v>m²</v>
          </cell>
          <cell r="D546">
            <v>147580.10999999999</v>
          </cell>
        </row>
        <row r="547">
          <cell r="A547">
            <v>1310</v>
          </cell>
          <cell r="B547" t="str">
            <v>Desmonte instalaciones sanitarias pvc Ø 2",3",4"</v>
          </cell>
          <cell r="C547" t="str">
            <v>m</v>
          </cell>
          <cell r="D547">
            <v>3471.15</v>
          </cell>
        </row>
        <row r="548">
          <cell r="A548">
            <v>1311</v>
          </cell>
          <cell r="B548" t="str">
            <v>BISAGRA PISO VAIVEN 90  X ARREGLAR X  S/GRAF</v>
          </cell>
          <cell r="C548" t="str">
            <v>und</v>
          </cell>
          <cell r="D548">
            <v>28246.639999999999</v>
          </cell>
        </row>
        <row r="549">
          <cell r="A549">
            <v>1312</v>
          </cell>
          <cell r="B549" t="str">
            <v>Montaje superestructura en Viga longitudinales y Transversales, riostra en Tuberia Petrolera Ø=7"</v>
          </cell>
          <cell r="C549" t="str">
            <v>und</v>
          </cell>
          <cell r="D549">
            <v>490779.5</v>
          </cell>
        </row>
        <row r="550">
          <cell r="A550">
            <v>1315</v>
          </cell>
          <cell r="B550" t="str">
            <v>Bajante exterior 2" en tuberia sanitaria. REVISAR</v>
          </cell>
          <cell r="C550" t="str">
            <v>m</v>
          </cell>
          <cell r="D550">
            <v>20428.09</v>
          </cell>
        </row>
        <row r="551">
          <cell r="A551">
            <v>1348</v>
          </cell>
          <cell r="B551" t="str">
            <v>Vidrio color bronce 4 mm. Suministro e Instal.</v>
          </cell>
          <cell r="C551" t="str">
            <v>m²</v>
          </cell>
          <cell r="D551">
            <v>44119.5</v>
          </cell>
        </row>
        <row r="552">
          <cell r="A552">
            <v>1349</v>
          </cell>
          <cell r="B552" t="str">
            <v>Vidrio color bronce 5 mm. Suministro e Instal.</v>
          </cell>
          <cell r="C552" t="str">
            <v>m²</v>
          </cell>
          <cell r="D552">
            <v>48786.5</v>
          </cell>
        </row>
        <row r="553">
          <cell r="A553">
            <v>1350</v>
          </cell>
          <cell r="B553" t="str">
            <v>Viga cinta de 0.12 x 0.08 m en concreto de resistencia 3000 Psi</v>
          </cell>
          <cell r="C553" t="str">
            <v>m</v>
          </cell>
          <cell r="D553">
            <v>20080</v>
          </cell>
        </row>
        <row r="554">
          <cell r="A554">
            <v>1353</v>
          </cell>
          <cell r="B554" t="str">
            <v>Vidrio templado reflectivo 6 mm. Suministro e Instal</v>
          </cell>
          <cell r="C554" t="str">
            <v>m²</v>
          </cell>
          <cell r="D554">
            <v>356119.5</v>
          </cell>
        </row>
        <row r="555">
          <cell r="A555">
            <v>1355</v>
          </cell>
          <cell r="B555" t="str">
            <v>Vidrio reflectivo verde 5 mm. Suministro e instal.</v>
          </cell>
          <cell r="C555" t="str">
            <v>m²</v>
          </cell>
          <cell r="D555">
            <v>116119.5</v>
          </cell>
        </row>
        <row r="556">
          <cell r="A556">
            <v>1359</v>
          </cell>
          <cell r="B556" t="str">
            <v>Reduccion union mecanica RDE 21 6 x 4". Suministro e instal.</v>
          </cell>
          <cell r="C556" t="str">
            <v>und</v>
          </cell>
          <cell r="D556">
            <v>278028.37</v>
          </cell>
        </row>
        <row r="557">
          <cell r="A557">
            <v>1361</v>
          </cell>
          <cell r="B557" t="str">
            <v>Espejo 4 mm. Suministro e instal. REVISAR</v>
          </cell>
          <cell r="C557" t="str">
            <v>m²</v>
          </cell>
          <cell r="D557">
            <v>65000</v>
          </cell>
        </row>
        <row r="558">
          <cell r="A558">
            <v>1362</v>
          </cell>
          <cell r="B558" t="str">
            <v>Espejo 5 mm. Suministro e instal.</v>
          </cell>
          <cell r="C558" t="str">
            <v>m²</v>
          </cell>
          <cell r="D558">
            <v>55098</v>
          </cell>
        </row>
        <row r="559">
          <cell r="A559">
            <v>1395</v>
          </cell>
          <cell r="B559" t="str">
            <v>Tuberia en PRFV Ø=10". Suministro e Instal.</v>
          </cell>
          <cell r="C559" t="str">
            <v>m</v>
          </cell>
          <cell r="D559">
            <v>307383.83</v>
          </cell>
        </row>
        <row r="560">
          <cell r="A560">
            <v>1401</v>
          </cell>
          <cell r="B560" t="str">
            <v>Pasamuro en PRFV  Ø= 6"  E.L. x E.B. L= 1.2 m (Suministro e instal. con tornilleria y empaques)</v>
          </cell>
          <cell r="C560" t="str">
            <v>und</v>
          </cell>
          <cell r="D560">
            <v>295353.89</v>
          </cell>
        </row>
        <row r="561">
          <cell r="A561">
            <v>1403</v>
          </cell>
          <cell r="B561" t="str">
            <v>Equipo de presion hidroflo, HP 5, 90 gpn, 500 l. Suministro e instal.</v>
          </cell>
          <cell r="C561" t="str">
            <v>und</v>
          </cell>
          <cell r="D561">
            <v>6545388</v>
          </cell>
        </row>
        <row r="562">
          <cell r="A562">
            <v>1409</v>
          </cell>
          <cell r="B562" t="str">
            <v>Dique, construccion con material de sitio, seleccionado</v>
          </cell>
          <cell r="C562" t="str">
            <v>m³</v>
          </cell>
          <cell r="D562">
            <v>23082.12</v>
          </cell>
        </row>
        <row r="563">
          <cell r="A563">
            <v>1422</v>
          </cell>
          <cell r="B563" t="str">
            <v>Brida PVC Ø=3". Suministro e instal.</v>
          </cell>
          <cell r="C563" t="str">
            <v>und</v>
          </cell>
          <cell r="D563">
            <v>93143.3</v>
          </cell>
        </row>
        <row r="564">
          <cell r="A564">
            <v>1426</v>
          </cell>
          <cell r="B564" t="str">
            <v>Electrobomba sumergible tipo lapicero 7.5 HP. 220 V. 60 HZ. 2" de salida, bomba acero inoxidable. Suministro e Instal.</v>
          </cell>
          <cell r="C564" t="str">
            <v>und</v>
          </cell>
          <cell r="D564">
            <v>5648743</v>
          </cell>
        </row>
        <row r="565">
          <cell r="A565">
            <v>1504</v>
          </cell>
          <cell r="B565" t="str">
            <v>Electrobomba de 10 H.P. 220 V. 60 HZ. 2" de salida, bomba multietapas. Suministro e Instal.</v>
          </cell>
          <cell r="C565" t="str">
            <v>und</v>
          </cell>
          <cell r="D565">
            <v>4104846</v>
          </cell>
        </row>
        <row r="566">
          <cell r="A566">
            <v>1505</v>
          </cell>
          <cell r="B566" t="str">
            <v>Reparacion de cielo raso con pañete bajo malla 1:4</v>
          </cell>
          <cell r="C566" t="str">
            <v>m²</v>
          </cell>
          <cell r="D566">
            <v>23219.7</v>
          </cell>
        </row>
        <row r="567">
          <cell r="A567">
            <v>1538</v>
          </cell>
          <cell r="B567" t="str">
            <v>Mortero  1:2 (desperdicio 5%)</v>
          </cell>
          <cell r="C567" t="str">
            <v>m³</v>
          </cell>
          <cell r="D567">
            <v>431928.53</v>
          </cell>
        </row>
        <row r="568">
          <cell r="A568">
            <v>1539</v>
          </cell>
          <cell r="B568" t="str">
            <v>Mortero  1:3 (desperdicio 5%)</v>
          </cell>
          <cell r="C568" t="str">
            <v>m³</v>
          </cell>
          <cell r="D568">
            <v>333979.49</v>
          </cell>
        </row>
        <row r="569">
          <cell r="A569">
            <v>1540</v>
          </cell>
          <cell r="B569" t="str">
            <v>Mortero  1:4 (desperdicio 5%)</v>
          </cell>
          <cell r="C569" t="str">
            <v>m³</v>
          </cell>
          <cell r="D569">
            <v>289237.27</v>
          </cell>
        </row>
        <row r="570">
          <cell r="A570">
            <v>1541</v>
          </cell>
          <cell r="B570" t="str">
            <v>Mortero  1:5  (desperdicio 5 %)</v>
          </cell>
          <cell r="C570" t="str">
            <v>m³</v>
          </cell>
          <cell r="D570">
            <v>247012.59</v>
          </cell>
        </row>
        <row r="571">
          <cell r="A571">
            <v>1542</v>
          </cell>
          <cell r="B571" t="str">
            <v>Mortero  1:6 (desperdicio 5 %)</v>
          </cell>
          <cell r="C571" t="str">
            <v>m³</v>
          </cell>
          <cell r="D571">
            <v>222567.79</v>
          </cell>
        </row>
        <row r="572">
          <cell r="A572">
            <v>1543</v>
          </cell>
          <cell r="B572" t="str">
            <v>Mortero  1:7  (desperdicio 5%)</v>
          </cell>
          <cell r="C572" t="str">
            <v>m³</v>
          </cell>
          <cell r="D572">
            <v>204509.63</v>
          </cell>
        </row>
        <row r="573">
          <cell r="A573">
            <v>1800</v>
          </cell>
          <cell r="B573" t="str">
            <v>Salida lampara techo (bala inc. 100 w) pvc</v>
          </cell>
          <cell r="C573" t="str">
            <v>und</v>
          </cell>
          <cell r="D573">
            <v>81848</v>
          </cell>
        </row>
        <row r="574">
          <cell r="A574">
            <v>1801</v>
          </cell>
          <cell r="B574" t="str">
            <v>Salida lampara (roseta porc.) alumbrado muro pvc</v>
          </cell>
          <cell r="C574" t="str">
            <v>und</v>
          </cell>
          <cell r="D574">
            <v>55110.6</v>
          </cell>
        </row>
        <row r="575">
          <cell r="A575">
            <v>1802</v>
          </cell>
          <cell r="B575" t="str">
            <v>Salida lampara piso  PVC</v>
          </cell>
          <cell r="C575" t="str">
            <v>und</v>
          </cell>
          <cell r="D575">
            <v>107930.35</v>
          </cell>
        </row>
        <row r="576">
          <cell r="A576">
            <v>1803</v>
          </cell>
          <cell r="B576" t="str">
            <v>Salida lámpara + roseta PVC</v>
          </cell>
          <cell r="C576" t="str">
            <v>und</v>
          </cell>
          <cell r="D576">
            <v>62429.25</v>
          </cell>
        </row>
        <row r="577">
          <cell r="A577">
            <v>1824</v>
          </cell>
          <cell r="B577" t="str">
            <v>Bala fluorescente</v>
          </cell>
          <cell r="C577" t="str">
            <v>und</v>
          </cell>
          <cell r="D577">
            <v>87081.25</v>
          </cell>
        </row>
        <row r="578">
          <cell r="A578">
            <v>1832</v>
          </cell>
          <cell r="B578" t="str">
            <v>Correa 2 ángulos 1"*1/8" + celosía varilla 3/8"  H=0.15</v>
          </cell>
          <cell r="C578" t="str">
            <v>m</v>
          </cell>
          <cell r="D578">
            <v>18140.11</v>
          </cell>
        </row>
        <row r="579">
          <cell r="A579">
            <v>1843</v>
          </cell>
          <cell r="B579" t="str">
            <v>Puerta en lamina cold rolled calibre 18 pintada. Suministro e Instal.</v>
          </cell>
          <cell r="C579" t="str">
            <v>m²</v>
          </cell>
          <cell r="D579">
            <v>250124.32</v>
          </cell>
        </row>
        <row r="580">
          <cell r="A580">
            <v>1847</v>
          </cell>
          <cell r="B580" t="str">
            <v>Luminaria colonial con pedestal. REVISAR</v>
          </cell>
          <cell r="C580" t="str">
            <v>und</v>
          </cell>
          <cell r="D580">
            <v>404485.3</v>
          </cell>
        </row>
        <row r="581">
          <cell r="A581">
            <v>1852</v>
          </cell>
          <cell r="B581" t="str">
            <v>Luminaria decorativa con pedestal 70 W 208 V sodio, incluida poste de 3.0 m y base concreto de 3000 psi</v>
          </cell>
          <cell r="C581" t="str">
            <v>und</v>
          </cell>
          <cell r="D581">
            <v>549496.74</v>
          </cell>
        </row>
        <row r="582">
          <cell r="A582">
            <v>1865</v>
          </cell>
          <cell r="B582" t="str">
            <v>Cielo raso fibra mineral 60*60 (sólo lámina instalada, sin perfilería, incluye desp 5%)</v>
          </cell>
          <cell r="C582" t="str">
            <v>m²</v>
          </cell>
          <cell r="D582">
            <v>18933.45</v>
          </cell>
        </row>
        <row r="583">
          <cell r="A583">
            <v>1866</v>
          </cell>
          <cell r="B583" t="str">
            <v>Tuberia con rosca PVC RDE 21 Ø=4" de 2 TPI. Suministro e Instal.</v>
          </cell>
          <cell r="C583" t="str">
            <v>m</v>
          </cell>
          <cell r="D583">
            <v>65657.399999999994</v>
          </cell>
        </row>
        <row r="584">
          <cell r="A584">
            <v>1880</v>
          </cell>
          <cell r="B584" t="str">
            <v>Salida sencilla conmutable PVC</v>
          </cell>
          <cell r="C584" t="str">
            <v>und</v>
          </cell>
          <cell r="D584">
            <v>59134.5</v>
          </cell>
        </row>
        <row r="585">
          <cell r="A585">
            <v>1881</v>
          </cell>
          <cell r="B585" t="str">
            <v>Salida sencilla  PVC</v>
          </cell>
          <cell r="C585" t="str">
            <v>und</v>
          </cell>
          <cell r="D585">
            <v>26437.5</v>
          </cell>
        </row>
        <row r="586">
          <cell r="A586">
            <v>1882</v>
          </cell>
          <cell r="B586" t="str">
            <v>Corpalosa 1.5" cal. 22 con malla electrosoldada M-131 ó Q-3  concreto 1:2:3 e=0.10 m</v>
          </cell>
          <cell r="C586" t="str">
            <v>m²</v>
          </cell>
          <cell r="D586">
            <v>80153.960000000006</v>
          </cell>
        </row>
        <row r="587">
          <cell r="A587">
            <v>1883</v>
          </cell>
          <cell r="B587" t="str">
            <v>Tensor varilla lisa 1/2" roscado 0.20 m ambos extremos</v>
          </cell>
          <cell r="C587" t="str">
            <v>m</v>
          </cell>
          <cell r="D587">
            <v>3417.17</v>
          </cell>
        </row>
        <row r="588">
          <cell r="A588">
            <v>1885</v>
          </cell>
          <cell r="B588" t="str">
            <v>Salida trifasica C.N.</v>
          </cell>
          <cell r="C588" t="str">
            <v>und</v>
          </cell>
          <cell r="D588">
            <v>228547.51</v>
          </cell>
        </row>
        <row r="589">
          <cell r="A589">
            <v>1887</v>
          </cell>
          <cell r="B589" t="str">
            <v>Demolicion manual placa de piso 0.10 m prom, con retiro</v>
          </cell>
          <cell r="C589" t="str">
            <v>m²</v>
          </cell>
          <cell r="D589">
            <v>22360.23</v>
          </cell>
        </row>
        <row r="590">
          <cell r="A590">
            <v>1888</v>
          </cell>
          <cell r="B590" t="str">
            <v>Mediacaña mortero imp 1:3 esmaltado 0.12*0.12m</v>
          </cell>
          <cell r="C590" t="str">
            <v>m</v>
          </cell>
          <cell r="D590">
            <v>23948.27</v>
          </cell>
        </row>
        <row r="591">
          <cell r="A591">
            <v>1889</v>
          </cell>
          <cell r="B591" t="str">
            <v>Impermeabilización terrazas semi-transitable sikafill 10 (imprim+ 2 capas) + sikafill refuerzo + sikacolor-555 W 2 capas</v>
          </cell>
          <cell r="C591" t="str">
            <v>m²</v>
          </cell>
          <cell r="D591">
            <v>35281.94</v>
          </cell>
        </row>
        <row r="592">
          <cell r="A592">
            <v>1891</v>
          </cell>
          <cell r="B592" t="str">
            <v>Impermeabilización placas/viga canal con sikatecho E (4 capas) + sikafelt (2 capas) + 1 capa de alumol</v>
          </cell>
          <cell r="C592" t="str">
            <v>m²</v>
          </cell>
          <cell r="D592">
            <v>34650</v>
          </cell>
        </row>
        <row r="593">
          <cell r="A593">
            <v>1892</v>
          </cell>
          <cell r="B593" t="str">
            <v>Reparacion  red de alcantarillado Ø= 8"</v>
          </cell>
          <cell r="C593" t="str">
            <v>m</v>
          </cell>
          <cell r="D593">
            <v>75244.62</v>
          </cell>
        </row>
        <row r="594">
          <cell r="A594">
            <v>1895</v>
          </cell>
          <cell r="B594" t="str">
            <v>Salida + Interruptor AVE 601 CN</v>
          </cell>
          <cell r="C594" t="str">
            <v>und</v>
          </cell>
          <cell r="D594">
            <v>64528.5</v>
          </cell>
        </row>
        <row r="595">
          <cell r="A595">
            <v>1897</v>
          </cell>
          <cell r="B595" t="str">
            <v>Muro en paneles prefabricados en Concreto resistencia 280 kg/cm²-4000 psi</v>
          </cell>
          <cell r="C595" t="str">
            <v>m²</v>
          </cell>
          <cell r="D595">
            <v>656838.72</v>
          </cell>
        </row>
        <row r="596">
          <cell r="A596">
            <v>1908</v>
          </cell>
          <cell r="B596" t="str">
            <v>Salida + Interruptor AVE 611 CN</v>
          </cell>
          <cell r="C596" t="str">
            <v>und</v>
          </cell>
          <cell r="D596">
            <v>73528.5</v>
          </cell>
        </row>
        <row r="597">
          <cell r="A597">
            <v>1911</v>
          </cell>
          <cell r="B597" t="str">
            <v>Recubrimiento poliuretano Sikafloor 400N elastic 1 capa acabado + 1 capa imprimante previo de sikafloor 156 CO</v>
          </cell>
          <cell r="C597" t="str">
            <v>m²</v>
          </cell>
          <cell r="D597">
            <v>59104</v>
          </cell>
        </row>
        <row r="598">
          <cell r="A598">
            <v>1919</v>
          </cell>
          <cell r="B598" t="str">
            <v>INTERRUPTOR DOBLE CONMUTABLE X ARREGLAR X</v>
          </cell>
          <cell r="C598" t="str">
            <v>und</v>
          </cell>
          <cell r="D598">
            <v>14135.96</v>
          </cell>
        </row>
        <row r="599">
          <cell r="A599">
            <v>1921</v>
          </cell>
          <cell r="B599" t="str">
            <v>INTERRUPTOR DOBLE CONMUTABLE X ARREGLAR X</v>
          </cell>
          <cell r="C599" t="str">
            <v>und</v>
          </cell>
          <cell r="D599">
            <v>5259.25</v>
          </cell>
        </row>
        <row r="600">
          <cell r="A600">
            <v>1922</v>
          </cell>
          <cell r="B600" t="str">
            <v>Pintura exterior vinilo coraza para estructuras 2 manos (seccion 0.50 m)</v>
          </cell>
          <cell r="C600" t="str">
            <v>m</v>
          </cell>
          <cell r="D600">
            <v>7647.66</v>
          </cell>
        </row>
        <row r="601">
          <cell r="A601">
            <v>1923</v>
          </cell>
          <cell r="B601" t="str">
            <v>Pintura interior vinilo para estructuras 3 manos (seccion 0.50 m)</v>
          </cell>
          <cell r="C601" t="str">
            <v>m</v>
          </cell>
          <cell r="D601">
            <v>10195.1</v>
          </cell>
        </row>
        <row r="602">
          <cell r="A602">
            <v>1926</v>
          </cell>
          <cell r="B602" t="str">
            <v>CONMUTABLE SENCILLO CONMUTABLE  X ARREGLAR X  S GRAF</v>
          </cell>
          <cell r="C602" t="str">
            <v>und</v>
          </cell>
          <cell r="D602">
            <v>25335.96</v>
          </cell>
        </row>
        <row r="603">
          <cell r="A603">
            <v>1927</v>
          </cell>
          <cell r="B603" t="str">
            <v>Compuerta lateral deslizante sello de bronce, circular Ø=8" en H.F. Suministro e Instal.</v>
          </cell>
          <cell r="C603" t="str">
            <v>und</v>
          </cell>
          <cell r="D603">
            <v>3369387</v>
          </cell>
        </row>
        <row r="604">
          <cell r="A604">
            <v>1928</v>
          </cell>
          <cell r="B604" t="str">
            <v>CONMUTABLE SENCILLO LUMINEX  X ARREGLAR X  S/GRAF</v>
          </cell>
          <cell r="C604" t="str">
            <v>und</v>
          </cell>
          <cell r="D604">
            <v>7067.62</v>
          </cell>
        </row>
        <row r="605">
          <cell r="A605">
            <v>1932</v>
          </cell>
          <cell r="B605" t="str">
            <v>Compuerta lateral deslizante sello de bronce, circular Ø=6" en H.F. Suministro e Instal.</v>
          </cell>
          <cell r="C605" t="str">
            <v>und</v>
          </cell>
          <cell r="D605">
            <v>2963387</v>
          </cell>
        </row>
        <row r="606">
          <cell r="A606">
            <v>1933</v>
          </cell>
          <cell r="B606" t="str">
            <v>Interruptor doble de incrustar Luminex</v>
          </cell>
          <cell r="C606" t="str">
            <v>und</v>
          </cell>
          <cell r="D606">
            <v>8466.08</v>
          </cell>
        </row>
        <row r="607">
          <cell r="A607">
            <v>1937</v>
          </cell>
          <cell r="B607" t="str">
            <v>Transporte de Rocas para enrocado en rios. Acarreo max. 5 Km</v>
          </cell>
          <cell r="C607" t="str">
            <v>vj</v>
          </cell>
          <cell r="D607">
            <v>110726.41</v>
          </cell>
        </row>
        <row r="608">
          <cell r="A608">
            <v>1940</v>
          </cell>
          <cell r="B608" t="str">
            <v>Interruptor sencillo  Ave</v>
          </cell>
          <cell r="C608" t="str">
            <v>und</v>
          </cell>
          <cell r="D608">
            <v>8866.08</v>
          </cell>
        </row>
        <row r="609">
          <cell r="A609">
            <v>1941</v>
          </cell>
          <cell r="B609" t="str">
            <v>Griferia para tanque de sanitario</v>
          </cell>
          <cell r="C609" t="str">
            <v>und</v>
          </cell>
          <cell r="D609">
            <v>24539.37</v>
          </cell>
        </row>
        <row r="610">
          <cell r="A610">
            <v>1969</v>
          </cell>
          <cell r="B610" t="str">
            <v>Salida toma sencilla muro PVC</v>
          </cell>
          <cell r="C610" t="str">
            <v>und</v>
          </cell>
          <cell r="D610">
            <v>64017.75</v>
          </cell>
        </row>
        <row r="611">
          <cell r="A611">
            <v>1970</v>
          </cell>
          <cell r="B611" t="str">
            <v>Perno de anclaje 5/8" roscado con tuerca L=0.52 m</v>
          </cell>
          <cell r="C611" t="str">
            <v>und</v>
          </cell>
          <cell r="D611">
            <v>45649.96</v>
          </cell>
        </row>
        <row r="612">
          <cell r="A612">
            <v>1971</v>
          </cell>
          <cell r="B612" t="str">
            <v>Correa en tubo estructural rectangular 60*40*2.5 mm pintado e instalado.</v>
          </cell>
          <cell r="C612" t="str">
            <v>m</v>
          </cell>
          <cell r="D612">
            <v>20791.21</v>
          </cell>
        </row>
        <row r="613">
          <cell r="A613">
            <v>1972</v>
          </cell>
          <cell r="B613" t="str">
            <v>Picado superficie placa de piso en concreto o cancha con retiro de sobrantes</v>
          </cell>
          <cell r="C613" t="str">
            <v>m²</v>
          </cell>
          <cell r="D613">
            <v>8657.64</v>
          </cell>
        </row>
        <row r="614">
          <cell r="A614">
            <v>1973</v>
          </cell>
          <cell r="B614" t="str">
            <v>Paral en 2 ángulos 1 1/2"*1/8" H=0.12m + 1 ángulo transversal 1"*3/16" cada 0.40m</v>
          </cell>
          <cell r="C614" t="str">
            <v>m</v>
          </cell>
          <cell r="D614">
            <v>28221.63</v>
          </cell>
        </row>
        <row r="615">
          <cell r="A615">
            <v>1974</v>
          </cell>
          <cell r="B615" t="str">
            <v>Salida  toma bifásica  20 A PVC</v>
          </cell>
          <cell r="C615" t="str">
            <v>und</v>
          </cell>
          <cell r="D615">
            <v>71326.2</v>
          </cell>
        </row>
        <row r="616">
          <cell r="A616">
            <v>1990</v>
          </cell>
          <cell r="B616" t="str">
            <v>Sello de juntas, dilataciones, fisuras horizontales prom. 1*1 cm con sikaflex-1CSL o similar</v>
          </cell>
          <cell r="C616" t="str">
            <v>m</v>
          </cell>
          <cell r="D616">
            <v>408936.77</v>
          </cell>
        </row>
        <row r="617">
          <cell r="A617">
            <v>1991</v>
          </cell>
          <cell r="B617" t="str">
            <v>Salida toma doble pvc  incluye toma</v>
          </cell>
          <cell r="C617" t="str">
            <v>und</v>
          </cell>
          <cell r="D617">
            <v>60811.1</v>
          </cell>
        </row>
        <row r="618">
          <cell r="A618">
            <v>1993</v>
          </cell>
          <cell r="B618" t="str">
            <v>Campana extractora de 2*0.8*0.5 acero inoxidable, motor y bombillo</v>
          </cell>
          <cell r="C618" t="str">
            <v>und</v>
          </cell>
          <cell r="D618">
            <v>1165702</v>
          </cell>
        </row>
        <row r="619">
          <cell r="A619">
            <v>1994</v>
          </cell>
          <cell r="B619" t="str">
            <v>Extractor de aire 12" incluye apertura del vano</v>
          </cell>
          <cell r="C619" t="str">
            <v>und</v>
          </cell>
          <cell r="D619">
            <v>215682</v>
          </cell>
        </row>
        <row r="620">
          <cell r="A620">
            <v>1995</v>
          </cell>
          <cell r="B620" t="str">
            <v>Perfil estructural circular 2" x 3 mm para estructura de cubierta, instalado y pintado</v>
          </cell>
          <cell r="C620" t="str">
            <v>m</v>
          </cell>
          <cell r="D620">
            <v>29289.27</v>
          </cell>
        </row>
        <row r="621">
          <cell r="A621">
            <v>2001</v>
          </cell>
          <cell r="B621" t="str">
            <v>Collar de derivacion en Polipropileno PP-R 20 mm x 1/2". Suministro e Instal.</v>
          </cell>
          <cell r="C621" t="str">
            <v>und</v>
          </cell>
          <cell r="D621">
            <v>7254.08</v>
          </cell>
        </row>
        <row r="622">
          <cell r="A622">
            <v>2003</v>
          </cell>
          <cell r="B622" t="str">
            <v>TOMA DOBLE POLO A TIERRA  X ARREGLAR X S/GRAF</v>
          </cell>
          <cell r="C622" t="str">
            <v>und</v>
          </cell>
          <cell r="D622">
            <v>13387.5</v>
          </cell>
        </row>
        <row r="623">
          <cell r="A623">
            <v>2004</v>
          </cell>
          <cell r="B623" t="str">
            <v>Tomacorriente doble con polo a tierra de incrustar</v>
          </cell>
          <cell r="C623" t="str">
            <v>und</v>
          </cell>
          <cell r="D623">
            <v>8266.08</v>
          </cell>
        </row>
        <row r="624">
          <cell r="A624">
            <v>2007</v>
          </cell>
          <cell r="B624" t="str">
            <v>Collar de derivacion en Polipropileno PP-R 32 mm x 3/4". Suministro e Instal.</v>
          </cell>
          <cell r="C624" t="str">
            <v>und</v>
          </cell>
          <cell r="D624">
            <v>8057.58</v>
          </cell>
        </row>
        <row r="625">
          <cell r="A625">
            <v>2008</v>
          </cell>
          <cell r="B625" t="str">
            <v>Toma doble con polo a tierra. Suministro e instal.</v>
          </cell>
          <cell r="C625" t="str">
            <v>und</v>
          </cell>
          <cell r="D625">
            <v>14714.1</v>
          </cell>
        </row>
        <row r="626">
          <cell r="A626">
            <v>2012</v>
          </cell>
          <cell r="B626" t="str">
            <v>Collar de derivacion en Polipropileno PP-R 32 mm x 1/2". Suministro e Instal.</v>
          </cell>
          <cell r="C626" t="str">
            <v>und</v>
          </cell>
          <cell r="D626">
            <v>8112.08</v>
          </cell>
        </row>
        <row r="627">
          <cell r="A627">
            <v>2013</v>
          </cell>
          <cell r="B627" t="str">
            <v>TOMA + INTERRUPTOR   X ARREGLAR X  S/GRAF</v>
          </cell>
          <cell r="C627" t="str">
            <v>und</v>
          </cell>
          <cell r="D627">
            <v>13387.5</v>
          </cell>
        </row>
        <row r="628">
          <cell r="A628">
            <v>2015</v>
          </cell>
          <cell r="B628" t="str">
            <v>TOMA TRIFÁSICA 20 A  X ARREGLAR X  S/GRAF</v>
          </cell>
          <cell r="C628" t="str">
            <v>und</v>
          </cell>
          <cell r="D628">
            <v>4417.08</v>
          </cell>
        </row>
        <row r="629">
          <cell r="A629">
            <v>2016</v>
          </cell>
          <cell r="B629" t="str">
            <v>Collar de derivacion en Polipropileno PP-R 25 mm x 1/2". Suministro e Instal.</v>
          </cell>
          <cell r="C629" t="str">
            <v>und</v>
          </cell>
          <cell r="D629">
            <v>7439.08</v>
          </cell>
        </row>
        <row r="630">
          <cell r="A630">
            <v>2031</v>
          </cell>
          <cell r="B630" t="str">
            <v>Salida ventilador (cordon) pvc</v>
          </cell>
          <cell r="C630" t="str">
            <v>und</v>
          </cell>
          <cell r="D630">
            <v>59657</v>
          </cell>
        </row>
        <row r="631">
          <cell r="A631">
            <v>2035</v>
          </cell>
          <cell r="B631" t="str">
            <v>Cercha en perfil estructural PHR en C 305 x 80 x 2.5 en Tipo Cajon. Suministro e instalacion, pintada.</v>
          </cell>
          <cell r="C631" t="str">
            <v>m</v>
          </cell>
          <cell r="D631">
            <v>86908.85</v>
          </cell>
        </row>
        <row r="632">
          <cell r="A632">
            <v>2037</v>
          </cell>
          <cell r="B632" t="str">
            <v>Salida sistema sonido PVC</v>
          </cell>
          <cell r="C632" t="str">
            <v>und</v>
          </cell>
          <cell r="D632">
            <v>42020.76</v>
          </cell>
        </row>
        <row r="633">
          <cell r="A633">
            <v>2038</v>
          </cell>
          <cell r="B633" t="str">
            <v>Ventana aluminio tipo persiana con vidrio 5 mm instalada</v>
          </cell>
          <cell r="C633" t="str">
            <v>m²</v>
          </cell>
          <cell r="D633">
            <v>154000</v>
          </cell>
        </row>
        <row r="634">
          <cell r="A634">
            <v>2075</v>
          </cell>
          <cell r="B634" t="str">
            <v>Pozo de Inspeccion recto (sin cono truncado) H= 6.0 - 6.50 m Ø 1.20 m  Concreto reforzado</v>
          </cell>
          <cell r="C634" t="str">
            <v>und</v>
          </cell>
          <cell r="D634">
            <v>9983097.0500000007</v>
          </cell>
        </row>
        <row r="635">
          <cell r="A635">
            <v>2077</v>
          </cell>
          <cell r="B635" t="str">
            <v>Pozo de Inspeccion recto (sin cono truncado) H= 5.0 - 5.50 m Ø 1.20 m</v>
          </cell>
          <cell r="C635" t="str">
            <v>und</v>
          </cell>
          <cell r="D635">
            <v>5187142.5</v>
          </cell>
        </row>
        <row r="636">
          <cell r="A636">
            <v>2079</v>
          </cell>
          <cell r="B636" t="str">
            <v>Pozo de Inspeccion recto (sin cono truncado) H= 5.5 - 6.00 m Ø 1.20 m</v>
          </cell>
          <cell r="C636" t="str">
            <v>und</v>
          </cell>
          <cell r="D636">
            <v>5497761.4500000002</v>
          </cell>
        </row>
        <row r="637">
          <cell r="A637">
            <v>2081</v>
          </cell>
          <cell r="B637" t="str">
            <v>Pozo de Inspeccion recto (sin cono truncado) H= 6.0 - 6.50 m Ø 1.20 m</v>
          </cell>
          <cell r="C637" t="str">
            <v>und</v>
          </cell>
          <cell r="D637">
            <v>5806151.2400000002</v>
          </cell>
        </row>
        <row r="638">
          <cell r="A638">
            <v>2091</v>
          </cell>
          <cell r="B638" t="str">
            <v>TABLERO CON PUERTA 24 CIRCUITOS  X ARREGLAR X   S/GRAF</v>
          </cell>
          <cell r="C638" t="str">
            <v>und</v>
          </cell>
          <cell r="D638">
            <v>323202</v>
          </cell>
        </row>
        <row r="639">
          <cell r="A639">
            <v>2095</v>
          </cell>
          <cell r="B639" t="str">
            <v>Extraccion de agua</v>
          </cell>
          <cell r="C639" t="str">
            <v>m³</v>
          </cell>
          <cell r="D639">
            <v>504.7</v>
          </cell>
        </row>
        <row r="640">
          <cell r="A640">
            <v>2097</v>
          </cell>
          <cell r="B640" t="str">
            <v>Pozo de Inspeccion recto (sin cono truncado) H= 6.5 - 7.00 m Ø 1.20 m</v>
          </cell>
          <cell r="C640" t="str">
            <v>und</v>
          </cell>
          <cell r="D640">
            <v>6146200.9100000001</v>
          </cell>
        </row>
        <row r="641">
          <cell r="A641">
            <v>2099</v>
          </cell>
          <cell r="B641" t="str">
            <v>Pozo de Inspeccion recto (sin cono truncado) H= 1.0 - 2.0 m Ø 2.00 m</v>
          </cell>
          <cell r="C641" t="str">
            <v>und</v>
          </cell>
          <cell r="D641">
            <v>2995849.76</v>
          </cell>
        </row>
        <row r="642">
          <cell r="A642">
            <v>2101</v>
          </cell>
          <cell r="B642" t="str">
            <v>Pozo de Inspeccion recto (sin cono truncado) H= 2.0 - 3.0 m Ø 2.00 m</v>
          </cell>
          <cell r="C642" t="str">
            <v>und</v>
          </cell>
          <cell r="D642">
            <v>3964433.66</v>
          </cell>
        </row>
        <row r="643">
          <cell r="A643">
            <v>2102</v>
          </cell>
          <cell r="B643" t="str">
            <v>Pozo de Inspeccion recto (sin cono truncado) H= 3.0 - 4.0 m Ø 2.00 m</v>
          </cell>
          <cell r="C643" t="str">
            <v>und</v>
          </cell>
          <cell r="D643">
            <v>4896291.91</v>
          </cell>
        </row>
        <row r="644">
          <cell r="A644">
            <v>2103</v>
          </cell>
          <cell r="B644" t="str">
            <v>Pozo de Inspeccion recto (sin cono truncado) H= 4.0 - 5.0 m Ø 2.00 m</v>
          </cell>
          <cell r="C644" t="str">
            <v>und</v>
          </cell>
          <cell r="D644">
            <v>7516899.0599999996</v>
          </cell>
        </row>
        <row r="645">
          <cell r="A645">
            <v>2105</v>
          </cell>
          <cell r="B645" t="str">
            <v>Tablon de gres labrado 33 x 33 cm con pega en mortero impermeabilizado</v>
          </cell>
          <cell r="C645" t="str">
            <v>m²</v>
          </cell>
          <cell r="D645">
            <v>52736.65</v>
          </cell>
        </row>
        <row r="646">
          <cell r="A646">
            <v>2160</v>
          </cell>
          <cell r="B646" t="str">
            <v>Codo radio corto 90° PVC union mecanica Ø=4". Suministro e Instal.</v>
          </cell>
          <cell r="C646" t="str">
            <v>und</v>
          </cell>
          <cell r="D646">
            <v>153240.46</v>
          </cell>
        </row>
        <row r="647">
          <cell r="A647">
            <v>2162</v>
          </cell>
          <cell r="B647" t="str">
            <v>Codo radio corto 90° PVC union mecanica Ø=6". Suministro e Instal.</v>
          </cell>
          <cell r="C647" t="str">
            <v>und</v>
          </cell>
          <cell r="D647">
            <v>324374.38</v>
          </cell>
        </row>
        <row r="648">
          <cell r="A648">
            <v>2170</v>
          </cell>
          <cell r="B648" t="str">
            <v>Tee de presion PVC 1". Suministro e instal.</v>
          </cell>
          <cell r="C648" t="str">
            <v>und</v>
          </cell>
          <cell r="D648">
            <v>5146.42</v>
          </cell>
        </row>
        <row r="649">
          <cell r="A649">
            <v>2172</v>
          </cell>
          <cell r="B649" t="str">
            <v>Tee de presion PVC 1 1/4". Suministro e instal.</v>
          </cell>
          <cell r="C649" t="str">
            <v>und</v>
          </cell>
          <cell r="D649">
            <v>9350.42</v>
          </cell>
        </row>
        <row r="650">
          <cell r="A650">
            <v>2179</v>
          </cell>
          <cell r="B650" t="str">
            <v>Tee de presion PVC 3". Suministro e instal.</v>
          </cell>
          <cell r="C650" t="str">
            <v>und</v>
          </cell>
          <cell r="D650">
            <v>57761.26</v>
          </cell>
        </row>
        <row r="651">
          <cell r="A651">
            <v>2180</v>
          </cell>
          <cell r="B651" t="str">
            <v>Tee de presion PVC 4". Suministro e instal.</v>
          </cell>
          <cell r="C651" t="str">
            <v>und</v>
          </cell>
          <cell r="D651">
            <v>120790.26</v>
          </cell>
        </row>
        <row r="652">
          <cell r="A652">
            <v>2181</v>
          </cell>
          <cell r="B652" t="str">
            <v>Adaptador macho de presion  PVC 2 1/2". Suministro e Instal.</v>
          </cell>
          <cell r="C652" t="str">
            <v>und</v>
          </cell>
          <cell r="D652">
            <v>18257.87</v>
          </cell>
        </row>
        <row r="653">
          <cell r="A653">
            <v>2183</v>
          </cell>
          <cell r="B653" t="str">
            <v>Union universal PVC Ø=2 1/2". Suministro e Instal.</v>
          </cell>
          <cell r="C653" t="str">
            <v>und</v>
          </cell>
          <cell r="D653">
            <v>57753.86</v>
          </cell>
        </row>
        <row r="654">
          <cell r="A654">
            <v>2184</v>
          </cell>
          <cell r="B654" t="str">
            <v>Union universal PVC Ø=1". Suministro e Instal.</v>
          </cell>
          <cell r="C654" t="str">
            <v>und</v>
          </cell>
          <cell r="D654">
            <v>10782.31</v>
          </cell>
        </row>
        <row r="655">
          <cell r="A655">
            <v>2185</v>
          </cell>
          <cell r="B655" t="str">
            <v>Union universal PVC Ø= 1 1/2". Suministro e Instal.</v>
          </cell>
          <cell r="C655" t="str">
            <v>und</v>
          </cell>
          <cell r="D655">
            <v>29563.35</v>
          </cell>
        </row>
        <row r="656">
          <cell r="A656">
            <v>2186</v>
          </cell>
          <cell r="B656" t="str">
            <v>Union universal PVC Ø=4". Suministro e Instal.</v>
          </cell>
          <cell r="C656" t="str">
            <v>und</v>
          </cell>
          <cell r="D656">
            <v>108928.61</v>
          </cell>
        </row>
        <row r="657">
          <cell r="A657">
            <v>2187</v>
          </cell>
          <cell r="B657" t="str">
            <v>Union tipo Dresser Ø= 2 1/2" en H.D. Suministro e instal.</v>
          </cell>
          <cell r="C657" t="str">
            <v>und</v>
          </cell>
          <cell r="D657">
            <v>60570.5</v>
          </cell>
        </row>
        <row r="658">
          <cell r="A658">
            <v>2193</v>
          </cell>
          <cell r="B658" t="str">
            <v>Tuberia conduccion de agua H. Galvanizada Ø=1" Suministro e Instal.</v>
          </cell>
          <cell r="C658" t="str">
            <v>m</v>
          </cell>
          <cell r="D658">
            <v>13397.62</v>
          </cell>
        </row>
        <row r="659">
          <cell r="A659">
            <v>2194</v>
          </cell>
          <cell r="B659" t="str">
            <v>Tuberia conduccion de agua H. Galvanizada Ø=1 1/2" Suministro e Instal.</v>
          </cell>
          <cell r="C659" t="str">
            <v>m</v>
          </cell>
          <cell r="D659">
            <v>20089.2</v>
          </cell>
        </row>
        <row r="660">
          <cell r="A660">
            <v>2195</v>
          </cell>
          <cell r="B660" t="str">
            <v>Pasamuro en A.C. Ø=6" L=0.50 m E.B. Suministro e Instal.</v>
          </cell>
          <cell r="C660" t="str">
            <v>und</v>
          </cell>
          <cell r="D660">
            <v>432700.8</v>
          </cell>
        </row>
        <row r="661">
          <cell r="A661">
            <v>2197</v>
          </cell>
          <cell r="B661" t="str">
            <v>Pasamuro en A.C. Ø=8" L=0.50 m E.B. Suministro e Instal.</v>
          </cell>
          <cell r="C661" t="str">
            <v>und</v>
          </cell>
          <cell r="D661">
            <v>538695.35</v>
          </cell>
        </row>
        <row r="662">
          <cell r="A662">
            <v>2200</v>
          </cell>
          <cell r="B662" t="str">
            <v>Brida Slip On Ø=3" en A.C. 150 Psi</v>
          </cell>
          <cell r="C662" t="str">
            <v>und</v>
          </cell>
          <cell r="D662">
            <v>97475.04</v>
          </cell>
        </row>
        <row r="663">
          <cell r="A663">
            <v>2202</v>
          </cell>
          <cell r="B663" t="str">
            <v>Brida Slip On Ø=4" en A.C. 150 Psi</v>
          </cell>
          <cell r="C663" t="str">
            <v>und</v>
          </cell>
          <cell r="D663">
            <v>183917.85</v>
          </cell>
        </row>
        <row r="664">
          <cell r="A664">
            <v>2204</v>
          </cell>
          <cell r="B664" t="str">
            <v>Brida Slip On Ø=8" en A.C. 150 Psi</v>
          </cell>
          <cell r="C664" t="str">
            <v>und</v>
          </cell>
          <cell r="D664">
            <v>477825.6</v>
          </cell>
        </row>
        <row r="665">
          <cell r="A665">
            <v>2206</v>
          </cell>
          <cell r="B665" t="str">
            <v>Brida Slip On Ø=10" en A.C. 150 Psi</v>
          </cell>
          <cell r="C665" t="str">
            <v>und</v>
          </cell>
          <cell r="D665">
            <v>647162</v>
          </cell>
        </row>
        <row r="666">
          <cell r="A666">
            <v>2209</v>
          </cell>
          <cell r="B666" t="str">
            <v>Tee en H.F. 3" x 3" E.B. Suministro e Instal.</v>
          </cell>
          <cell r="C666" t="str">
            <v>und</v>
          </cell>
          <cell r="D666">
            <v>206421</v>
          </cell>
        </row>
        <row r="667">
          <cell r="A667">
            <v>2211</v>
          </cell>
          <cell r="B667" t="str">
            <v>Tee en H.F. 6" x 6" E.B. Suministro e Instal.</v>
          </cell>
          <cell r="C667" t="str">
            <v>und</v>
          </cell>
          <cell r="D667">
            <v>671173.89</v>
          </cell>
        </row>
        <row r="668">
          <cell r="A668">
            <v>2213</v>
          </cell>
          <cell r="B668" t="str">
            <v>Tee en H.F. 8" x 8" E.B. Suministro e Instal.</v>
          </cell>
          <cell r="C668" t="str">
            <v>und</v>
          </cell>
          <cell r="D668">
            <v>1063253.8899999999</v>
          </cell>
        </row>
        <row r="669">
          <cell r="A669">
            <v>2215</v>
          </cell>
          <cell r="B669" t="str">
            <v>Codo 90° Ø=3" en A.C. con E.B x E.B. Suministro e instal.</v>
          </cell>
          <cell r="C669" t="str">
            <v>und</v>
          </cell>
          <cell r="D669">
            <v>172810.5</v>
          </cell>
        </row>
        <row r="670">
          <cell r="A670">
            <v>2218</v>
          </cell>
          <cell r="B670" t="str">
            <v>Tuberia A.C. Ø=3" x 5.75 SCH-40 E.B x CC. Suministro e Instal.</v>
          </cell>
          <cell r="C670" t="str">
            <v>m</v>
          </cell>
          <cell r="D670">
            <v>621128.93999999994</v>
          </cell>
        </row>
        <row r="671">
          <cell r="A671">
            <v>2221</v>
          </cell>
          <cell r="B671" t="str">
            <v>Tuberia A.C. Ø=6" x 5.75 SCH-40 E.B x CC. Suministro e Instal.</v>
          </cell>
          <cell r="C671" t="str">
            <v>m</v>
          </cell>
          <cell r="D671">
            <v>1164176.08</v>
          </cell>
        </row>
        <row r="672">
          <cell r="A672">
            <v>2224</v>
          </cell>
          <cell r="B672" t="str">
            <v>Tuberia A.C. Ø=8" x 5.75 SCH-40 E.B x CC. Suministro e Instal.</v>
          </cell>
          <cell r="C672" t="str">
            <v>m</v>
          </cell>
          <cell r="D672">
            <v>1779543.35</v>
          </cell>
        </row>
        <row r="673">
          <cell r="A673">
            <v>2226</v>
          </cell>
          <cell r="B673" t="str">
            <v>Platina 0.25*0.25 en lámina HR 1/4" con 6 perforaciones de 5/8" con mortero de nivelación</v>
          </cell>
          <cell r="C673" t="str">
            <v>und</v>
          </cell>
          <cell r="D673">
            <v>31104.77</v>
          </cell>
        </row>
        <row r="674">
          <cell r="A674">
            <v>2227</v>
          </cell>
          <cell r="B674" t="str">
            <v>Platina 0.25*0.25 m en lámina HR 3/8" con 6 perforaciones de 5/8"</v>
          </cell>
          <cell r="C674" t="str">
            <v>und</v>
          </cell>
          <cell r="D674">
            <v>36400</v>
          </cell>
        </row>
        <row r="675">
          <cell r="A675">
            <v>2228</v>
          </cell>
          <cell r="B675" t="str">
            <v>Sondeo redes sanitarias/aguas lluvias casa cultura yopal</v>
          </cell>
          <cell r="C675" t="str">
            <v>glb</v>
          </cell>
          <cell r="D675">
            <v>349692</v>
          </cell>
        </row>
        <row r="676">
          <cell r="A676">
            <v>2229</v>
          </cell>
          <cell r="B676" t="str">
            <v>Poceta lavatraperos en mampostería pañetada 1.20*0.60*0.3 m</v>
          </cell>
          <cell r="C676" t="str">
            <v>und</v>
          </cell>
          <cell r="D676">
            <v>149107</v>
          </cell>
        </row>
        <row r="677">
          <cell r="A677">
            <v>2230</v>
          </cell>
          <cell r="B677" t="str">
            <v>Adaptador hembra de presion  PVC 3". Suministro e Instal.</v>
          </cell>
          <cell r="C677" t="str">
            <v>und</v>
          </cell>
          <cell r="D677">
            <v>30601.7</v>
          </cell>
        </row>
        <row r="678">
          <cell r="A678">
            <v>2231</v>
          </cell>
          <cell r="B678" t="str">
            <v>Malla eslabonada cal 10 con platina 3/4"*1/8" contra tubo y ángulo soportes sup e inf 1/2"*3/16"</v>
          </cell>
          <cell r="C678" t="str">
            <v>m²</v>
          </cell>
          <cell r="D678">
            <v>21809.34</v>
          </cell>
        </row>
        <row r="679">
          <cell r="A679">
            <v>2232</v>
          </cell>
          <cell r="B679" t="str">
            <v>Adaptador macho de presion  PVC 3". Suministro e Instal.</v>
          </cell>
          <cell r="C679" t="str">
            <v>und</v>
          </cell>
          <cell r="D679">
            <v>26366.9</v>
          </cell>
        </row>
        <row r="680">
          <cell r="A680">
            <v>2233</v>
          </cell>
          <cell r="B680" t="str">
            <v>Adaptador hembra de presion  PVC 4". Suministro e Instal.</v>
          </cell>
          <cell r="C680" t="str">
            <v>und</v>
          </cell>
          <cell r="D680">
            <v>53091.75</v>
          </cell>
        </row>
        <row r="681">
          <cell r="A681">
            <v>2234</v>
          </cell>
          <cell r="B681" t="str">
            <v>Buje soldado 4 x 3". Suministro e instal.</v>
          </cell>
          <cell r="C681" t="str">
            <v>und</v>
          </cell>
          <cell r="D681">
            <v>34233.31</v>
          </cell>
        </row>
        <row r="682">
          <cell r="A682">
            <v>2260</v>
          </cell>
          <cell r="B682" t="str">
            <v>CAMARA INSPECCION SENCILLA  ELECTRICA 63 X 63 X 85 X ARREGLAR X  S/GRAF</v>
          </cell>
          <cell r="C682" t="str">
            <v>und</v>
          </cell>
          <cell r="D682">
            <v>416864.97</v>
          </cell>
        </row>
        <row r="683">
          <cell r="A683">
            <v>2261</v>
          </cell>
          <cell r="B683" t="str">
            <v>Caja de inspeccion electrica 1.17 x 1.32 x 0.99 s/grafico</v>
          </cell>
          <cell r="C683" t="str">
            <v>und</v>
          </cell>
          <cell r="D683">
            <v>512741.36</v>
          </cell>
        </row>
        <row r="684">
          <cell r="A684">
            <v>2262</v>
          </cell>
          <cell r="B684" t="str">
            <v>CAMARA INSPECCION ELECTRICA 181 X 149 X 132  X ARREGLAR X  S/GRAF</v>
          </cell>
          <cell r="C684" t="str">
            <v>und</v>
          </cell>
          <cell r="D684">
            <v>252400652.83000001</v>
          </cell>
        </row>
        <row r="685">
          <cell r="A685">
            <v>2265</v>
          </cell>
          <cell r="B685" t="str">
            <v>Andenes en concreto de resistencia 2500 psi, espesor 8 cm</v>
          </cell>
          <cell r="C685" t="str">
            <v>m²</v>
          </cell>
          <cell r="D685">
            <v>40225.194799999997</v>
          </cell>
        </row>
        <row r="686">
          <cell r="A686">
            <v>2266</v>
          </cell>
          <cell r="B686" t="str">
            <v>Andenes en concreto de resistencia 2500 psi, espesor 0.10 m</v>
          </cell>
          <cell r="C686" t="str">
            <v>m²</v>
          </cell>
          <cell r="D686">
            <v>49803.78</v>
          </cell>
        </row>
        <row r="687">
          <cell r="A687">
            <v>2269</v>
          </cell>
          <cell r="B687" t="str">
            <v>Canal de recoleccion y distribucion en lamina A.I. C-18. Suministro e Instal.</v>
          </cell>
          <cell r="C687" t="str">
            <v>m</v>
          </cell>
          <cell r="D687">
            <v>319022.81</v>
          </cell>
        </row>
        <row r="688">
          <cell r="A688">
            <v>2270</v>
          </cell>
          <cell r="B688" t="str">
            <v>Meson en lamina A.I. C-18. Suministro e Instal.</v>
          </cell>
          <cell r="C688" t="str">
            <v>m²</v>
          </cell>
          <cell r="D688">
            <v>283285.2</v>
          </cell>
        </row>
        <row r="689">
          <cell r="A689">
            <v>2279</v>
          </cell>
          <cell r="B689" t="str">
            <v>Tuberia de Produccion o Succion en PVC RDE 21 Ø 1 1/2" y Cabezal de Pozo. Suministro e Instal.</v>
          </cell>
          <cell r="C689" t="str">
            <v>m</v>
          </cell>
          <cell r="D689">
            <v>39792.21</v>
          </cell>
        </row>
        <row r="690">
          <cell r="A690">
            <v>2280</v>
          </cell>
          <cell r="B690" t="str">
            <v>Filtro en Y de Ø=3". E.B. x E.B. Suministro e Instal</v>
          </cell>
          <cell r="C690" t="str">
            <v>und</v>
          </cell>
          <cell r="D690">
            <v>513953.5</v>
          </cell>
        </row>
        <row r="691">
          <cell r="A691">
            <v>2284</v>
          </cell>
          <cell r="B691" t="str">
            <v>Filtro en Y de Ø=4". E.B. x E.B. Suministro e Instal</v>
          </cell>
          <cell r="C691" t="str">
            <v>und</v>
          </cell>
          <cell r="D691">
            <v>754363.5</v>
          </cell>
        </row>
        <row r="692">
          <cell r="A692">
            <v>2285</v>
          </cell>
          <cell r="B692" t="str">
            <v>Tuberia conduccion de agua H. Galvanizada Ø=3" Suministro e Instal.</v>
          </cell>
          <cell r="C692" t="str">
            <v>m</v>
          </cell>
          <cell r="D692">
            <v>46461.31</v>
          </cell>
        </row>
        <row r="693">
          <cell r="A693">
            <v>2286</v>
          </cell>
          <cell r="B693" t="str">
            <v>Impermeabilizante muros igol denso</v>
          </cell>
          <cell r="C693" t="str">
            <v>m²</v>
          </cell>
          <cell r="D693">
            <v>29812.43</v>
          </cell>
        </row>
        <row r="694">
          <cell r="A694">
            <v>2287</v>
          </cell>
          <cell r="B694" t="str">
            <v>Alumol recubrimiento en aluminio para Tuberia</v>
          </cell>
          <cell r="C694" t="str">
            <v>m²</v>
          </cell>
          <cell r="D694">
            <v>8319.65</v>
          </cell>
        </row>
        <row r="695">
          <cell r="A695">
            <v>2288</v>
          </cell>
          <cell r="B695" t="str">
            <v>Compuerta 1.2 x 1.2 en Lamina HR 1/2", reguladora de Caudal. Instalada</v>
          </cell>
          <cell r="C695" t="str">
            <v>und</v>
          </cell>
          <cell r="D695">
            <v>522274.99</v>
          </cell>
        </row>
        <row r="696">
          <cell r="A696">
            <v>2289</v>
          </cell>
          <cell r="B696" t="str">
            <v>Codo sanitario PVC 45° - 1/8 C x C 6". Suministro e Instal.</v>
          </cell>
          <cell r="C696" t="str">
            <v>und</v>
          </cell>
          <cell r="D696">
            <v>59422.13</v>
          </cell>
        </row>
        <row r="697">
          <cell r="A697">
            <v>2290</v>
          </cell>
          <cell r="B697" t="str">
            <v>Kit Silla Yee PVC 16 x 6 (400 x 160 mm). Suministro e Instal.</v>
          </cell>
          <cell r="C697" t="str">
            <v>und</v>
          </cell>
          <cell r="D697">
            <v>270798.94</v>
          </cell>
        </row>
        <row r="698">
          <cell r="A698">
            <v>2291</v>
          </cell>
          <cell r="B698" t="str">
            <v>Mejoramiento de la subrasante con material tipo piedra comun o bolo, incluye transp.</v>
          </cell>
          <cell r="C698" t="str">
            <v>m³</v>
          </cell>
          <cell r="D698">
            <v>45843.360000000001</v>
          </cell>
        </row>
        <row r="699">
          <cell r="A699">
            <v>2292</v>
          </cell>
          <cell r="B699" t="str">
            <v>Racor macho mecanico 63 mm x 2" para Tuberia de Polietileno PE</v>
          </cell>
          <cell r="C699" t="str">
            <v>und</v>
          </cell>
          <cell r="D699">
            <v>27045.24</v>
          </cell>
        </row>
        <row r="700">
          <cell r="A700">
            <v>2293</v>
          </cell>
          <cell r="B700" t="str">
            <v>Tuberia de Polietileno PE 100  PN-16 de Ø= 50 mm = 1 1/2"</v>
          </cell>
          <cell r="C700" t="str">
            <v>m</v>
          </cell>
          <cell r="D700">
            <v>10927.77</v>
          </cell>
        </row>
        <row r="701">
          <cell r="A701">
            <v>2294</v>
          </cell>
          <cell r="B701" t="str">
            <v>Tuberia de Polietileno PE 100  PN-10 de Ø=110 mm = 4"</v>
          </cell>
          <cell r="C701" t="str">
            <v>m</v>
          </cell>
          <cell r="D701">
            <v>27519.67</v>
          </cell>
        </row>
        <row r="702">
          <cell r="A702">
            <v>2295</v>
          </cell>
          <cell r="B702" t="str">
            <v>Racor macho mecanico 110 mm x 4" para Tuberia de Polietileno PE</v>
          </cell>
          <cell r="C702" t="str">
            <v>und</v>
          </cell>
          <cell r="D702">
            <v>139647.43</v>
          </cell>
        </row>
        <row r="703">
          <cell r="A703">
            <v>2296</v>
          </cell>
          <cell r="B703" t="str">
            <v>Perro  de 1/4" Tipo Pesado. Suministro e Instal.</v>
          </cell>
          <cell r="C703" t="str">
            <v>und</v>
          </cell>
          <cell r="D703">
            <v>7757.69</v>
          </cell>
        </row>
        <row r="704">
          <cell r="A704">
            <v>2297</v>
          </cell>
          <cell r="B704" t="str">
            <v>Perro  de 5/8" Tipo Pesado. Suministro e Instal.</v>
          </cell>
          <cell r="C704" t="str">
            <v>und</v>
          </cell>
          <cell r="D704">
            <v>23180.76</v>
          </cell>
        </row>
        <row r="705">
          <cell r="A705">
            <v>2304</v>
          </cell>
          <cell r="B705" t="str">
            <v>Sumidero lateral en concreto reforzado 3000 Psi (2.20 x 0.80) con rejilla en platina.</v>
          </cell>
          <cell r="C705" t="str">
            <v>und</v>
          </cell>
          <cell r="D705">
            <v>1899543.33</v>
          </cell>
        </row>
        <row r="706">
          <cell r="A706">
            <v>2305</v>
          </cell>
          <cell r="B706" t="str">
            <v>Material crudo de rio sin seleccionar</v>
          </cell>
          <cell r="C706" t="str">
            <v>m³</v>
          </cell>
          <cell r="D706">
            <v>16740</v>
          </cell>
        </row>
        <row r="707">
          <cell r="A707">
            <v>2306</v>
          </cell>
          <cell r="B707" t="str">
            <v>Corte en concreto</v>
          </cell>
          <cell r="C707" t="str">
            <v>m</v>
          </cell>
          <cell r="D707">
            <v>11415.57</v>
          </cell>
        </row>
        <row r="708">
          <cell r="A708">
            <v>2308</v>
          </cell>
          <cell r="B708" t="str">
            <v>Desmonte de canecas, con retiro</v>
          </cell>
          <cell r="C708" t="str">
            <v>und</v>
          </cell>
          <cell r="D708">
            <v>11571.8</v>
          </cell>
        </row>
        <row r="709">
          <cell r="A709">
            <v>2309</v>
          </cell>
          <cell r="B709" t="str">
            <v>Instalacion electrica global Aula tipo 25 alumnos (detalle archivo asuntos Energéticos copia Oficina Programación))</v>
          </cell>
          <cell r="C709" t="str">
            <v>glb</v>
          </cell>
          <cell r="D709">
            <v>4760825.9000000004</v>
          </cell>
        </row>
        <row r="710">
          <cell r="A710">
            <v>2312</v>
          </cell>
          <cell r="B710" t="str">
            <v>Prueba de bombeo por Hora</v>
          </cell>
          <cell r="C710" t="str">
            <v>h</v>
          </cell>
          <cell r="D710">
            <v>40893.93</v>
          </cell>
        </row>
        <row r="711">
          <cell r="A711">
            <v>2313</v>
          </cell>
          <cell r="B711" t="str">
            <v>Sistema septico Ovoide 500 Lt (incluye:Tanque septico, Tanque anaerobico, Tanque aerobico y Trampa de grasas)</v>
          </cell>
          <cell r="C711" t="str">
            <v>und</v>
          </cell>
          <cell r="D711">
            <v>8525.5700000000015</v>
          </cell>
        </row>
        <row r="712">
          <cell r="A712">
            <v>2315</v>
          </cell>
          <cell r="B712" t="str">
            <v>Kit Silla Yee PVC 20 x 6 (500 x160 mm). Suministro e instal.</v>
          </cell>
          <cell r="C712" t="str">
            <v>und</v>
          </cell>
          <cell r="D712">
            <v>424776.57</v>
          </cell>
        </row>
        <row r="713">
          <cell r="A713">
            <v>2316</v>
          </cell>
          <cell r="B713" t="str">
            <v>Toma antena TV</v>
          </cell>
          <cell r="C713" t="str">
            <v>und</v>
          </cell>
          <cell r="D713">
            <v>4446.8</v>
          </cell>
        </row>
        <row r="714">
          <cell r="A714">
            <v>2318</v>
          </cell>
          <cell r="B714" t="str">
            <v>Acometida telefonos suspendida 3"  PVC</v>
          </cell>
          <cell r="C714" t="str">
            <v>m</v>
          </cell>
          <cell r="D714">
            <v>38297.15</v>
          </cell>
        </row>
        <row r="715">
          <cell r="A715">
            <v>2319</v>
          </cell>
          <cell r="B715" t="str">
            <v>Acometida telefonos incrustada 3" PVC</v>
          </cell>
          <cell r="C715" t="str">
            <v>m</v>
          </cell>
          <cell r="D715">
            <v>52656.15</v>
          </cell>
        </row>
        <row r="716">
          <cell r="A716">
            <v>2321</v>
          </cell>
          <cell r="B716" t="str">
            <v>Kit Silla Yee PVC 18 x 6 (450 x160 mm). Suministro e instal.</v>
          </cell>
          <cell r="C716" t="str">
            <v>und</v>
          </cell>
          <cell r="D716">
            <v>292145.7</v>
          </cell>
        </row>
        <row r="717">
          <cell r="A717">
            <v>2322</v>
          </cell>
          <cell r="B717" t="str">
            <v>Union reducida de Polietileno PE 100  PN-10 de 110 mm x 90 mm. o 4" x 3"</v>
          </cell>
          <cell r="C717" t="str">
            <v>und</v>
          </cell>
          <cell r="D717">
            <v>83977.23</v>
          </cell>
        </row>
        <row r="718">
          <cell r="A718">
            <v>2331</v>
          </cell>
          <cell r="B718" t="str">
            <v>Camara de caida de 8"</v>
          </cell>
          <cell r="C718" t="str">
            <v>und</v>
          </cell>
          <cell r="D718">
            <v>485355.28</v>
          </cell>
        </row>
        <row r="719">
          <cell r="A719">
            <v>2332</v>
          </cell>
          <cell r="B719" t="str">
            <v>Excavacion mecanica en roca con retiro</v>
          </cell>
          <cell r="C719" t="str">
            <v>m³</v>
          </cell>
          <cell r="D719">
            <v>22948.98</v>
          </cell>
        </row>
        <row r="720">
          <cell r="A720">
            <v>2335</v>
          </cell>
          <cell r="B720" t="str">
            <v>Salida + toma telefono PVC</v>
          </cell>
          <cell r="C720" t="str">
            <v>und</v>
          </cell>
          <cell r="D720">
            <v>48448.6</v>
          </cell>
        </row>
        <row r="721">
          <cell r="A721">
            <v>2337</v>
          </cell>
          <cell r="B721" t="str">
            <v>Codo 90° en H.D. en J.H. Ø=4" Suministro e Instal.</v>
          </cell>
          <cell r="C721" t="str">
            <v>und</v>
          </cell>
          <cell r="D721">
            <v>149592.79999999999</v>
          </cell>
        </row>
        <row r="722">
          <cell r="A722">
            <v>2342</v>
          </cell>
          <cell r="B722" t="str">
            <v>Vidrio martillado 4 mm</v>
          </cell>
          <cell r="C722" t="str">
            <v>m²</v>
          </cell>
          <cell r="D722">
            <v>34959.5</v>
          </cell>
        </row>
        <row r="723">
          <cell r="A723">
            <v>2344</v>
          </cell>
          <cell r="B723" t="str">
            <v>Estacion macromedidora  Ø=8" con accesorios. Suministro e Instal.</v>
          </cell>
          <cell r="C723" t="str">
            <v>und</v>
          </cell>
          <cell r="D723">
            <v>7495694</v>
          </cell>
        </row>
        <row r="724">
          <cell r="A724">
            <v>2347</v>
          </cell>
          <cell r="B724" t="str">
            <v>Tee en H.F. 6" x 6" E.L. Suministro e Instal.</v>
          </cell>
          <cell r="C724" t="str">
            <v>und</v>
          </cell>
          <cell r="D724">
            <v>372324.36</v>
          </cell>
        </row>
        <row r="725">
          <cell r="A725">
            <v>2350</v>
          </cell>
          <cell r="B725" t="str">
            <v>Geodren vial con tuberia de drenaje Ø 65 mm, H=1.05 m</v>
          </cell>
          <cell r="C725" t="str">
            <v>m</v>
          </cell>
          <cell r="D725">
            <v>63803.41</v>
          </cell>
        </row>
        <row r="726">
          <cell r="A726">
            <v>2352</v>
          </cell>
          <cell r="B726" t="str">
            <v>Estacion macromedidora  Ø=4" con accesorios. Suministro e Instal.</v>
          </cell>
          <cell r="C726" t="str">
            <v>und</v>
          </cell>
          <cell r="D726">
            <v>3884694</v>
          </cell>
        </row>
        <row r="727">
          <cell r="A727">
            <v>2355</v>
          </cell>
          <cell r="B727" t="str">
            <v>Estacion macromedidora  Ø=6" con accesorios. Suministro e Instal.</v>
          </cell>
          <cell r="C727" t="str">
            <v>und</v>
          </cell>
          <cell r="D727">
            <v>5505993</v>
          </cell>
        </row>
        <row r="728">
          <cell r="A728">
            <v>2358</v>
          </cell>
          <cell r="B728" t="str">
            <v>Geodren planar A=2.00 m</v>
          </cell>
          <cell r="C728" t="str">
            <v>m</v>
          </cell>
          <cell r="D728">
            <v>64574.05</v>
          </cell>
        </row>
        <row r="729">
          <cell r="A729">
            <v>2407</v>
          </cell>
          <cell r="B729" t="str">
            <v>Estacion macromedidora  Ø=3" con accesorios. Suministro e Instal.</v>
          </cell>
          <cell r="C729" t="str">
            <v>und</v>
          </cell>
          <cell r="D729">
            <v>2357232</v>
          </cell>
        </row>
        <row r="730">
          <cell r="A730">
            <v>2429</v>
          </cell>
          <cell r="B730" t="str">
            <v>Gravilla lavada, incluye dilatacion en bronce</v>
          </cell>
          <cell r="C730" t="str">
            <v>m²</v>
          </cell>
          <cell r="D730">
            <v>0</v>
          </cell>
        </row>
        <row r="731">
          <cell r="A731">
            <v>2430</v>
          </cell>
          <cell r="B731" t="str">
            <v>Transformador 3Ø de 30 KVA, 13.2 kv /  208-220, Norma 711</v>
          </cell>
          <cell r="C731" t="str">
            <v>und</v>
          </cell>
          <cell r="D731">
            <v>441639893</v>
          </cell>
        </row>
        <row r="732">
          <cell r="A732">
            <v>2431</v>
          </cell>
          <cell r="B732" t="str">
            <v>Drenaje para aire acondicionado en Tuberia PVC RDE 21 Ø= 1"</v>
          </cell>
          <cell r="C732" t="str">
            <v>m</v>
          </cell>
          <cell r="D732">
            <v>14428.45</v>
          </cell>
        </row>
        <row r="733">
          <cell r="A733">
            <v>2433</v>
          </cell>
          <cell r="B733" t="str">
            <v>Union espigo flanchado Ø=2". Suministro e Instal.</v>
          </cell>
          <cell r="C733" t="str">
            <v>und</v>
          </cell>
          <cell r="D733">
            <v>435850.04</v>
          </cell>
        </row>
        <row r="734">
          <cell r="A734">
            <v>2434</v>
          </cell>
          <cell r="B734" t="str">
            <v>Union espigo flanchado Ø=3". Suministro e Instal.</v>
          </cell>
          <cell r="C734" t="str">
            <v>und</v>
          </cell>
          <cell r="D734">
            <v>621450.04</v>
          </cell>
        </row>
        <row r="735">
          <cell r="A735">
            <v>2435</v>
          </cell>
          <cell r="B735" t="str">
            <v>Filtro en Yee flanchado Ø=2". Suministro e Instal.</v>
          </cell>
          <cell r="C735" t="str">
            <v>und</v>
          </cell>
          <cell r="D735">
            <v>383418.04</v>
          </cell>
        </row>
        <row r="736">
          <cell r="A736">
            <v>2436</v>
          </cell>
          <cell r="B736" t="str">
            <v>Filtro en Yee flanchado Ø=3". Suministro e Instal.</v>
          </cell>
          <cell r="C736" t="str">
            <v>und</v>
          </cell>
          <cell r="D736">
            <v>490370.04</v>
          </cell>
        </row>
        <row r="737">
          <cell r="A737">
            <v>2438</v>
          </cell>
          <cell r="B737" t="str">
            <v>Union universal PVC Ø=2". Suministro e Instal.</v>
          </cell>
          <cell r="C737" t="str">
            <v>und</v>
          </cell>
          <cell r="D737">
            <v>38005.839999999997</v>
          </cell>
        </row>
        <row r="738">
          <cell r="A738">
            <v>2439</v>
          </cell>
          <cell r="B738" t="str">
            <v>Union universal PVC Ø=3". Suministro e Instal.</v>
          </cell>
          <cell r="C738" t="str">
            <v>und</v>
          </cell>
          <cell r="D738">
            <v>87025.13</v>
          </cell>
        </row>
        <row r="739">
          <cell r="A739">
            <v>2441</v>
          </cell>
          <cell r="B739" t="str">
            <v>Valvula Reductora de presion HD Ø=2" de 230 Psi. Suministro e Instal.</v>
          </cell>
          <cell r="C739" t="str">
            <v>und</v>
          </cell>
          <cell r="D739">
            <v>2838053.89</v>
          </cell>
        </row>
        <row r="740">
          <cell r="A740">
            <v>2459</v>
          </cell>
          <cell r="B740" t="str">
            <v>Valvula Reductora de presion HD Ø=3" de 230 Psi. Suministro e Instal.</v>
          </cell>
          <cell r="C740" t="str">
            <v>und</v>
          </cell>
          <cell r="D740">
            <v>3607505.6</v>
          </cell>
        </row>
        <row r="741">
          <cell r="A741">
            <v>2460</v>
          </cell>
          <cell r="B741" t="str">
            <v>Macromedidor Ø=2". Suministro e Instal.</v>
          </cell>
          <cell r="C741" t="str">
            <v>und</v>
          </cell>
          <cell r="D741">
            <v>898297.53</v>
          </cell>
        </row>
        <row r="742">
          <cell r="A742">
            <v>2463</v>
          </cell>
          <cell r="B742" t="str">
            <v>Macromedidor Ø=3" E.B.x E.B. Suministro e Instal.</v>
          </cell>
          <cell r="C742" t="str">
            <v>und</v>
          </cell>
          <cell r="D742">
            <v>1181116.19</v>
          </cell>
        </row>
        <row r="743">
          <cell r="A743">
            <v>2466</v>
          </cell>
          <cell r="B743" t="str">
            <v>Macromedidor Ø=4" E.B.x E.B. Suministro e Instal.</v>
          </cell>
          <cell r="C743" t="str">
            <v>und</v>
          </cell>
          <cell r="D743">
            <v>1430166.19</v>
          </cell>
        </row>
        <row r="744">
          <cell r="A744">
            <v>2467</v>
          </cell>
          <cell r="B744" t="str">
            <v>Valvula de Pie bronce integral Ø=3". Suministro e instal.</v>
          </cell>
          <cell r="C744" t="str">
            <v>und</v>
          </cell>
          <cell r="D744">
            <v>434993.87</v>
          </cell>
        </row>
        <row r="745">
          <cell r="A745">
            <v>2468</v>
          </cell>
          <cell r="B745" t="str">
            <v>Control de nivel para pozo profundo. Suministro e Instal.</v>
          </cell>
          <cell r="C745" t="str">
            <v>und</v>
          </cell>
          <cell r="D745">
            <v>438339.14</v>
          </cell>
        </row>
        <row r="746">
          <cell r="A746">
            <v>2486</v>
          </cell>
          <cell r="B746" t="str">
            <v>Manometro de glicerina Ø=2". Suministro e Instal.</v>
          </cell>
          <cell r="C746" t="str">
            <v>und</v>
          </cell>
          <cell r="D746">
            <v>117359.66</v>
          </cell>
        </row>
        <row r="747">
          <cell r="A747">
            <v>2491</v>
          </cell>
          <cell r="B747" t="str">
            <v>Buje soldado sanitario 6 x 4". Suministro e instal.</v>
          </cell>
          <cell r="C747" t="str">
            <v>und</v>
          </cell>
          <cell r="D747">
            <v>40951.379999999997</v>
          </cell>
        </row>
        <row r="748">
          <cell r="A748">
            <v>2492</v>
          </cell>
          <cell r="B748" t="str">
            <v>Capacete de 3/4" Galvanizado</v>
          </cell>
          <cell r="C748" t="str">
            <v>und</v>
          </cell>
          <cell r="D748">
            <v>3768.46</v>
          </cell>
        </row>
        <row r="749">
          <cell r="A749">
            <v>2493</v>
          </cell>
          <cell r="B749" t="str">
            <v>Capacete de 1" Galvanizado</v>
          </cell>
          <cell r="C749" t="str">
            <v>und</v>
          </cell>
          <cell r="D749">
            <v>4058.46</v>
          </cell>
        </row>
        <row r="750">
          <cell r="A750">
            <v>2494</v>
          </cell>
          <cell r="B750" t="str">
            <v>Canaleta Parshall w:3". en A.C revestida en PRFV. Suministro e Instal.</v>
          </cell>
          <cell r="C750" t="str">
            <v>und</v>
          </cell>
          <cell r="D750">
            <v>4424784.5</v>
          </cell>
        </row>
        <row r="751">
          <cell r="A751">
            <v>2504</v>
          </cell>
          <cell r="B751" t="str">
            <v>Tuberia conduccion de agua H. Galvanizada Ø=2 1/2" Suministro e Instal.</v>
          </cell>
          <cell r="C751" t="str">
            <v>m</v>
          </cell>
          <cell r="D751">
            <v>37706.620000000003</v>
          </cell>
        </row>
        <row r="752">
          <cell r="A752">
            <v>2505</v>
          </cell>
          <cell r="B752" t="str">
            <v>Colector red drenaje de aire acondicionado en tuberia PVC Ø=3/4"</v>
          </cell>
          <cell r="C752" t="str">
            <v>m</v>
          </cell>
          <cell r="D752">
            <v>13373.93</v>
          </cell>
        </row>
        <row r="753">
          <cell r="A753">
            <v>2506</v>
          </cell>
          <cell r="B753" t="str">
            <v>Tee en A.C. SCH 40 Ø=16"</v>
          </cell>
          <cell r="C753" t="str">
            <v>und</v>
          </cell>
          <cell r="D753">
            <v>3854326</v>
          </cell>
        </row>
        <row r="754">
          <cell r="A754">
            <v>2511</v>
          </cell>
          <cell r="B754" t="str">
            <v>Brida Slip On Ø=16" en A.C. 150 Psi</v>
          </cell>
          <cell r="C754" t="str">
            <v>und</v>
          </cell>
          <cell r="D754">
            <v>1069864</v>
          </cell>
        </row>
        <row r="755">
          <cell r="A755">
            <v>2700</v>
          </cell>
          <cell r="B755" t="str">
            <v>Empedrado para caminos de herradura (piedra rajon colocada) e = 0.15 m</v>
          </cell>
          <cell r="C755" t="str">
            <v>m²</v>
          </cell>
          <cell r="D755" t="str">
            <v>19,411.34</v>
          </cell>
        </row>
        <row r="756">
          <cell r="A756">
            <v>2701</v>
          </cell>
          <cell r="B756" t="str">
            <v>Tratamiento superficial doble TSD</v>
          </cell>
          <cell r="C756" t="str">
            <v>m²</v>
          </cell>
          <cell r="D756">
            <v>16145.63</v>
          </cell>
        </row>
        <row r="757">
          <cell r="A757">
            <v>2703</v>
          </cell>
          <cell r="B757" t="str">
            <v>Reparcheo con Mezcla densa en caliente MDC-2. art. 400 inv</v>
          </cell>
          <cell r="C757" t="str">
            <v>m³</v>
          </cell>
          <cell r="D757">
            <v>578633.28</v>
          </cell>
        </row>
        <row r="758">
          <cell r="A758">
            <v>2704</v>
          </cell>
          <cell r="B758" t="str">
            <v>Sello de arena - asfalto</v>
          </cell>
          <cell r="C758" t="str">
            <v>m²</v>
          </cell>
          <cell r="D758">
            <v>2440.1799999999998</v>
          </cell>
        </row>
        <row r="759">
          <cell r="A759">
            <v>2705</v>
          </cell>
          <cell r="B759" t="str">
            <v>Reparcheo (Incluye: Sub base e = 0.20 m, base e = 0.15 m,  y mezcla asfaltica e = 0.08 m)</v>
          </cell>
          <cell r="C759" t="str">
            <v>m²</v>
          </cell>
          <cell r="D759">
            <v>65724.58</v>
          </cell>
        </row>
        <row r="760">
          <cell r="A760">
            <v>2706</v>
          </cell>
          <cell r="B760" t="str">
            <v>Viga o Riel  H  WF 10 x 33  L=6.00 m</v>
          </cell>
          <cell r="C760" t="str">
            <v>und</v>
          </cell>
          <cell r="D760">
            <v>1280365.46</v>
          </cell>
        </row>
        <row r="761">
          <cell r="A761">
            <v>2726</v>
          </cell>
          <cell r="B761" t="str">
            <v>Instalacion electrica unidad sanitaria mediana tipo Departamento de Casanare</v>
          </cell>
          <cell r="C761" t="str">
            <v>glb</v>
          </cell>
          <cell r="D761">
            <v>4342973.9000000004</v>
          </cell>
        </row>
        <row r="762">
          <cell r="A762">
            <v>2750</v>
          </cell>
          <cell r="B762" t="str">
            <v>Columna en concreto de resistencia 3000 psi de 12-15 m</v>
          </cell>
          <cell r="C762" t="str">
            <v>m³</v>
          </cell>
          <cell r="D762">
            <v>1087703.26</v>
          </cell>
        </row>
        <row r="763">
          <cell r="A763">
            <v>2751</v>
          </cell>
          <cell r="B763" t="str">
            <v>Tornillo 5/16" x 6" G-2, R.O. con T.A.</v>
          </cell>
          <cell r="C763" t="str">
            <v>und</v>
          </cell>
          <cell r="D763">
            <v>5764</v>
          </cell>
        </row>
        <row r="764">
          <cell r="A764">
            <v>2752</v>
          </cell>
          <cell r="B764" t="str">
            <v>Columna en concreto de resistencia 3000 psi de 15-18 m</v>
          </cell>
          <cell r="C764" t="str">
            <v>m³</v>
          </cell>
          <cell r="D764">
            <v>1138001.6200000001</v>
          </cell>
        </row>
        <row r="765">
          <cell r="A765">
            <v>2761</v>
          </cell>
          <cell r="B765" t="str">
            <v>Brida Slip On Ø=22" en A.C. 150 Psi</v>
          </cell>
          <cell r="C765" t="str">
            <v>und</v>
          </cell>
          <cell r="D765">
            <v>1383796</v>
          </cell>
        </row>
        <row r="766">
          <cell r="A766">
            <v>2766</v>
          </cell>
          <cell r="B766" t="str">
            <v>Tuberia A.C S/C SCH 40 Ø 6" con brida. Suministro e instal.</v>
          </cell>
          <cell r="C766" t="str">
            <v>m</v>
          </cell>
          <cell r="D766">
            <v>203747.17</v>
          </cell>
        </row>
        <row r="767">
          <cell r="A767">
            <v>2768</v>
          </cell>
          <cell r="B767" t="str">
            <v>Valvula de Mariposa en A.I. Ø=22", incluido reductor de maniobra</v>
          </cell>
          <cell r="C767" t="str">
            <v>und</v>
          </cell>
          <cell r="D767">
            <v>21617873</v>
          </cell>
        </row>
        <row r="768">
          <cell r="A768">
            <v>2772</v>
          </cell>
          <cell r="B768" t="str">
            <v>Puerta en madera maciza 1.50 x 2.10 m. Pintada e instalada</v>
          </cell>
          <cell r="C768" t="str">
            <v>und</v>
          </cell>
          <cell r="D768">
            <v>704832.29</v>
          </cell>
        </row>
        <row r="769">
          <cell r="A769">
            <v>2774</v>
          </cell>
          <cell r="B769" t="str">
            <v>Lineas de trafico de ancho 0.10 m, demarcacion sotano</v>
          </cell>
          <cell r="C769" t="str">
            <v>m</v>
          </cell>
          <cell r="D769">
            <v>3252.58</v>
          </cell>
        </row>
        <row r="770">
          <cell r="A770">
            <v>2778</v>
          </cell>
          <cell r="B770" t="str">
            <v>Codo Galvanizado 45° de 1". Suministro e Instal.</v>
          </cell>
          <cell r="C770" t="str">
            <v>und</v>
          </cell>
          <cell r="D770">
            <v>4764.5200000000004</v>
          </cell>
        </row>
        <row r="771">
          <cell r="A771">
            <v>2827</v>
          </cell>
          <cell r="B771" t="str">
            <v>Pedraplen, incluye colocacion y compactacion mecanica (Sin acarreo)</v>
          </cell>
          <cell r="C771" t="str">
            <v>m³</v>
          </cell>
          <cell r="D771">
            <v>34352.559999999998</v>
          </cell>
        </row>
        <row r="772">
          <cell r="A772">
            <v>2861</v>
          </cell>
          <cell r="B772" t="str">
            <v>Instalacion hoja puerta</v>
          </cell>
          <cell r="C772" t="str">
            <v>m²</v>
          </cell>
          <cell r="D772">
            <v>23260.5</v>
          </cell>
        </row>
        <row r="773">
          <cell r="A773">
            <v>2863</v>
          </cell>
          <cell r="B773" t="str">
            <v>Rejilla para sumidero 0.50 x 0.80 en platina de 1/4 x 2" y 3/16"x 2". Instalada</v>
          </cell>
          <cell r="C773" t="str">
            <v>und</v>
          </cell>
          <cell r="D773">
            <v>259664.17</v>
          </cell>
        </row>
        <row r="774">
          <cell r="A774">
            <v>2868</v>
          </cell>
          <cell r="B774" t="str">
            <v>Pendolon en varilla de 1/4", suministro e Instal.</v>
          </cell>
          <cell r="C774" t="str">
            <v>m</v>
          </cell>
          <cell r="D774">
            <v>2221.12</v>
          </cell>
        </row>
        <row r="775">
          <cell r="A775">
            <v>2873</v>
          </cell>
          <cell r="B775" t="str">
            <v>Sumidero lateral en Concreto 3000 Psi  1.10 x 0.80 m con rejilla en platina  1/4" x 2"</v>
          </cell>
          <cell r="C775" t="str">
            <v>und</v>
          </cell>
          <cell r="D775">
            <v>1078346.71</v>
          </cell>
        </row>
        <row r="776">
          <cell r="A776">
            <v>2876</v>
          </cell>
          <cell r="B776" t="str">
            <v>Pasamuro en PRFV  Ø= 10"  E.B. x E.B. L= 0.8 m con tornilleria y empaques. Suministro e instal.</v>
          </cell>
          <cell r="C776" t="str">
            <v>und</v>
          </cell>
          <cell r="D776">
            <v>806364</v>
          </cell>
        </row>
        <row r="777">
          <cell r="A777">
            <v>2917</v>
          </cell>
          <cell r="B777" t="str">
            <v>Excavacion mecanica en material comun hasta 3 m (oruga)</v>
          </cell>
          <cell r="C777" t="str">
            <v>m³</v>
          </cell>
          <cell r="D777">
            <v>4407.4799999999996</v>
          </cell>
        </row>
        <row r="778">
          <cell r="A778">
            <v>2977</v>
          </cell>
          <cell r="B778" t="str">
            <v>Brida PVC Ø=6". Suministro e instal.</v>
          </cell>
          <cell r="C778" t="str">
            <v>und</v>
          </cell>
          <cell r="D778">
            <v>179189.75</v>
          </cell>
        </row>
        <row r="779">
          <cell r="A779">
            <v>2978</v>
          </cell>
          <cell r="B779" t="str">
            <v>Pasamuro en PRFV  Ø= 6"  E.L. x E.B. L= 1.0 m con tornilleria y empaques. Suministro e instal.</v>
          </cell>
          <cell r="C779" t="str">
            <v>und</v>
          </cell>
          <cell r="D779">
            <v>280833.89</v>
          </cell>
        </row>
        <row r="780">
          <cell r="A780">
            <v>2979</v>
          </cell>
          <cell r="B780" t="str">
            <v>Pasamuro en PRFV  Ø= 6"  E.B. x E.B. con Codo 90° para rebose de sobredenantes, con torni. y empa. Suministro e instal.</v>
          </cell>
          <cell r="C780" t="str">
            <v>und</v>
          </cell>
          <cell r="D780">
            <v>365090.11</v>
          </cell>
        </row>
        <row r="781">
          <cell r="A781">
            <v>2980</v>
          </cell>
          <cell r="B781" t="str">
            <v>Valvula compuerta elastica vastago no ascendente Ø=12"  E.B. Suministro e instal.</v>
          </cell>
          <cell r="C781" t="str">
            <v>und</v>
          </cell>
          <cell r="D781">
            <v>4032907</v>
          </cell>
        </row>
        <row r="782">
          <cell r="A782">
            <v>2981</v>
          </cell>
          <cell r="B782" t="str">
            <v>Valvula compuerta sello de bronce vastago no ascendente Ø=6", E.B. Suministro e instal.</v>
          </cell>
          <cell r="C782" t="str">
            <v>und</v>
          </cell>
          <cell r="D782">
            <v>1902164</v>
          </cell>
        </row>
        <row r="783">
          <cell r="A783">
            <v>2982</v>
          </cell>
          <cell r="B783" t="str">
            <v>Canaleta en PRFV de 0.25 x 0.25 m  y con soporteria. Suministro e instal.</v>
          </cell>
          <cell r="C783" t="str">
            <v>m</v>
          </cell>
          <cell r="D783">
            <v>312415.09999999998</v>
          </cell>
        </row>
        <row r="784">
          <cell r="A784">
            <v>2983</v>
          </cell>
          <cell r="B784" t="str">
            <v>Camara de cloracion en PRFV de 1.0 x 1.0 x 8.0 m. Suministro e instal.</v>
          </cell>
          <cell r="C784" t="str">
            <v>und</v>
          </cell>
          <cell r="D784">
            <v>7108415.0999999996</v>
          </cell>
        </row>
        <row r="785">
          <cell r="A785">
            <v>3001</v>
          </cell>
          <cell r="B785" t="str">
            <v>Graniplast sobre pañete en fachada</v>
          </cell>
          <cell r="C785" t="str">
            <v>m²</v>
          </cell>
          <cell r="D785">
            <v>15622.4</v>
          </cell>
        </row>
        <row r="786">
          <cell r="A786">
            <v>3002</v>
          </cell>
          <cell r="B786" t="str">
            <v>Puerta en vidrio templado 10 mm, 2.10 x 2.00 m con zocalo, chapa e Instalada.</v>
          </cell>
          <cell r="C786" t="str">
            <v>und</v>
          </cell>
          <cell r="D786">
            <v>2712960</v>
          </cell>
        </row>
        <row r="787">
          <cell r="A787">
            <v>3003</v>
          </cell>
          <cell r="B787" t="str">
            <v>Zona verde en pasto trencilla o grama y plantas ornamentales 2 ixoras+ 2 durantas h=0.25m +capa tierra negra 0.10m</v>
          </cell>
          <cell r="C787" t="str">
            <v>m²</v>
          </cell>
          <cell r="D787">
            <v>33728.980000000003</v>
          </cell>
        </row>
        <row r="788">
          <cell r="A788">
            <v>3007</v>
          </cell>
          <cell r="B788" t="str">
            <v>Compuerta rectangular deslizante en PRFV de 0.25 x 0.25 m con volante. Suministro e Instal.</v>
          </cell>
          <cell r="C788" t="str">
            <v>und</v>
          </cell>
          <cell r="D788">
            <v>1785987</v>
          </cell>
        </row>
        <row r="789">
          <cell r="A789">
            <v>3012</v>
          </cell>
          <cell r="B789" t="str">
            <v>Codo Galvanizado 45° de 1 1/2". Suministro e Instal.</v>
          </cell>
          <cell r="C789" t="str">
            <v>und</v>
          </cell>
          <cell r="D789">
            <v>7685.65</v>
          </cell>
        </row>
        <row r="790">
          <cell r="A790">
            <v>3013</v>
          </cell>
          <cell r="B790" t="str">
            <v>Codo Galvanizado 45° de 2". Suministro e Instal.</v>
          </cell>
          <cell r="C790" t="str">
            <v>und</v>
          </cell>
          <cell r="D790">
            <v>12299.79</v>
          </cell>
        </row>
        <row r="791">
          <cell r="A791">
            <v>3016</v>
          </cell>
          <cell r="B791" t="str">
            <v>Excavacion mecanica en material comun hasta 4 m (oruga)</v>
          </cell>
          <cell r="C791" t="str">
            <v>m³</v>
          </cell>
          <cell r="D791">
            <v>5042.1499999999996</v>
          </cell>
        </row>
        <row r="792">
          <cell r="A792">
            <v>3024</v>
          </cell>
          <cell r="B792" t="str">
            <v>Union universal PVC Ø=1/2". Suministro e Instal.</v>
          </cell>
          <cell r="C792" t="str">
            <v>und</v>
          </cell>
          <cell r="D792">
            <v>4634.95</v>
          </cell>
        </row>
        <row r="793">
          <cell r="A793">
            <v>3027</v>
          </cell>
          <cell r="B793" t="str">
            <v>Sardinel Prefabricado A - 10 (0.80 x 0.20 x 0.50) incluye mortero de pegue y nivelacion de 0.03 m</v>
          </cell>
          <cell r="C793" t="str">
            <v>m</v>
          </cell>
          <cell r="D793">
            <v>56503.432825000004</v>
          </cell>
        </row>
        <row r="794">
          <cell r="A794">
            <v>3028</v>
          </cell>
          <cell r="B794" t="str">
            <v>Codo Galvanizado 45° de 2 1/2". Suministro e Instal.</v>
          </cell>
          <cell r="C794" t="str">
            <v>und</v>
          </cell>
          <cell r="D794">
            <v>23799.07</v>
          </cell>
        </row>
        <row r="795">
          <cell r="A795">
            <v>3052</v>
          </cell>
          <cell r="B795" t="str">
            <v>Tee pvc sanitaria PVC 6". Suministro e instal.</v>
          </cell>
          <cell r="C795" t="str">
            <v>und</v>
          </cell>
          <cell r="D795">
            <v>154631.78</v>
          </cell>
        </row>
        <row r="796">
          <cell r="A796">
            <v>3090</v>
          </cell>
          <cell r="B796" t="str">
            <v>Malla electrosoldada Q-5 o Tipo ME-1</v>
          </cell>
          <cell r="C796" t="str">
            <v>m²</v>
          </cell>
          <cell r="D796">
            <v>9890</v>
          </cell>
        </row>
        <row r="797">
          <cell r="A797">
            <v>3091</v>
          </cell>
          <cell r="B797" t="str">
            <v>Malla electrosoldada Q-6</v>
          </cell>
          <cell r="C797" t="str">
            <v>m²</v>
          </cell>
          <cell r="D797">
            <v>10488.14</v>
          </cell>
        </row>
        <row r="798">
          <cell r="A798">
            <v>3123</v>
          </cell>
          <cell r="B798" t="str">
            <v>Salida toma RJ-45 X  Jack Cat. 5E amp. ELIMINAR</v>
          </cell>
          <cell r="C798" t="str">
            <v>und</v>
          </cell>
          <cell r="D798">
            <v>221815.95</v>
          </cell>
        </row>
        <row r="799">
          <cell r="A799">
            <v>3137</v>
          </cell>
          <cell r="B799" t="str">
            <v>Malla electrosoldada Q-8</v>
          </cell>
          <cell r="C799" t="str">
            <v>m²</v>
          </cell>
          <cell r="D799">
            <v>16873.439999999999</v>
          </cell>
        </row>
        <row r="800">
          <cell r="A800">
            <v>3138</v>
          </cell>
          <cell r="B800" t="str">
            <v>Banca modular en concreto M-40</v>
          </cell>
          <cell r="C800" t="str">
            <v>und</v>
          </cell>
          <cell r="D800">
            <v>67280</v>
          </cell>
        </row>
        <row r="801">
          <cell r="A801">
            <v>3151</v>
          </cell>
          <cell r="B801" t="str">
            <v>Bafles en PRFV de 0.80 x 0.90 m. Suministro e Instal.</v>
          </cell>
          <cell r="C801" t="str">
            <v>und</v>
          </cell>
          <cell r="D801">
            <v>384136.5</v>
          </cell>
        </row>
        <row r="802">
          <cell r="A802">
            <v>3175</v>
          </cell>
          <cell r="B802" t="str">
            <v>Placa de soporte en PRFV Ø=4.1 m, e=0.015 m. Suministro e Instal.</v>
          </cell>
          <cell r="C802" t="str">
            <v>und</v>
          </cell>
          <cell r="D802">
            <v>8527692</v>
          </cell>
        </row>
        <row r="803">
          <cell r="A803">
            <v>3209</v>
          </cell>
          <cell r="B803" t="str">
            <v>Carcaza tipo Tas en PRFV para filtro percolador Ø=4.0 m, H=4.7 m. Suministro e Instal.</v>
          </cell>
          <cell r="C803" t="str">
            <v>und</v>
          </cell>
          <cell r="D803">
            <v>35250640</v>
          </cell>
        </row>
        <row r="804">
          <cell r="A804">
            <v>3210</v>
          </cell>
          <cell r="B804" t="str">
            <v>Codo PRFV 90° Ø=10" E.L x E.B. Incluye: accesorio de conexion espigo bridado. Suministro e Instal.</v>
          </cell>
          <cell r="C804" t="str">
            <v>und</v>
          </cell>
          <cell r="D804">
            <v>701604.28</v>
          </cell>
        </row>
        <row r="805">
          <cell r="A805">
            <v>3223</v>
          </cell>
          <cell r="B805" t="str">
            <v>Carcaza en PRFV espesador de lodos Ø=2.5 m, H=1.1 m, Incluye perfiles para soporte laminas y acce. Suministro e Instal.</v>
          </cell>
          <cell r="C805" t="str">
            <v>und</v>
          </cell>
          <cell r="D805">
            <v>5975512</v>
          </cell>
        </row>
        <row r="806">
          <cell r="A806">
            <v>3228</v>
          </cell>
          <cell r="B806" t="str">
            <v>Junta de dilatacion 20 mm</v>
          </cell>
          <cell r="C806" t="str">
            <v>M</v>
          </cell>
          <cell r="D806">
            <v>0</v>
          </cell>
        </row>
        <row r="807">
          <cell r="A807">
            <v>3235</v>
          </cell>
          <cell r="B807" t="str">
            <v>Modulo de sedimentacion acelerada tipo Tas H=1.05 m en ABS</v>
          </cell>
          <cell r="C807" t="str">
            <v>m²</v>
          </cell>
          <cell r="D807">
            <v>711183</v>
          </cell>
        </row>
        <row r="808">
          <cell r="A808">
            <v>3236</v>
          </cell>
          <cell r="B808" t="str">
            <v>Excavacion mecanica en material conglomerado bajo agua de 6 - 14 m (puentes)</v>
          </cell>
          <cell r="C808" t="str">
            <v>m³</v>
          </cell>
          <cell r="D808">
            <v>20814.57</v>
          </cell>
        </row>
        <row r="809">
          <cell r="A809">
            <v>3240</v>
          </cell>
          <cell r="B809" t="str">
            <v>Baranda en viga IPE 120 y tubo HG 2 1/2" - 1 1/2". Suministro e Instal.</v>
          </cell>
          <cell r="C809" t="str">
            <v>m</v>
          </cell>
          <cell r="D809">
            <v>120522.85</v>
          </cell>
        </row>
        <row r="810">
          <cell r="A810">
            <v>3241</v>
          </cell>
          <cell r="B810" t="str">
            <v>Relleno plastico tipo biopack tas color verde lima y/o verde mar, para filtro percolador. Suministro e Instal.</v>
          </cell>
          <cell r="C810" t="str">
            <v>m³</v>
          </cell>
          <cell r="D810">
            <v>394020.5</v>
          </cell>
        </row>
        <row r="811">
          <cell r="A811">
            <v>3242</v>
          </cell>
          <cell r="B811" t="str">
            <v>Baranda en perfil WF 8" x 18" con Tres Tubos HG Ø=4", Hu=0.90 m</v>
          </cell>
          <cell r="C811" t="str">
            <v>m</v>
          </cell>
          <cell r="D811">
            <v>477365.43</v>
          </cell>
        </row>
        <row r="812">
          <cell r="A812">
            <v>3243</v>
          </cell>
          <cell r="B812" t="str">
            <v>Electrobomba sumergible tipo lapicero 5 HP. 220 V. 60 HZ. 2" de salida, bomba acero inoxidable. Suministro e Instal.</v>
          </cell>
          <cell r="C812" t="str">
            <v>und</v>
          </cell>
          <cell r="D812">
            <v>4377299</v>
          </cell>
        </row>
        <row r="813">
          <cell r="A813">
            <v>3245</v>
          </cell>
          <cell r="B813" t="str">
            <v>Registro de corte Ø= 4". Suministro e Instal.</v>
          </cell>
          <cell r="C813" t="str">
            <v>und</v>
          </cell>
          <cell r="D813">
            <v>878004.63</v>
          </cell>
        </row>
        <row r="814">
          <cell r="A814">
            <v>3254</v>
          </cell>
          <cell r="B814" t="str">
            <v>Lavado y desinfeccion de placa - muros para tanque elevado.</v>
          </cell>
          <cell r="C814" t="str">
            <v>m²</v>
          </cell>
          <cell r="D814">
            <v>3968.25</v>
          </cell>
        </row>
        <row r="815">
          <cell r="A815">
            <v>3266</v>
          </cell>
          <cell r="B815" t="str">
            <v>Collar de derivacion RDE 21 PVC 8" x 2". Suministro e Instal.</v>
          </cell>
          <cell r="C815" t="str">
            <v>und</v>
          </cell>
          <cell r="D815">
            <v>273004.83</v>
          </cell>
        </row>
        <row r="816">
          <cell r="A816">
            <v>3268</v>
          </cell>
          <cell r="B816" t="str">
            <v>Polarizacion de vidrios en ventanas</v>
          </cell>
          <cell r="C816" t="str">
            <v>m²</v>
          </cell>
          <cell r="D816">
            <v>18684</v>
          </cell>
        </row>
        <row r="817">
          <cell r="A817">
            <v>3294</v>
          </cell>
          <cell r="B817" t="str">
            <v>Sub base granular clasificada mezclada en via con Base triturada en dosificacion de 70% Sub base - 30% Base triturada.</v>
          </cell>
          <cell r="C817" t="str">
            <v>m³</v>
          </cell>
          <cell r="D817">
            <v>65075</v>
          </cell>
        </row>
        <row r="818">
          <cell r="A818">
            <v>3324</v>
          </cell>
          <cell r="B818" t="str">
            <v>Compuerta circular Ø=2" Vastago ascendente L=1.7 m. Suministro e instal.</v>
          </cell>
          <cell r="C818" t="str">
            <v>und</v>
          </cell>
          <cell r="D818">
            <v>2029852.5</v>
          </cell>
        </row>
        <row r="819">
          <cell r="A819">
            <v>3325</v>
          </cell>
          <cell r="B819" t="str">
            <v>Compuerta circular Ø=2" Vastago ascendente L=1.28 m. Suministro e instal.</v>
          </cell>
          <cell r="C819" t="str">
            <v>und</v>
          </cell>
          <cell r="D819">
            <v>1913852.5</v>
          </cell>
        </row>
        <row r="820">
          <cell r="A820">
            <v>3328</v>
          </cell>
          <cell r="B820" t="str">
            <v>Compuerta circular Ø=2" Vastago ascendente L=1.38 m. Suministro e Instal.</v>
          </cell>
          <cell r="C820" t="str">
            <v>und</v>
          </cell>
          <cell r="D820">
            <v>1971852.5</v>
          </cell>
        </row>
        <row r="821">
          <cell r="A821">
            <v>3330</v>
          </cell>
          <cell r="B821" t="str">
            <v>Recubrimiento epoxico de alta resistencia quimica, sin solventes ( 2 Capas )</v>
          </cell>
          <cell r="C821" t="str">
            <v>m²</v>
          </cell>
          <cell r="D821">
            <v>68854.929999999993</v>
          </cell>
        </row>
        <row r="822">
          <cell r="A822">
            <v>3426</v>
          </cell>
          <cell r="B822" t="str">
            <v>Conformacion de banca en sabana (Incluye: perfilar, conformar, cuneteo)</v>
          </cell>
          <cell r="C822" t="str">
            <v>km</v>
          </cell>
          <cell r="D822">
            <v>949074.5</v>
          </cell>
        </row>
        <row r="823">
          <cell r="A823">
            <v>3428</v>
          </cell>
          <cell r="B823" t="str">
            <v>Señal sencilla ciclo ruta 1.0 x 1.20 m</v>
          </cell>
          <cell r="C823" t="str">
            <v>und</v>
          </cell>
          <cell r="D823">
            <v>300587.15999999997</v>
          </cell>
        </row>
        <row r="824">
          <cell r="A824">
            <v>3429</v>
          </cell>
          <cell r="B824" t="str">
            <v>Señales informativas SI-27 y SI-28</v>
          </cell>
          <cell r="C824" t="str">
            <v>und</v>
          </cell>
          <cell r="D824">
            <v>476554.39</v>
          </cell>
        </row>
        <row r="825">
          <cell r="A825">
            <v>3430</v>
          </cell>
          <cell r="B825" t="str">
            <v>Señales preventivas (SP), reglamentarias (SR) e informativas (SI) 60 X 60 cm</v>
          </cell>
          <cell r="C825" t="str">
            <v>und</v>
          </cell>
          <cell r="D825">
            <v>227312.11</v>
          </cell>
        </row>
        <row r="826">
          <cell r="A826">
            <v>3431</v>
          </cell>
          <cell r="B826" t="str">
            <v>Señales preventivas (SP), reglamentarias (SR) e informativas (SI) 75 X 75 cm</v>
          </cell>
          <cell r="C826" t="str">
            <v>und</v>
          </cell>
          <cell r="D826">
            <v>273635.55</v>
          </cell>
        </row>
        <row r="827">
          <cell r="A827">
            <v>3432</v>
          </cell>
          <cell r="B827" t="str">
            <v>Señales preventivas (SP), reglamentarias (SR) e informativas (SI) 90 X 90 cm</v>
          </cell>
          <cell r="C827" t="str">
            <v>und</v>
          </cell>
          <cell r="D827">
            <v>286760.77</v>
          </cell>
        </row>
        <row r="828">
          <cell r="A828">
            <v>3463</v>
          </cell>
          <cell r="B828" t="str">
            <v>Cable IPS -  IWRC 6 x 19 AA Ø= 3/16"</v>
          </cell>
          <cell r="C828" t="str">
            <v>m</v>
          </cell>
          <cell r="D828">
            <v>4113.6400000000003</v>
          </cell>
        </row>
        <row r="829">
          <cell r="A829">
            <v>3473</v>
          </cell>
          <cell r="B829" t="str">
            <v>Cable IPS -  IWRC 6 x 19 AA Ø= 1/4"</v>
          </cell>
          <cell r="C829" t="str">
            <v>m</v>
          </cell>
          <cell r="D829">
            <v>4588.6400000000003</v>
          </cell>
        </row>
        <row r="830">
          <cell r="A830">
            <v>3474</v>
          </cell>
          <cell r="B830" t="str">
            <v>Cable IPS -  IWRC 6 x 19 AA Ø= 5/16"</v>
          </cell>
          <cell r="C830" t="str">
            <v>m</v>
          </cell>
          <cell r="D830">
            <v>5679.64</v>
          </cell>
        </row>
        <row r="831">
          <cell r="A831">
            <v>3478</v>
          </cell>
          <cell r="B831" t="str">
            <v>Cable IPS -  IWRC 6 x 19 AA Ø= 1 1/2"</v>
          </cell>
          <cell r="C831" t="str">
            <v>m</v>
          </cell>
          <cell r="D831">
            <v>65355.199999999997</v>
          </cell>
        </row>
        <row r="832">
          <cell r="A832">
            <v>3479</v>
          </cell>
          <cell r="B832" t="str">
            <v>Cable IPS -  IWRC 6 x 19 AA Ø= 1 3/4 "</v>
          </cell>
          <cell r="C832" t="str">
            <v>m</v>
          </cell>
          <cell r="D832">
            <v>88172.5</v>
          </cell>
        </row>
        <row r="833">
          <cell r="A833">
            <v>3480</v>
          </cell>
          <cell r="B833" t="str">
            <v>Terraplen con material crudo de rio Seleccionado (zaranda) T.max. 4"</v>
          </cell>
          <cell r="C833" t="str">
            <v>m³</v>
          </cell>
          <cell r="D833">
            <v>37754.39</v>
          </cell>
        </row>
        <row r="834">
          <cell r="A834">
            <v>3482</v>
          </cell>
          <cell r="B834" t="str">
            <v>Cable IPS -  IWRC 6 x 19 AA Ø= 1 1/8 "</v>
          </cell>
          <cell r="C834" t="str">
            <v>m</v>
          </cell>
          <cell r="D834">
            <v>34925.919999999998</v>
          </cell>
        </row>
        <row r="835">
          <cell r="A835">
            <v>3493</v>
          </cell>
          <cell r="B835" t="str">
            <v>Macromedidor mecanico de turbina Ø=3". Suministro e Instal.</v>
          </cell>
          <cell r="C835" t="str">
            <v>und</v>
          </cell>
          <cell r="D835">
            <v>1842029.34</v>
          </cell>
        </row>
        <row r="836">
          <cell r="A836">
            <v>3494</v>
          </cell>
          <cell r="B836" t="str">
            <v>Izada de Vigas para Puentes  26 m - 50 m</v>
          </cell>
          <cell r="C836" t="str">
            <v>h</v>
          </cell>
          <cell r="D836">
            <v>362616.8</v>
          </cell>
        </row>
        <row r="837">
          <cell r="A837">
            <v>3495</v>
          </cell>
          <cell r="B837" t="str">
            <v>Baranda metalica en acero; A-36 y Tubo HG de 4"</v>
          </cell>
          <cell r="C837" t="str">
            <v>m</v>
          </cell>
          <cell r="D837">
            <v>120660.83</v>
          </cell>
        </row>
        <row r="838">
          <cell r="A838">
            <v>3549</v>
          </cell>
          <cell r="B838" t="str">
            <v>Piso o placa en Piedra Pegada e = 0.25 m</v>
          </cell>
          <cell r="C838" t="str">
            <v>m²</v>
          </cell>
          <cell r="D838">
            <v>63461.62</v>
          </cell>
        </row>
        <row r="839">
          <cell r="A839">
            <v>3560</v>
          </cell>
          <cell r="B839" t="str">
            <v>Bolsacreto de 1.20 x 2.4 x 0.35 en Concreto 1500 Psi</v>
          </cell>
          <cell r="C839" t="str">
            <v>und</v>
          </cell>
          <cell r="D839">
            <v>402189.62</v>
          </cell>
        </row>
        <row r="840">
          <cell r="A840">
            <v>3561</v>
          </cell>
          <cell r="B840" t="str">
            <v>Bolsacreto de 1.20 x 2.4 x 0.35 en Concreto 2000 Psi</v>
          </cell>
          <cell r="C840" t="str">
            <v>und</v>
          </cell>
          <cell r="D840">
            <v>429004.02</v>
          </cell>
        </row>
        <row r="841">
          <cell r="A841">
            <v>3630</v>
          </cell>
          <cell r="B841" t="str">
            <v>Muro en tierra armada con geotextil</v>
          </cell>
          <cell r="C841" t="str">
            <v>m³</v>
          </cell>
          <cell r="D841">
            <v>61905.15</v>
          </cell>
        </row>
        <row r="842">
          <cell r="A842">
            <v>3698</v>
          </cell>
          <cell r="B842" t="str">
            <v>Reparacion de acometida  PF+UAD de 1/2"  para acueducto</v>
          </cell>
          <cell r="C842" t="str">
            <v>m</v>
          </cell>
          <cell r="D842">
            <v>9570.0300000000007</v>
          </cell>
        </row>
        <row r="843">
          <cell r="A843">
            <v>3900</v>
          </cell>
          <cell r="B843" t="str">
            <v>Izada de Vigas para Puentes  20 m - 25 m</v>
          </cell>
          <cell r="C843" t="str">
            <v>h</v>
          </cell>
          <cell r="D843">
            <v>278936</v>
          </cell>
        </row>
        <row r="844">
          <cell r="A844">
            <v>3904</v>
          </cell>
          <cell r="B844" t="str">
            <v>Relleno en material seleccionado de la excavacion compactado</v>
          </cell>
          <cell r="C844" t="str">
            <v>m³</v>
          </cell>
          <cell r="D844">
            <v>21493.68</v>
          </cell>
        </row>
        <row r="845">
          <cell r="A845">
            <v>3905</v>
          </cell>
          <cell r="B845" t="str">
            <v>Desdoblar y cortar tuberia petrolera Ø 2"</v>
          </cell>
          <cell r="C845" t="str">
            <v>m</v>
          </cell>
          <cell r="D845">
            <v>3540</v>
          </cell>
        </row>
        <row r="846">
          <cell r="A846">
            <v>3925</v>
          </cell>
          <cell r="B846" t="str">
            <v>Entibado tipo 2: apuntalamiento combinado metal - madera tipo tablestacado</v>
          </cell>
          <cell r="C846" t="str">
            <v>m²</v>
          </cell>
          <cell r="D846">
            <v>36373.68</v>
          </cell>
        </row>
        <row r="847">
          <cell r="A847">
            <v>3945</v>
          </cell>
          <cell r="B847" t="str">
            <v>Muro de gravedad en concreto ciclopeo de 3000 Psi</v>
          </cell>
          <cell r="C847" t="str">
            <v>m³</v>
          </cell>
          <cell r="D847">
            <v>444788.6</v>
          </cell>
        </row>
        <row r="848">
          <cell r="A848">
            <v>3992</v>
          </cell>
          <cell r="B848" t="str">
            <v>Entibado tipo 1: apuntalamiento  vertical continuo en madera</v>
          </cell>
          <cell r="C848" t="str">
            <v>m²</v>
          </cell>
          <cell r="D848">
            <v>28447.66</v>
          </cell>
        </row>
        <row r="849">
          <cell r="A849">
            <v>4110</v>
          </cell>
          <cell r="B849" t="str">
            <v>Valvula de compuerta en bronce 1/2". Suministro e Instal.</v>
          </cell>
          <cell r="C849" t="str">
            <v>und</v>
          </cell>
          <cell r="D849">
            <v>49663.92</v>
          </cell>
        </row>
        <row r="850">
          <cell r="A850">
            <v>4127</v>
          </cell>
          <cell r="B850" t="str">
            <v>Concreto Ciclopeo para alcantarillas de resistencia 2500 Psi. o 175 Kg/cm2</v>
          </cell>
          <cell r="C850" t="str">
            <v>m³</v>
          </cell>
          <cell r="D850">
            <v>442262.98</v>
          </cell>
        </row>
        <row r="851">
          <cell r="A851">
            <v>4131</v>
          </cell>
          <cell r="B851" t="str">
            <v>Valvula de Purga Ø= 2". Suministro e Instal.</v>
          </cell>
          <cell r="C851" t="str">
            <v>und</v>
          </cell>
          <cell r="D851">
            <v>288755.03999999998</v>
          </cell>
        </row>
        <row r="852">
          <cell r="A852">
            <v>4132</v>
          </cell>
          <cell r="B852" t="str">
            <v>Guardacable Ø= 1 1/2" Tipo Pesado. Suministro e Instal.</v>
          </cell>
          <cell r="C852" t="str">
            <v>und</v>
          </cell>
          <cell r="D852">
            <v>223684.01</v>
          </cell>
        </row>
        <row r="853">
          <cell r="A853">
            <v>4137</v>
          </cell>
          <cell r="B853" t="str">
            <v>Remate antirrebose en ladrillo tolete común 0.12m (3 hiladas) sobre borde de placa elevada</v>
          </cell>
          <cell r="C853" t="str">
            <v>m</v>
          </cell>
          <cell r="D853">
            <v>20137.86</v>
          </cell>
        </row>
        <row r="854">
          <cell r="A854">
            <v>4144</v>
          </cell>
          <cell r="B854" t="str">
            <v>Perro  de 1 1/2" Tipo Pesado. Suministro e Instal.</v>
          </cell>
          <cell r="C854" t="str">
            <v>und</v>
          </cell>
          <cell r="D854">
            <v>55672.74</v>
          </cell>
        </row>
        <row r="855">
          <cell r="A855">
            <v>4146</v>
          </cell>
          <cell r="B855" t="str">
            <v>Manija pomo acrílico ref. prysma cristal</v>
          </cell>
          <cell r="C855" t="str">
            <v>und</v>
          </cell>
          <cell r="D855">
            <v>22734.81</v>
          </cell>
        </row>
        <row r="856">
          <cell r="A856">
            <v>4197</v>
          </cell>
          <cell r="B856" t="str">
            <v>Bordillo 8 x 15 cm fundido en concreto 2.500 psi</v>
          </cell>
          <cell r="C856" t="str">
            <v>m</v>
          </cell>
          <cell r="D856">
            <v>9512.5300000000007</v>
          </cell>
        </row>
        <row r="857">
          <cell r="A857">
            <v>4202</v>
          </cell>
          <cell r="B857" t="str">
            <v>Anclaje en Cable IPS -  IWRC 6 x 19 AA Ø= 1 1/2" para tarabitas</v>
          </cell>
          <cell r="C857" t="str">
            <v>m</v>
          </cell>
          <cell r="D857">
            <v>61937.34</v>
          </cell>
        </row>
        <row r="858">
          <cell r="A858">
            <v>4216</v>
          </cell>
          <cell r="B858" t="str">
            <v>Tensor para Cable de Ø= 1 1/2"</v>
          </cell>
          <cell r="C858" t="str">
            <v>und</v>
          </cell>
          <cell r="D858">
            <v>619781.25</v>
          </cell>
        </row>
        <row r="859">
          <cell r="A859">
            <v>4220</v>
          </cell>
          <cell r="B859" t="str">
            <v>Canasta para tarabita (1.70 x 1.00 x 0.94)</v>
          </cell>
          <cell r="C859" t="str">
            <v>und</v>
          </cell>
          <cell r="D859">
            <v>2120384.38</v>
          </cell>
        </row>
        <row r="860">
          <cell r="A860">
            <v>4224</v>
          </cell>
          <cell r="B860" t="str">
            <v xml:space="preserve">Valvula de ventosa 8". Camara doble accion multiple. Suministro e instal.  </v>
          </cell>
          <cell r="C860" t="str">
            <v>und</v>
          </cell>
          <cell r="D860">
            <v>5542244</v>
          </cell>
        </row>
        <row r="861">
          <cell r="A861">
            <v>4227</v>
          </cell>
          <cell r="B861" t="str">
            <v>Tee en H.F. 18" x 8" E.B. Suministro e Instal.</v>
          </cell>
          <cell r="C861" t="str">
            <v>und</v>
          </cell>
          <cell r="D861">
            <v>5234150.1100000003</v>
          </cell>
        </row>
        <row r="862">
          <cell r="A862">
            <v>4228</v>
          </cell>
          <cell r="B862" t="str">
            <v>Niple Ø= 8" en A.C. con E.L x E.B. L=3.00 m. Suministro e Instal.</v>
          </cell>
          <cell r="C862" t="str">
            <v>und</v>
          </cell>
          <cell r="D862">
            <v>1178692.1000000001</v>
          </cell>
        </row>
        <row r="863">
          <cell r="A863">
            <v>4230</v>
          </cell>
          <cell r="B863" t="str">
            <v>Terraplen estabilizado (con aceite naftalenico estabilizador de arcillas = Geostab)  de prestamo lateral</v>
          </cell>
          <cell r="C863" t="str">
            <v>m³</v>
          </cell>
          <cell r="D863">
            <v>25448.38</v>
          </cell>
        </row>
        <row r="864">
          <cell r="A864">
            <v>4232</v>
          </cell>
          <cell r="B864" t="str">
            <v>Bordillo 20 x 20 cm fundido en concreto 4000 psi, para Puente</v>
          </cell>
          <cell r="C864" t="str">
            <v>m</v>
          </cell>
          <cell r="D864">
            <v>34204.01</v>
          </cell>
        </row>
        <row r="865">
          <cell r="A865">
            <v>4290</v>
          </cell>
          <cell r="B865" t="str">
            <v>Malla electrosoldada Q-10</v>
          </cell>
          <cell r="C865" t="str">
            <v>m²</v>
          </cell>
          <cell r="D865">
            <v>25404.97</v>
          </cell>
        </row>
        <row r="866">
          <cell r="A866">
            <v>4291</v>
          </cell>
          <cell r="B866" t="str">
            <v>Arena para escenarios deportivos. Suministro e Instal.</v>
          </cell>
          <cell r="C866" t="str">
            <v>m³</v>
          </cell>
          <cell r="D866">
            <v>38959.1</v>
          </cell>
        </row>
        <row r="867">
          <cell r="A867">
            <v>4292</v>
          </cell>
          <cell r="B867" t="str">
            <v>Demolicion cajas de inspección prom. 0.60*0.60 m</v>
          </cell>
          <cell r="C867" t="str">
            <v>und</v>
          </cell>
          <cell r="D867">
            <v>21038</v>
          </cell>
        </row>
        <row r="868">
          <cell r="A868">
            <v>4293</v>
          </cell>
          <cell r="B868" t="str">
            <v>Cerramiento polietileno h=2.00 m</v>
          </cell>
          <cell r="C868" t="str">
            <v>m</v>
          </cell>
          <cell r="D868">
            <v>16539.36</v>
          </cell>
        </row>
        <row r="869">
          <cell r="A869">
            <v>4297</v>
          </cell>
          <cell r="B869" t="str">
            <v>Banca en madera tipo IDU M-50 con bases de concreto de 0.40x0.40x0.4 instalada</v>
          </cell>
          <cell r="C869" t="str">
            <v>und</v>
          </cell>
          <cell r="D869">
            <v>377977.31</v>
          </cell>
        </row>
        <row r="870">
          <cell r="A870">
            <v>4301</v>
          </cell>
          <cell r="B870" t="str">
            <v>Dado para puentes concreto de resistencia 4000 Psi.</v>
          </cell>
          <cell r="C870" t="str">
            <v>m³</v>
          </cell>
          <cell r="D870">
            <v>706239.69</v>
          </cell>
        </row>
        <row r="871">
          <cell r="A871">
            <v>4302</v>
          </cell>
          <cell r="B871" t="str">
            <v>Relleno con crudo de rio hidrocompactado</v>
          </cell>
          <cell r="C871" t="str">
            <v>m³</v>
          </cell>
          <cell r="D871">
            <v>8788.51</v>
          </cell>
        </row>
        <row r="872">
          <cell r="A872">
            <v>4303</v>
          </cell>
          <cell r="B872" t="str">
            <v>Montaje e izada de formaleta metalica tipo camisa para pilotes de 0 - 7.0 m</v>
          </cell>
          <cell r="C872" t="str">
            <v>und</v>
          </cell>
          <cell r="D872">
            <v>2965759</v>
          </cell>
        </row>
        <row r="873">
          <cell r="A873">
            <v>4313</v>
          </cell>
          <cell r="B873" t="str">
            <v>Montaje canasta de refuerzo para pilotes, profundidad  0 - 14 m</v>
          </cell>
          <cell r="C873" t="str">
            <v>und</v>
          </cell>
          <cell r="D873">
            <v>747272</v>
          </cell>
        </row>
        <row r="874">
          <cell r="A874">
            <v>4315</v>
          </cell>
          <cell r="B874" t="str">
            <v>Fabricacion platina de refuerzo 1/2" para viga principal</v>
          </cell>
          <cell r="C874" t="str">
            <v>m</v>
          </cell>
          <cell r="D874">
            <v>133077.37</v>
          </cell>
        </row>
        <row r="875">
          <cell r="A875">
            <v>4322</v>
          </cell>
          <cell r="B875" t="str">
            <v>Geomembrana 40 mils, 1.00 mm HDPE</v>
          </cell>
          <cell r="C875" t="str">
            <v>m²</v>
          </cell>
          <cell r="D875">
            <v>19492.84</v>
          </cell>
        </row>
        <row r="876">
          <cell r="A876">
            <v>4323</v>
          </cell>
          <cell r="B876" t="str">
            <v>Columna de 0.20 x 0.20 en Concreto resistencia 3000 Psi</v>
          </cell>
          <cell r="C876" t="str">
            <v>m</v>
          </cell>
          <cell r="D876">
            <v>39026.269999999997</v>
          </cell>
        </row>
        <row r="877">
          <cell r="A877">
            <v>4324</v>
          </cell>
          <cell r="B877" t="str">
            <v>Tapa en lamina alfajor  1/4" (0.80 x 0.80 m) con marco</v>
          </cell>
          <cell r="C877" t="str">
            <v>und</v>
          </cell>
          <cell r="D877">
            <v>396005.7</v>
          </cell>
        </row>
        <row r="878">
          <cell r="A878">
            <v>4325</v>
          </cell>
          <cell r="B878" t="str">
            <v>Fabricacion platina de refuerzo 3/4" para viga principal</v>
          </cell>
          <cell r="C878" t="str">
            <v>m</v>
          </cell>
          <cell r="D878">
            <v>162643.23000000001</v>
          </cell>
        </row>
        <row r="879">
          <cell r="A879">
            <v>4328</v>
          </cell>
          <cell r="B879" t="str">
            <v>Filos y dilataciones 1:4</v>
          </cell>
          <cell r="C879" t="str">
            <v>m</v>
          </cell>
          <cell r="D879">
            <v>6959.18</v>
          </cell>
        </row>
        <row r="880">
          <cell r="A880">
            <v>4344</v>
          </cell>
          <cell r="B880" t="str">
            <v>Acople, sello y conexión de bajante de latón a.ll. a red pvc sanitaria (incluye accesorios para conexión)</v>
          </cell>
          <cell r="C880" t="str">
            <v>und</v>
          </cell>
          <cell r="D880">
            <v>96672.67</v>
          </cell>
        </row>
        <row r="881">
          <cell r="A881">
            <v>4440</v>
          </cell>
          <cell r="B881" t="str">
            <v>Corona Pozos de Inspeccion en concreto 3000 Psi, incluye aro y contra aro.</v>
          </cell>
          <cell r="C881" t="str">
            <v>und</v>
          </cell>
          <cell r="D881">
            <v>355625.31</v>
          </cell>
        </row>
        <row r="882">
          <cell r="A882">
            <v>4441</v>
          </cell>
          <cell r="B882" t="str">
            <v>Viga de amarre para cimentacion en concreto de 3000 Psi</v>
          </cell>
          <cell r="C882" t="str">
            <v>m³</v>
          </cell>
          <cell r="D882">
            <v>597902</v>
          </cell>
        </row>
        <row r="883">
          <cell r="A883">
            <v>4442</v>
          </cell>
          <cell r="B883" t="str">
            <v>Fabricacion platina de refuerzo 3/8" para viga principal</v>
          </cell>
          <cell r="C883" t="str">
            <v>m</v>
          </cell>
          <cell r="D883">
            <v>115791.4</v>
          </cell>
        </row>
        <row r="884">
          <cell r="A884">
            <v>4452</v>
          </cell>
          <cell r="B884" t="str">
            <v>Fabricacion platina, anclaje estribo - pila 1900 x 400</v>
          </cell>
          <cell r="C884" t="str">
            <v>und</v>
          </cell>
          <cell r="D884">
            <v>711220.74</v>
          </cell>
        </row>
        <row r="885">
          <cell r="A885">
            <v>4459</v>
          </cell>
          <cell r="B885" t="str">
            <v>Muro en ladrillo tolete comun 0.245 m (24.5 x 12 x 6)</v>
          </cell>
          <cell r="C885" t="str">
            <v>m²</v>
          </cell>
          <cell r="D885">
            <v>96421.32</v>
          </cell>
        </row>
        <row r="886">
          <cell r="A886">
            <v>4475</v>
          </cell>
          <cell r="B886" t="str">
            <v>Valvula flotadora control piloto Ø=2". Suministro e Instal.</v>
          </cell>
          <cell r="C886" t="str">
            <v>und</v>
          </cell>
          <cell r="D886">
            <v>1779601.26</v>
          </cell>
        </row>
        <row r="887">
          <cell r="A887">
            <v>4476</v>
          </cell>
          <cell r="B887" t="str">
            <v>Demolicion muro en ladrillo brecha de 0.12*0.25 m para insercion de columna</v>
          </cell>
          <cell r="C887" t="str">
            <v>m</v>
          </cell>
          <cell r="D887">
            <v>8820.11</v>
          </cell>
        </row>
        <row r="888">
          <cell r="A888">
            <v>4480</v>
          </cell>
          <cell r="B888" t="str">
            <v>Fabricacion platina, anclaje estribo - pila 1840 x 400</v>
          </cell>
          <cell r="C888" t="str">
            <v>und</v>
          </cell>
          <cell r="D888">
            <v>694219.26</v>
          </cell>
        </row>
        <row r="889">
          <cell r="A889">
            <v>4482</v>
          </cell>
          <cell r="B889" t="str">
            <v>Fabricacion torre 800 x 800 platina 120 x 9.5</v>
          </cell>
          <cell r="C889" t="str">
            <v>und</v>
          </cell>
          <cell r="D889">
            <v>66394201.689999998</v>
          </cell>
        </row>
        <row r="890">
          <cell r="A890">
            <v>4500</v>
          </cell>
          <cell r="B890" t="str">
            <v>Demolicion enchape muros</v>
          </cell>
          <cell r="C890" t="str">
            <v>m²</v>
          </cell>
          <cell r="D890">
            <v>5900.25</v>
          </cell>
        </row>
        <row r="891">
          <cell r="A891">
            <v>4501</v>
          </cell>
          <cell r="B891" t="str">
            <v>Desmonte correas en madera</v>
          </cell>
          <cell r="C891" t="str">
            <v>m</v>
          </cell>
          <cell r="D891">
            <v>4585.38</v>
          </cell>
        </row>
        <row r="892">
          <cell r="A892">
            <v>4502</v>
          </cell>
          <cell r="B892" t="str">
            <v>Desmonte mesones y pocetas</v>
          </cell>
          <cell r="C892" t="str">
            <v>m²</v>
          </cell>
          <cell r="D892">
            <v>13755.24</v>
          </cell>
        </row>
        <row r="893">
          <cell r="A893">
            <v>4506</v>
          </cell>
          <cell r="B893" t="str">
            <v>Alistado impermeabilizado 0.04 con sika 1 y juntas sikaflex-1CSL (incluye 0.45 ml*m2)</v>
          </cell>
          <cell r="C893" t="str">
            <v>m²</v>
          </cell>
          <cell r="D893">
            <v>32474.15</v>
          </cell>
        </row>
        <row r="894">
          <cell r="A894">
            <v>4513</v>
          </cell>
          <cell r="B894" t="str">
            <v>Llave individual para lavamanos cromada DALIA incluye manguera para conexión</v>
          </cell>
          <cell r="C894" t="str">
            <v>und</v>
          </cell>
          <cell r="D894">
            <v>22864.38</v>
          </cell>
        </row>
        <row r="895">
          <cell r="A895">
            <v>4515</v>
          </cell>
          <cell r="B895" t="str">
            <v>Puerta - Ventana en aluminio. Suministro e instal.</v>
          </cell>
          <cell r="C895" t="str">
            <v>m²</v>
          </cell>
          <cell r="D895">
            <v>293446</v>
          </cell>
        </row>
        <row r="896">
          <cell r="A896">
            <v>4516</v>
          </cell>
          <cell r="B896" t="str">
            <v>Cerradura alcoba clásica madera. Suministro e instal.</v>
          </cell>
          <cell r="C896" t="str">
            <v>und</v>
          </cell>
          <cell r="D896">
            <v>40667</v>
          </cell>
        </row>
        <row r="897">
          <cell r="A897">
            <v>4517</v>
          </cell>
          <cell r="B897" t="str">
            <v>Tee en H.F. 8" x 6" E.L. Suministro e Instal.</v>
          </cell>
          <cell r="C897" t="str">
            <v>und</v>
          </cell>
          <cell r="D897">
            <v>620133.89</v>
          </cell>
        </row>
        <row r="898">
          <cell r="A898">
            <v>4558</v>
          </cell>
          <cell r="B898" t="str">
            <v>Citofono un boton</v>
          </cell>
          <cell r="C898" t="str">
            <v>und</v>
          </cell>
          <cell r="D898">
            <v>61926.25</v>
          </cell>
        </row>
        <row r="899">
          <cell r="A899">
            <v>4559</v>
          </cell>
          <cell r="B899" t="str">
            <v>Asiento para sanitario acuacer</v>
          </cell>
          <cell r="C899" t="str">
            <v>und</v>
          </cell>
          <cell r="D899">
            <v>33219.35</v>
          </cell>
        </row>
        <row r="900">
          <cell r="A900">
            <v>4560</v>
          </cell>
          <cell r="B900" t="str">
            <v>Mortero  1:8 (desperdicio 5%)</v>
          </cell>
          <cell r="C900" t="str">
            <v>m³</v>
          </cell>
          <cell r="D900">
            <v>189645.76</v>
          </cell>
        </row>
        <row r="901">
          <cell r="A901">
            <v>4562</v>
          </cell>
          <cell r="B901" t="str">
            <v>Mortero 1:10 (desperdicio 5%)</v>
          </cell>
          <cell r="C901" t="str">
            <v>m³</v>
          </cell>
          <cell r="D901">
            <v>167571.01999999999</v>
          </cell>
        </row>
        <row r="902">
          <cell r="A902">
            <v>4563</v>
          </cell>
          <cell r="B902" t="str">
            <v>Mortero  1:12 (desperdicio 5%)</v>
          </cell>
          <cell r="C902" t="str">
            <v>m³</v>
          </cell>
          <cell r="D902">
            <v>152706.9</v>
          </cell>
        </row>
        <row r="903">
          <cell r="A903">
            <v>4564</v>
          </cell>
          <cell r="B903" t="str">
            <v>Mortero Impermeabilizado 1:2 (desperdicio 5%)</v>
          </cell>
          <cell r="C903" t="str">
            <v>m³</v>
          </cell>
          <cell r="D903">
            <v>758778.18</v>
          </cell>
        </row>
        <row r="904">
          <cell r="A904">
            <v>4565</v>
          </cell>
          <cell r="B904" t="str">
            <v>Fabricacion platina, anclaje estribo - pila 400 x 300</v>
          </cell>
          <cell r="C904" t="str">
            <v>und</v>
          </cell>
          <cell r="D904">
            <v>618651.18000000005</v>
          </cell>
        </row>
        <row r="905">
          <cell r="A905">
            <v>4571</v>
          </cell>
          <cell r="B905" t="str">
            <v>Tee de presion PVC 2 1/2". Suministro e Instal.</v>
          </cell>
          <cell r="C905" t="str">
            <v>und</v>
          </cell>
          <cell r="D905">
            <v>37359.18</v>
          </cell>
        </row>
        <row r="906">
          <cell r="A906">
            <v>4572</v>
          </cell>
          <cell r="B906" t="str">
            <v>Buje soldado 2 1/2" x 1 1/2". Suministro e Instal.</v>
          </cell>
          <cell r="C906" t="str">
            <v>und</v>
          </cell>
          <cell r="D906">
            <v>16577.89</v>
          </cell>
        </row>
        <row r="907">
          <cell r="A907">
            <v>4573</v>
          </cell>
          <cell r="B907" t="str">
            <v>Fabricacion Viga de anclaje tensores 500 x 250, incluye UPN 100 y 200</v>
          </cell>
          <cell r="C907" t="str">
            <v>und</v>
          </cell>
          <cell r="D907">
            <v>4895987.29</v>
          </cell>
        </row>
        <row r="908">
          <cell r="A908">
            <v>4574</v>
          </cell>
          <cell r="B908" t="str">
            <v>Correa metálica 2 Ø 3/4" +1 Ø 7/8" y celosia Ø 5/8" de H = 0.45 , A = 0.15 m</v>
          </cell>
          <cell r="C908" t="str">
            <v>m</v>
          </cell>
          <cell r="D908">
            <v>71515.88</v>
          </cell>
        </row>
        <row r="909">
          <cell r="A909">
            <v>4575</v>
          </cell>
          <cell r="B909" t="str">
            <v>Fabricacion Viga Principal 300 x 300 x 1500 " I "</v>
          </cell>
          <cell r="C909" t="str">
            <v>m</v>
          </cell>
          <cell r="D909">
            <v>1199253.25</v>
          </cell>
        </row>
        <row r="910">
          <cell r="A910">
            <v>4576</v>
          </cell>
          <cell r="B910" t="str">
            <v>Fabricacion platinas verticales 3/4", refuerzo exterior viga en torre</v>
          </cell>
          <cell r="C910" t="str">
            <v>und</v>
          </cell>
          <cell r="D910">
            <v>744230.05</v>
          </cell>
        </row>
        <row r="911">
          <cell r="A911">
            <v>4577</v>
          </cell>
          <cell r="B911" t="str">
            <v>Tubo Petrolero Ø = 4" para Quiebrapatas</v>
          </cell>
          <cell r="C911" t="str">
            <v>m</v>
          </cell>
          <cell r="D911">
            <v>69677.17</v>
          </cell>
        </row>
        <row r="912">
          <cell r="A912">
            <v>4581</v>
          </cell>
          <cell r="B912" t="str">
            <v>Fabricacion riostras verticales 3" x 3" x 5/16" entre pilas, incluye platina 5/16"</v>
          </cell>
          <cell r="C912" t="str">
            <v>und</v>
          </cell>
          <cell r="D912">
            <v>754052.06</v>
          </cell>
        </row>
        <row r="913">
          <cell r="A913">
            <v>4583</v>
          </cell>
          <cell r="B913" t="str">
            <v>Cargue y retiro mecanico de material, con acarreo a 6 Kms</v>
          </cell>
          <cell r="C913" t="str">
            <v>m³</v>
          </cell>
          <cell r="D913">
            <v>11246.38</v>
          </cell>
        </row>
        <row r="914">
          <cell r="A914">
            <v>4584</v>
          </cell>
          <cell r="B914" t="str">
            <v>Cargue manual y retiro de material hasta 6 Km</v>
          </cell>
          <cell r="C914" t="str">
            <v>m³</v>
          </cell>
          <cell r="D914">
            <v>21529.95</v>
          </cell>
        </row>
        <row r="915">
          <cell r="A915">
            <v>4585</v>
          </cell>
          <cell r="B915" t="str">
            <v>Resalto u Ondulacion (Reductor de velocidad) Concreto 4000 Psi, 280 Kg/cm²</v>
          </cell>
          <cell r="C915" t="str">
            <v>m</v>
          </cell>
          <cell r="D915">
            <v>380300.04</v>
          </cell>
        </row>
        <row r="916">
          <cell r="A916">
            <v>4586</v>
          </cell>
          <cell r="B916" t="str">
            <v>Canal en piedra pegada (0.50 x 0.50 ) Trapezoidal, concreto 2500 Psi</v>
          </cell>
          <cell r="C916" t="str">
            <v>m</v>
          </cell>
          <cell r="D916">
            <v>72147.33</v>
          </cell>
        </row>
        <row r="917">
          <cell r="A917">
            <v>4587</v>
          </cell>
          <cell r="B917" t="str">
            <v>Riostras o diafragmas Concreto 3000 Psi; Puente Viga Cajon, resistencia 210 Kg/cm²</v>
          </cell>
          <cell r="C917" t="str">
            <v>m³</v>
          </cell>
          <cell r="D917">
            <v>1007943.51</v>
          </cell>
        </row>
        <row r="918">
          <cell r="A918">
            <v>4588</v>
          </cell>
          <cell r="B918" t="str">
            <v>Bolsacreto con arena de 1.20 x 2.4 x 0.35</v>
          </cell>
          <cell r="C918" t="str">
            <v>und</v>
          </cell>
          <cell r="D918">
            <v>50874.89</v>
          </cell>
        </row>
        <row r="919">
          <cell r="A919">
            <v>4589</v>
          </cell>
          <cell r="B919" t="str">
            <v>Filtro para aliviaderos (Estribos, Aletas y muros)</v>
          </cell>
          <cell r="C919" t="str">
            <v>m³</v>
          </cell>
          <cell r="D919">
            <v>172946.67</v>
          </cell>
        </row>
        <row r="920">
          <cell r="A920">
            <v>4590</v>
          </cell>
          <cell r="B920" t="str">
            <v>Fabricacion riostras horizontales 3" x 3" x 5/16" entre pilas, incluye platina 5/16"</v>
          </cell>
          <cell r="C920" t="str">
            <v>und</v>
          </cell>
          <cell r="D920">
            <v>997185.44</v>
          </cell>
        </row>
        <row r="921">
          <cell r="A921">
            <v>4591</v>
          </cell>
          <cell r="B921" t="str">
            <v>Fabricacion rigidizadores torres en vigas UPN 180</v>
          </cell>
          <cell r="C921" t="str">
            <v>und</v>
          </cell>
          <cell r="D921">
            <v>1048014.42</v>
          </cell>
        </row>
        <row r="922">
          <cell r="A922">
            <v>4592</v>
          </cell>
          <cell r="B922" t="str">
            <v>Concreto 3000 Psi, para cimentacion tipo cajon</v>
          </cell>
          <cell r="C922" t="str">
            <v>m³</v>
          </cell>
          <cell r="D922">
            <v>842481.28</v>
          </cell>
        </row>
        <row r="923">
          <cell r="A923">
            <v>4593</v>
          </cell>
          <cell r="B923" t="str">
            <v>Viga de rigidez o diagonal 0.10 x 0.10 x 1.0</v>
          </cell>
          <cell r="C923" t="str">
            <v>m</v>
          </cell>
          <cell r="D923">
            <v>23946.66</v>
          </cell>
        </row>
        <row r="924">
          <cell r="A924">
            <v>4595</v>
          </cell>
          <cell r="B924" t="str">
            <v>Guardarueda Concreto 3500 Psi, resistencia 245 Kg/cm²</v>
          </cell>
          <cell r="C924" t="str">
            <v>m³</v>
          </cell>
          <cell r="D924">
            <v>718098.9</v>
          </cell>
        </row>
        <row r="925">
          <cell r="A925">
            <v>4598</v>
          </cell>
          <cell r="B925" t="str">
            <v>Poste o columna en tuberia petrolera Ø 2", incluye pintura anticorrosivo y esmalte dos manos.</v>
          </cell>
          <cell r="C925" t="str">
            <v>m</v>
          </cell>
          <cell r="D925">
            <v>21738.23</v>
          </cell>
        </row>
        <row r="926">
          <cell r="A926">
            <v>4599</v>
          </cell>
          <cell r="B926" t="str">
            <v>Conformacion Via Urbana (incluye perfilada, escarificada, conformar, y cuneteada)</v>
          </cell>
          <cell r="C926" t="str">
            <v>km</v>
          </cell>
          <cell r="D926">
            <v>1156145.3</v>
          </cell>
        </row>
        <row r="927">
          <cell r="A927">
            <v>4600</v>
          </cell>
          <cell r="B927" t="str">
            <v>Limpieza de cunetas (retiro lateral)</v>
          </cell>
          <cell r="C927" t="str">
            <v>m</v>
          </cell>
          <cell r="D927">
            <v>1051.9000000000001</v>
          </cell>
        </row>
        <row r="928">
          <cell r="A928">
            <v>4601</v>
          </cell>
          <cell r="B928" t="str">
            <v>Limpieza cunetas (con retiro max. A 2 Km)</v>
          </cell>
          <cell r="C928" t="str">
            <v>m</v>
          </cell>
          <cell r="D928">
            <v>3046</v>
          </cell>
        </row>
        <row r="929">
          <cell r="A929">
            <v>4602</v>
          </cell>
          <cell r="B929" t="str">
            <v>Replanteo y localizacion manual para obras de proteccion</v>
          </cell>
          <cell r="C929" t="str">
            <v>m</v>
          </cell>
          <cell r="D929">
            <v>625.35</v>
          </cell>
        </row>
        <row r="930">
          <cell r="A930">
            <v>4603</v>
          </cell>
          <cell r="B930" t="str">
            <v>Dilatacion en Cinta PVC-015</v>
          </cell>
          <cell r="C930" t="str">
            <v>m</v>
          </cell>
          <cell r="D930">
            <v>9371.25</v>
          </cell>
        </row>
        <row r="931">
          <cell r="A931">
            <v>4604</v>
          </cell>
          <cell r="B931" t="str">
            <v>Pavimento en Concreto Hidraulico resistencia 280 kg/cm2 - 4000 psi, Incluye Juntas y Pasadores</v>
          </cell>
          <cell r="C931" t="str">
            <v>m³</v>
          </cell>
          <cell r="D931">
            <v>140455.54</v>
          </cell>
        </row>
        <row r="932">
          <cell r="A932">
            <v>4605</v>
          </cell>
          <cell r="B932" t="str">
            <v>Extraccion de Raices y eliminacion de especies altura entre 0 - 3,0 m</v>
          </cell>
          <cell r="C932" t="str">
            <v>und</v>
          </cell>
          <cell r="D932">
            <v>131470.5</v>
          </cell>
        </row>
        <row r="933">
          <cell r="A933">
            <v>4606</v>
          </cell>
          <cell r="B933" t="str">
            <v>Pernos de 1/2" - 5/8" con corte y ensamble</v>
          </cell>
          <cell r="C933" t="str">
            <v>und</v>
          </cell>
          <cell r="D933">
            <v>10586.29</v>
          </cell>
        </row>
        <row r="934">
          <cell r="A934">
            <v>4607</v>
          </cell>
          <cell r="B934" t="str">
            <v>Geodren vial con tuberia de drenaje Ø 100 mm, H=0.50 m</v>
          </cell>
          <cell r="C934" t="str">
            <v>m</v>
          </cell>
          <cell r="D934">
            <v>26640.76</v>
          </cell>
        </row>
        <row r="935">
          <cell r="A935">
            <v>4608</v>
          </cell>
          <cell r="B935" t="str">
            <v>Formaleta para Poste de referencia</v>
          </cell>
          <cell r="C935" t="str">
            <v>und</v>
          </cell>
          <cell r="D935">
            <v>29175</v>
          </cell>
        </row>
        <row r="936">
          <cell r="A936">
            <v>4609</v>
          </cell>
          <cell r="B936" t="str">
            <v>Tornillo 1/2" x 10" G-8 , R.O, con T.A</v>
          </cell>
          <cell r="C936" t="str">
            <v>und</v>
          </cell>
          <cell r="D936">
            <v>16161.25</v>
          </cell>
        </row>
        <row r="937">
          <cell r="A937">
            <v>4610</v>
          </cell>
          <cell r="B937" t="str">
            <v>Arbol Oity h = 1.50 m (para 2 años de mantenimiento). Suministro y siembra</v>
          </cell>
          <cell r="C937" t="str">
            <v>und</v>
          </cell>
          <cell r="D937">
            <v>68940.17</v>
          </cell>
        </row>
        <row r="938">
          <cell r="A938">
            <v>4611</v>
          </cell>
          <cell r="B938" t="str">
            <v>Relleno con material crudo de rio sin clasificar, compactado y transportado</v>
          </cell>
          <cell r="C938" t="str">
            <v>m³</v>
          </cell>
          <cell r="D938">
            <v>42332.33</v>
          </cell>
        </row>
        <row r="939">
          <cell r="A939">
            <v>4612</v>
          </cell>
          <cell r="B939" t="str">
            <v>Sub base granular seleccionada o clasificada</v>
          </cell>
          <cell r="C939" t="str">
            <v>m³</v>
          </cell>
          <cell r="D939">
            <v>56271.29</v>
          </cell>
        </row>
        <row r="940">
          <cell r="A940">
            <v>4613</v>
          </cell>
          <cell r="B940" t="str">
            <v>Junta de dilatacion  JD-2</v>
          </cell>
          <cell r="C940" t="str">
            <v>m</v>
          </cell>
          <cell r="D940">
            <v>23012</v>
          </cell>
        </row>
        <row r="941">
          <cell r="A941">
            <v>4614</v>
          </cell>
          <cell r="B941" t="str">
            <v>Malla de cribado en lamina PRFV de 3/4"</v>
          </cell>
          <cell r="C941" t="str">
            <v>und</v>
          </cell>
          <cell r="D941">
            <v>284385.25</v>
          </cell>
        </row>
        <row r="942">
          <cell r="A942">
            <v>4615</v>
          </cell>
          <cell r="B942" t="str">
            <v>Pasamuro en PRFV  Ø= 3" E.L x E.B. L= 0.60 m (Suministro e instal. con tornilleria y empaques)</v>
          </cell>
          <cell r="C942" t="str">
            <v>und</v>
          </cell>
          <cell r="D942">
            <v>113270.5</v>
          </cell>
        </row>
        <row r="943">
          <cell r="A943">
            <v>4617</v>
          </cell>
          <cell r="B943" t="str">
            <v>Losa de pavimento en Concreto resistencia 210 kg/cm²-3000 psi e=0.12 m</v>
          </cell>
          <cell r="C943" t="str">
            <v>m²</v>
          </cell>
          <cell r="D943">
            <v>73032.009999999995</v>
          </cell>
        </row>
        <row r="944">
          <cell r="A944">
            <v>4618</v>
          </cell>
          <cell r="B944" t="str">
            <v>Valvula de compuerta en bronce 1 1/2". Suministro e Instal.</v>
          </cell>
          <cell r="C944" t="str">
            <v>und</v>
          </cell>
          <cell r="D944">
            <v>139417.96</v>
          </cell>
        </row>
        <row r="945">
          <cell r="A945">
            <v>4622</v>
          </cell>
          <cell r="B945" t="str">
            <v>Tee en H.G. Ø 2 1/2". Suministro e Instal.</v>
          </cell>
          <cell r="C945" t="str">
            <v>und</v>
          </cell>
          <cell r="D945">
            <v>35209.279999999999</v>
          </cell>
        </row>
        <row r="946">
          <cell r="A946">
            <v>4626</v>
          </cell>
          <cell r="B946" t="str">
            <v>Apoyo de Neopreno D=60 (0.50 m x 0.31 m x 1")</v>
          </cell>
          <cell r="C946" t="str">
            <v>und</v>
          </cell>
          <cell r="D946">
            <v>146944.5</v>
          </cell>
        </row>
        <row r="947">
          <cell r="A947">
            <v>4627</v>
          </cell>
          <cell r="B947" t="str">
            <v>Mezcla Asfaltica  MDC-2</v>
          </cell>
          <cell r="C947" t="str">
            <v>m³</v>
          </cell>
          <cell r="D947">
            <v>504620.55</v>
          </cell>
        </row>
        <row r="948">
          <cell r="A948">
            <v>4630</v>
          </cell>
          <cell r="B948" t="str">
            <v>Marcas viales con pintura acrilica para demarcacion (simbolos y letreros)</v>
          </cell>
          <cell r="C948" t="str">
            <v>m²</v>
          </cell>
          <cell r="D948">
            <v>19709</v>
          </cell>
        </row>
        <row r="949">
          <cell r="A949">
            <v>4632</v>
          </cell>
          <cell r="B949" t="str">
            <v>Geotextil No Tejido 2000</v>
          </cell>
          <cell r="C949" t="str">
            <v>m²</v>
          </cell>
          <cell r="D949">
            <v>6015.23</v>
          </cell>
        </row>
        <row r="950">
          <cell r="A950">
            <v>4633</v>
          </cell>
          <cell r="B950" t="str">
            <v>Imprimacion con Emulsion Asfaltica</v>
          </cell>
          <cell r="C950" t="str">
            <v>m²</v>
          </cell>
          <cell r="D950">
            <v>2620.71</v>
          </cell>
        </row>
        <row r="951">
          <cell r="A951">
            <v>4635</v>
          </cell>
          <cell r="B951" t="str">
            <v>Sub base granular Triturada</v>
          </cell>
          <cell r="C951" t="str">
            <v>m³</v>
          </cell>
          <cell r="D951">
            <v>61999.94</v>
          </cell>
        </row>
        <row r="952">
          <cell r="A952">
            <v>4636</v>
          </cell>
          <cell r="B952" t="str">
            <v>Nivelacion de Pozos de Inspeccion (No incluye: Tapa ni aro)</v>
          </cell>
          <cell r="C952" t="str">
            <v>und</v>
          </cell>
          <cell r="D952">
            <v>141185.49</v>
          </cell>
        </row>
        <row r="953">
          <cell r="A953">
            <v>4637</v>
          </cell>
          <cell r="B953" t="str">
            <v>Poste de Kilometraje</v>
          </cell>
          <cell r="C953" t="str">
            <v>und</v>
          </cell>
          <cell r="D953">
            <v>123464.12</v>
          </cell>
        </row>
        <row r="954">
          <cell r="A954">
            <v>4638</v>
          </cell>
          <cell r="B954" t="str">
            <v>Base granular para reparcheo e=0.15 m (colocacion manual)</v>
          </cell>
          <cell r="C954" t="str">
            <v>m²</v>
          </cell>
          <cell r="D954">
            <v>16484.86</v>
          </cell>
        </row>
        <row r="955">
          <cell r="A955">
            <v>4642</v>
          </cell>
          <cell r="B955" t="str">
            <v>Replanteo y localizacion  para puentes colgantes</v>
          </cell>
          <cell r="C955" t="str">
            <v>m²</v>
          </cell>
          <cell r="D955">
            <v>9108.5</v>
          </cell>
        </row>
        <row r="956">
          <cell r="A956">
            <v>4643</v>
          </cell>
          <cell r="B956" t="str">
            <v>Demolicion manual de concreto ciclopeo (Incluye: retiro maximo a 6 Km)</v>
          </cell>
          <cell r="C956" t="str">
            <v>m³</v>
          </cell>
          <cell r="D956">
            <v>156457.66</v>
          </cell>
        </row>
        <row r="957">
          <cell r="A957">
            <v>4644</v>
          </cell>
          <cell r="B957" t="str">
            <v>Geomembrana de 30 mils, 0.75 mm  HDPE</v>
          </cell>
          <cell r="C957" t="str">
            <v>m²</v>
          </cell>
          <cell r="D957">
            <v>15490.84</v>
          </cell>
        </row>
        <row r="958">
          <cell r="A958">
            <v>4645</v>
          </cell>
          <cell r="B958" t="str">
            <v>Dilatacion en ladrillo tipo rejilla vitrificado A=0.07 m</v>
          </cell>
          <cell r="C958" t="str">
            <v>m</v>
          </cell>
          <cell r="D958">
            <v>23748.66</v>
          </cell>
        </row>
        <row r="959">
          <cell r="A959">
            <v>4650</v>
          </cell>
          <cell r="B959" t="str">
            <v>Base estabilizada  crudo de castilla e=0.10 m (extendida, nivelada y compactada), sin sello y sin crudo de castilla</v>
          </cell>
          <cell r="C959" t="str">
            <v>m³</v>
          </cell>
          <cell r="D959">
            <v>128017.8</v>
          </cell>
        </row>
        <row r="960">
          <cell r="A960">
            <v>4651</v>
          </cell>
          <cell r="B960" t="str">
            <v>Losa de pavimento en Concreto resistencia 280 kg/cm²-4000 psi e=0.10 m</v>
          </cell>
          <cell r="C960" t="str">
            <v>m²</v>
          </cell>
          <cell r="D960">
            <v>51700.08</v>
          </cell>
        </row>
        <row r="961">
          <cell r="A961">
            <v>4652</v>
          </cell>
          <cell r="B961" t="str">
            <v>Cable IPS -  IWRC 6 x 19 AA Ø= 9/16 "</v>
          </cell>
          <cell r="C961" t="str">
            <v>m</v>
          </cell>
          <cell r="D961">
            <v>11440.28</v>
          </cell>
        </row>
        <row r="962">
          <cell r="A962">
            <v>4653</v>
          </cell>
          <cell r="B962" t="str">
            <v>Cable IPS -  IWRC 6 x 19 AA Ø= 7/16 "</v>
          </cell>
          <cell r="C962" t="str">
            <v>m</v>
          </cell>
          <cell r="D962">
            <v>7992.3</v>
          </cell>
        </row>
        <row r="963">
          <cell r="A963">
            <v>4654</v>
          </cell>
          <cell r="B963" t="str">
            <v>Cable IPS -  IWRC 6 x 19 AA Ø= 5/8 "</v>
          </cell>
          <cell r="C963" t="str">
            <v>m</v>
          </cell>
          <cell r="D963">
            <v>13804.6</v>
          </cell>
        </row>
        <row r="964">
          <cell r="A964">
            <v>4655</v>
          </cell>
          <cell r="B964" t="str">
            <v>Cable IPS -  IWRC 6 x 19 AA Ø= 7/8 "</v>
          </cell>
          <cell r="C964" t="str">
            <v>m</v>
          </cell>
          <cell r="D964">
            <v>22880.26</v>
          </cell>
        </row>
        <row r="965">
          <cell r="A965">
            <v>4656</v>
          </cell>
          <cell r="B965" t="str">
            <v>Cable IPS -  IWRC 6 x 19 AA Ø= 1 3/8 "</v>
          </cell>
          <cell r="C965" t="str">
            <v>m</v>
          </cell>
          <cell r="D965">
            <v>56411.199999999997</v>
          </cell>
        </row>
        <row r="966">
          <cell r="A966">
            <v>4657</v>
          </cell>
          <cell r="B966" t="str">
            <v>Cable IPS -  IWRC 6 x 19 AA Ø= 1 5/8 "</v>
          </cell>
          <cell r="C966" t="str">
            <v>m</v>
          </cell>
          <cell r="D966">
            <v>77546.5</v>
          </cell>
        </row>
        <row r="967">
          <cell r="A967">
            <v>4658</v>
          </cell>
          <cell r="B967" t="str">
            <v>Cable IPS -  IWRC 6 x 19 AA Ø= 2 "</v>
          </cell>
          <cell r="C967" t="str">
            <v>m</v>
          </cell>
          <cell r="D967">
            <v>114305.12</v>
          </cell>
        </row>
        <row r="968">
          <cell r="A968">
            <v>4659</v>
          </cell>
          <cell r="B968" t="str">
            <v>Cable IPS -  IWRC 6 x 19 AA Ø= 2 1/8 "</v>
          </cell>
          <cell r="C968" t="str">
            <v>m</v>
          </cell>
          <cell r="D968">
            <v>136347.1</v>
          </cell>
        </row>
        <row r="969">
          <cell r="A969">
            <v>4660</v>
          </cell>
          <cell r="B969" t="str">
            <v>Dilatacion gravilla lavado a=0.25 m</v>
          </cell>
          <cell r="C969" t="str">
            <v>m</v>
          </cell>
          <cell r="D969">
            <v>62039.69</v>
          </cell>
        </row>
        <row r="970">
          <cell r="A970">
            <v>4661</v>
          </cell>
          <cell r="B970" t="str">
            <v>Codo 90° Ø=8" en A.C. con E.B x E.B. Suministro e Instal.</v>
          </cell>
          <cell r="C970" t="str">
            <v>und</v>
          </cell>
          <cell r="D970">
            <v>970802</v>
          </cell>
        </row>
        <row r="971">
          <cell r="A971">
            <v>4662</v>
          </cell>
          <cell r="B971" t="str">
            <v xml:space="preserve">Fabricacion rigidizadores torres en vigas UPN 120  </v>
          </cell>
          <cell r="C971" t="str">
            <v>und</v>
          </cell>
          <cell r="D971">
            <v>552368.65</v>
          </cell>
        </row>
        <row r="972">
          <cell r="A972">
            <v>4663</v>
          </cell>
          <cell r="B972" t="str">
            <v>Fabricacion viga transversal de anclaje 500 x 250 x 1/2"</v>
          </cell>
          <cell r="C972" t="str">
            <v>und</v>
          </cell>
          <cell r="D972">
            <v>2161464.66</v>
          </cell>
        </row>
        <row r="973">
          <cell r="A973">
            <v>4666</v>
          </cell>
          <cell r="B973" t="str">
            <v>Malla electrosoldada Q-2 Tipo ME-1</v>
          </cell>
          <cell r="C973" t="str">
            <v>m²</v>
          </cell>
          <cell r="D973">
            <v>4207.4799999999996</v>
          </cell>
        </row>
        <row r="974">
          <cell r="A974">
            <v>4667</v>
          </cell>
          <cell r="B974" t="str">
            <v>Viga puentes en concreto reforzado resistencia 210 Kg/cm2-3000 psi</v>
          </cell>
          <cell r="C974" t="str">
            <v>m³</v>
          </cell>
          <cell r="D974">
            <v>924433.16</v>
          </cell>
        </row>
        <row r="975">
          <cell r="A975">
            <v>4668</v>
          </cell>
          <cell r="B975" t="str">
            <v>Viga puentes en concreto reforzado resistencia 245 Kg/cm2-3500 psi</v>
          </cell>
          <cell r="C975" t="str">
            <v>m³</v>
          </cell>
          <cell r="D975">
            <v>948314.44</v>
          </cell>
        </row>
        <row r="976">
          <cell r="A976">
            <v>4669</v>
          </cell>
          <cell r="B976" t="str">
            <v>Viga Puentes en concreto reforzado resistencia 280 kg/cm2-4000 psi</v>
          </cell>
          <cell r="C976" t="str">
            <v>m³</v>
          </cell>
          <cell r="D976">
            <v>985070.07999999996</v>
          </cell>
        </row>
        <row r="977">
          <cell r="A977">
            <v>4670</v>
          </cell>
          <cell r="B977" t="str">
            <v>Riostras o diafragmas Concreto 5000 Psi, resistencia 350 kg/cm²</v>
          </cell>
          <cell r="C977" t="str">
            <v>m³</v>
          </cell>
          <cell r="D977">
            <v>1050359</v>
          </cell>
        </row>
        <row r="978">
          <cell r="A978">
            <v>4671</v>
          </cell>
          <cell r="B978" t="str">
            <v>Riostras o diafragmas Concreto 3500 Psi, resistencia 245 kg/cm²</v>
          </cell>
          <cell r="C978" t="str">
            <v>m³</v>
          </cell>
          <cell r="D978">
            <v>965730.5</v>
          </cell>
        </row>
        <row r="979">
          <cell r="A979">
            <v>4672</v>
          </cell>
          <cell r="B979" t="str">
            <v>Placa de aproximacion Concreto 3500 Psi, resistencia 245 Kg/cm²</v>
          </cell>
          <cell r="C979" t="str">
            <v>m³</v>
          </cell>
          <cell r="D979">
            <v>591712.88</v>
          </cell>
        </row>
        <row r="980">
          <cell r="A980">
            <v>4673</v>
          </cell>
          <cell r="B980" t="str">
            <v>Placa de aproximacion Concreto 4000 Psi, resistencia 280 Kg/cm²</v>
          </cell>
          <cell r="C980" t="str">
            <v>m³</v>
          </cell>
          <cell r="D980">
            <v>628468.52</v>
          </cell>
        </row>
        <row r="981">
          <cell r="A981">
            <v>4674</v>
          </cell>
          <cell r="B981" t="str">
            <v>Guardarueda aligerado en Caseton, Concreto 4000 Psi, resistencia 280 Kg/cm²</v>
          </cell>
          <cell r="C981" t="str">
            <v>m³</v>
          </cell>
          <cell r="D981">
            <v>973051.06</v>
          </cell>
        </row>
        <row r="982">
          <cell r="A982">
            <v>4675</v>
          </cell>
          <cell r="B982" t="str">
            <v>Concreto Ciclopeo para base o fundacion de Puentes resistencia 3000 Psi o 210 Kg/cm²</v>
          </cell>
          <cell r="C982" t="str">
            <v>m³</v>
          </cell>
          <cell r="D982">
            <v>460681.83</v>
          </cell>
        </row>
        <row r="983">
          <cell r="A983">
            <v>4677</v>
          </cell>
          <cell r="B983" t="str">
            <v>Conformacion de Sub base existente para reparcheo (Incluye: colocacion manual y compactacion)</v>
          </cell>
          <cell r="C983" t="str">
            <v>m²</v>
          </cell>
          <cell r="D983">
            <v>1757.49</v>
          </cell>
        </row>
        <row r="984">
          <cell r="A984">
            <v>4678</v>
          </cell>
          <cell r="B984" t="str">
            <v>Conformacion Subrasante Mejorada (Incluye: escarificar, perfilar, conformar, riego y compactacion)</v>
          </cell>
          <cell r="C984" t="str">
            <v>km</v>
          </cell>
          <cell r="D984">
            <v>2795195.34</v>
          </cell>
        </row>
        <row r="985">
          <cell r="A985">
            <v>4686</v>
          </cell>
          <cell r="B985" t="str">
            <v>Hexapodo en Concreto 3000 Psi ( Vol = 1.71 m³)</v>
          </cell>
          <cell r="C985" t="str">
            <v>und</v>
          </cell>
          <cell r="D985">
            <v>1145310.07</v>
          </cell>
        </row>
        <row r="986">
          <cell r="A986">
            <v>4687</v>
          </cell>
          <cell r="B986" t="str">
            <v>Terraplen, construccion y conformacion de variante en acceso a rios (acarreo max. 1 Km)</v>
          </cell>
          <cell r="C986" t="str">
            <v>m³</v>
          </cell>
          <cell r="D986">
            <v>21055.62</v>
          </cell>
        </row>
        <row r="987">
          <cell r="A987">
            <v>4688</v>
          </cell>
          <cell r="B987" t="str">
            <v>Terraplen en material conglomerado Incluye:regalias, explotar,cargar, extender, riego, compactar</v>
          </cell>
          <cell r="C987" t="str">
            <v>m³</v>
          </cell>
          <cell r="D987">
            <v>11240.4</v>
          </cell>
        </row>
        <row r="988">
          <cell r="A988">
            <v>4689</v>
          </cell>
          <cell r="B988" t="str">
            <v>Baranda en concreto 3000 Psi, sin refuerzo H=0.80 m</v>
          </cell>
          <cell r="C988" t="str">
            <v>m</v>
          </cell>
          <cell r="D988">
            <v>96127.35</v>
          </cell>
        </row>
        <row r="989">
          <cell r="A989">
            <v>4691</v>
          </cell>
          <cell r="B989" t="str">
            <v>Concreto Ciclopeo para base o fundacion de Puentes resistencia 2500 Psi o 175 Kg/cm²</v>
          </cell>
          <cell r="C989" t="str">
            <v>m³</v>
          </cell>
          <cell r="D989">
            <v>445794.14</v>
          </cell>
        </row>
        <row r="990">
          <cell r="A990">
            <v>4693</v>
          </cell>
          <cell r="B990" t="str">
            <v>Fabricacion viga riostra UPN 320 x 2300</v>
          </cell>
          <cell r="C990" t="str">
            <v>und</v>
          </cell>
          <cell r="D990">
            <v>708826.45</v>
          </cell>
        </row>
        <row r="991">
          <cell r="A991">
            <v>4694</v>
          </cell>
          <cell r="B991" t="str">
            <v>Drenaje en Tuberia PVC RDE 21 de 3" L=0.50 m  para Puentes</v>
          </cell>
          <cell r="C991" t="str">
            <v>und</v>
          </cell>
          <cell r="D991">
            <v>20041.5</v>
          </cell>
        </row>
        <row r="992">
          <cell r="A992">
            <v>4695</v>
          </cell>
          <cell r="B992" t="str">
            <v>Drenaje en Tuberia  PVC RDE 21 de  4" L=0.50 m para Puentes</v>
          </cell>
          <cell r="C992" t="str">
            <v>und</v>
          </cell>
          <cell r="D992">
            <v>32024.5</v>
          </cell>
        </row>
        <row r="993">
          <cell r="A993">
            <v>4697</v>
          </cell>
          <cell r="B993" t="str">
            <v>Guardarueda Concreto 4000 Psi, resistencia 280 Kg/cm²</v>
          </cell>
          <cell r="C993" t="str">
            <v>m³</v>
          </cell>
          <cell r="D993">
            <v>711680.26</v>
          </cell>
        </row>
        <row r="994">
          <cell r="A994">
            <v>4701</v>
          </cell>
          <cell r="B994" t="str">
            <v>Pases en Tuberia  HG de  1 1/2" para puentes</v>
          </cell>
          <cell r="C994" t="str">
            <v>und</v>
          </cell>
          <cell r="D994">
            <v>15408.27</v>
          </cell>
        </row>
        <row r="995">
          <cell r="A995">
            <v>4703</v>
          </cell>
          <cell r="B995" t="str">
            <v>Concreto 3000 Psi, para el anillo del Caisson (H=1.00 m, Prof=7.0 m, Ø=1.30 m</v>
          </cell>
          <cell r="C995" t="str">
            <v>m³</v>
          </cell>
          <cell r="D995">
            <v>1001006.15</v>
          </cell>
        </row>
        <row r="996">
          <cell r="A996">
            <v>4704</v>
          </cell>
          <cell r="B996" t="str">
            <v>Concreto 3000 Psi para el pilote tipo Caisson  (Profundidad 7.0 m,  Ø= 1.20 m)</v>
          </cell>
          <cell r="C996" t="str">
            <v>m³</v>
          </cell>
          <cell r="D996">
            <v>611768.4</v>
          </cell>
        </row>
        <row r="997">
          <cell r="A997">
            <v>4705</v>
          </cell>
          <cell r="B997" t="str">
            <v>Losa de pavimento en Concreto resistencia 245 kg/cm²-3500 psi e=0.20 m</v>
          </cell>
          <cell r="C997" t="str">
            <v>m²</v>
          </cell>
          <cell r="D997">
            <v>25690.799999999999</v>
          </cell>
        </row>
        <row r="998">
          <cell r="A998">
            <v>4709</v>
          </cell>
          <cell r="B998" t="str">
            <v>Viga cajon postensada 5000 Psi (350 Kg/cm2)  H= 2.0 - 2.50 m.</v>
          </cell>
          <cell r="C998" t="str">
            <v>m³</v>
          </cell>
          <cell r="D998">
            <v>1557039.56</v>
          </cell>
        </row>
        <row r="999">
          <cell r="A999">
            <v>4714</v>
          </cell>
          <cell r="B999" t="str">
            <v>Replanteo y localizacion  para puentes (Planimetria y Altimetria)</v>
          </cell>
          <cell r="C999" t="str">
            <v>m</v>
          </cell>
          <cell r="D999">
            <v>37048.080000000002</v>
          </cell>
        </row>
        <row r="1000">
          <cell r="A1000">
            <v>4715</v>
          </cell>
          <cell r="B1000" t="str">
            <v>Alcantarilla doble 36" de 6 m aleta - aleta</v>
          </cell>
          <cell r="C1000" t="str">
            <v>und</v>
          </cell>
          <cell r="D1000">
            <v>13345772.789999999</v>
          </cell>
        </row>
        <row r="1001">
          <cell r="A1001">
            <v>4726</v>
          </cell>
          <cell r="B1001" t="str">
            <v>Cuneta tipo  C-1 concreto 3000 Psi (a=1.20 m)</v>
          </cell>
          <cell r="C1001" t="str">
            <v>m</v>
          </cell>
          <cell r="D1001">
            <v>52475.92</v>
          </cell>
        </row>
        <row r="1002">
          <cell r="A1002">
            <v>4727</v>
          </cell>
          <cell r="B1002" t="str">
            <v>Cuneta tipo C-2 concreto 3000 Psi (a = 1.70 m)</v>
          </cell>
          <cell r="C1002" t="str">
            <v>m</v>
          </cell>
          <cell r="D1002">
            <v>71983.56</v>
          </cell>
        </row>
        <row r="1003">
          <cell r="A1003">
            <v>4728</v>
          </cell>
          <cell r="B1003" t="str">
            <v>Cuneta tipo C-3 concreto 3000 Psi. (a = 1.60 m)</v>
          </cell>
          <cell r="C1003" t="str">
            <v>m</v>
          </cell>
          <cell r="D1003">
            <v>68082.03</v>
          </cell>
        </row>
        <row r="1004">
          <cell r="A1004">
            <v>4729</v>
          </cell>
          <cell r="B1004" t="str">
            <v>Cuneta  tipo C-4  concreto de 3000 psi  (a = 0.90 m)</v>
          </cell>
          <cell r="C1004" t="str">
            <v>m</v>
          </cell>
          <cell r="D1004">
            <v>40805.78</v>
          </cell>
        </row>
        <row r="1005">
          <cell r="A1005">
            <v>4731</v>
          </cell>
          <cell r="B1005" t="str">
            <v>Hincada de pilotes  en tuberia de 3 1/2"</v>
          </cell>
          <cell r="C1005" t="str">
            <v>m</v>
          </cell>
          <cell r="D1005">
            <v>80790.05</v>
          </cell>
        </row>
        <row r="1006">
          <cell r="A1006">
            <v>4734</v>
          </cell>
          <cell r="B1006" t="str">
            <v>Geotextil No Tejido 1600</v>
          </cell>
          <cell r="C1006" t="str">
            <v>m²</v>
          </cell>
          <cell r="D1006">
            <v>4485.38</v>
          </cell>
        </row>
        <row r="1007">
          <cell r="A1007">
            <v>4735</v>
          </cell>
          <cell r="B1007" t="str">
            <v>Hincada de pilotes  en tuberia de 6 5/8"</v>
          </cell>
          <cell r="C1007" t="str">
            <v>m</v>
          </cell>
          <cell r="D1007">
            <v>171418.25</v>
          </cell>
        </row>
        <row r="1008">
          <cell r="A1008">
            <v>4736</v>
          </cell>
          <cell r="B1008" t="str">
            <v>Dique, construccion con material de sitio, sin seleccionar (en rio)</v>
          </cell>
          <cell r="C1008" t="str">
            <v>m³</v>
          </cell>
          <cell r="D1008">
            <v>15715.17</v>
          </cell>
        </row>
        <row r="1009">
          <cell r="A1009">
            <v>4739</v>
          </cell>
          <cell r="B1009" t="str">
            <v>Bolsacreto con cemento - arena de 1.20 x 2.4 x 0.35 Relacion 1:8</v>
          </cell>
          <cell r="C1009" t="str">
            <v>und</v>
          </cell>
          <cell r="D1009">
            <v>160634.65</v>
          </cell>
        </row>
        <row r="1010">
          <cell r="A1010">
            <v>4740</v>
          </cell>
          <cell r="B1010" t="str">
            <v>Dique, reconformacion de taludes con material del sitio</v>
          </cell>
          <cell r="C1010" t="str">
            <v>m³</v>
          </cell>
          <cell r="D1010">
            <v>11940.98</v>
          </cell>
        </row>
        <row r="1011">
          <cell r="A1011">
            <v>4741</v>
          </cell>
          <cell r="B1011" t="str">
            <v>Geotextil No Tejido 4000</v>
          </cell>
          <cell r="C1011" t="str">
            <v>m²</v>
          </cell>
          <cell r="D1011">
            <v>9299.27</v>
          </cell>
        </row>
        <row r="1012">
          <cell r="A1012">
            <v>4742</v>
          </cell>
          <cell r="B1012" t="str">
            <v>Colchoneta Reno (Gavion)  e= 0.30 m</v>
          </cell>
          <cell r="C1012" t="str">
            <v>m³</v>
          </cell>
          <cell r="D1012">
            <v>208806.66</v>
          </cell>
        </row>
        <row r="1013">
          <cell r="A1013">
            <v>4743</v>
          </cell>
          <cell r="B1013" t="str">
            <v>Replanteo y localizacion  pavimento rigido (Planimetria y Altimetria)</v>
          </cell>
          <cell r="C1013" t="str">
            <v>m²</v>
          </cell>
          <cell r="D1013">
            <v>106278.72</v>
          </cell>
        </row>
        <row r="1014">
          <cell r="A1014">
            <v>4744</v>
          </cell>
          <cell r="B1014" t="str">
            <v>Hexapodo en Concreto 3000 Psi.</v>
          </cell>
          <cell r="C1014" t="str">
            <v>m³</v>
          </cell>
          <cell r="D1014">
            <v>665159.55000000005</v>
          </cell>
        </row>
        <row r="1015">
          <cell r="A1015">
            <v>4745</v>
          </cell>
          <cell r="B1015" t="str">
            <v>Demolicion de estructuras en concreto ciclopeo (aletas y/o estribos H &gt;= 3.0 m), sin retiro</v>
          </cell>
          <cell r="C1015" t="str">
            <v>m³</v>
          </cell>
          <cell r="D1015">
            <v>106635</v>
          </cell>
        </row>
        <row r="1016">
          <cell r="A1016">
            <v>4748</v>
          </cell>
          <cell r="B1016" t="str">
            <v>Pedraplen o enrocado, acarreo maximo 1 a 6  Km</v>
          </cell>
          <cell r="C1016" t="str">
            <v>m³</v>
          </cell>
          <cell r="D1016">
            <v>91467.63</v>
          </cell>
        </row>
        <row r="1017">
          <cell r="A1017">
            <v>4749</v>
          </cell>
          <cell r="B1017" t="str">
            <v>Compensacion ambiental</v>
          </cell>
          <cell r="C1017" t="str">
            <v>glb</v>
          </cell>
          <cell r="D1017">
            <v>579219481</v>
          </cell>
        </row>
        <row r="1018">
          <cell r="A1018">
            <v>4750</v>
          </cell>
          <cell r="B1018" t="str">
            <v>Tuberia de Polietileno PE-80 de 1"  para gas. Suministro e Instal.</v>
          </cell>
          <cell r="C1018" t="str">
            <v>m</v>
          </cell>
          <cell r="D1018">
            <v>4767.42</v>
          </cell>
        </row>
        <row r="1019">
          <cell r="A1019">
            <v>4751</v>
          </cell>
          <cell r="B1019" t="str">
            <v>Reparacion tuberia de gas Polietileno PE-80 de 1/2"</v>
          </cell>
          <cell r="C1019" t="str">
            <v>und</v>
          </cell>
          <cell r="D1019">
            <v>99527</v>
          </cell>
        </row>
        <row r="1020">
          <cell r="A1020">
            <v>4752</v>
          </cell>
          <cell r="B1020" t="str">
            <v>Tuberia de Polietileno PE 80  PN-16 de 20 mm = 1/2"</v>
          </cell>
          <cell r="C1020" t="str">
            <v>m</v>
          </cell>
          <cell r="D1020">
            <v>3137.13</v>
          </cell>
        </row>
        <row r="1021">
          <cell r="A1021">
            <v>4753</v>
          </cell>
          <cell r="B1021" t="str">
            <v>Tuberia de Polietileno PE 80  PN-12.5 de Ø=25 mm = 3/4"</v>
          </cell>
          <cell r="C1021" t="str">
            <v>m</v>
          </cell>
          <cell r="D1021">
            <v>3982.75</v>
          </cell>
        </row>
        <row r="1022">
          <cell r="A1022">
            <v>4754</v>
          </cell>
          <cell r="B1022" t="str">
            <v>Tuberia de Polietileno PE 80  PN-12.5 de Ø=32 mm = 1"</v>
          </cell>
          <cell r="C1022" t="str">
            <v>m</v>
          </cell>
          <cell r="D1022">
            <v>6776.28</v>
          </cell>
        </row>
        <row r="1023">
          <cell r="A1023">
            <v>4755</v>
          </cell>
          <cell r="B1023" t="str">
            <v>Tuberia de Polietileno PE 100  PN-16 de Ø= 40 mm = 1 1/4"</v>
          </cell>
          <cell r="C1023" t="str">
            <v>m</v>
          </cell>
          <cell r="D1023">
            <v>7835.21</v>
          </cell>
        </row>
        <row r="1024">
          <cell r="A1024">
            <v>4756</v>
          </cell>
          <cell r="B1024" t="str">
            <v>Tuberia de Polietileno PE 100  PN-10 de Ø=50 mm = 1 1/2"</v>
          </cell>
          <cell r="C1024" t="str">
            <v>m</v>
          </cell>
          <cell r="D1024">
            <v>8708.77</v>
          </cell>
        </row>
        <row r="1025">
          <cell r="A1025">
            <v>4757</v>
          </cell>
          <cell r="B1025" t="str">
            <v>Tuberia de Polietileno PE 100  PN-10 de Ø=63 mm = 2"</v>
          </cell>
          <cell r="C1025" t="str">
            <v>m</v>
          </cell>
          <cell r="D1025">
            <v>11044.5</v>
          </cell>
        </row>
        <row r="1026">
          <cell r="A1026">
            <v>4758</v>
          </cell>
          <cell r="B1026" t="str">
            <v>Tuberia de Polietileno PE 100  PN-10 de Ø=75 mm = 2 1/2"</v>
          </cell>
          <cell r="C1026" t="str">
            <v>m</v>
          </cell>
          <cell r="D1026">
            <v>15486.96</v>
          </cell>
        </row>
        <row r="1027">
          <cell r="A1027">
            <v>4759</v>
          </cell>
          <cell r="B1027" t="str">
            <v>Tuberia de Polietileno PE 100  PN-10 de Ø=90 mm = 3"</v>
          </cell>
          <cell r="C1027" t="str">
            <v>m</v>
          </cell>
          <cell r="D1027">
            <v>19333.98</v>
          </cell>
        </row>
        <row r="1028">
          <cell r="A1028">
            <v>4760</v>
          </cell>
          <cell r="B1028" t="str">
            <v xml:space="preserve">Union reducida de Polietileno PE 25 mm x 20 mm Socket  </v>
          </cell>
          <cell r="C1028" t="str">
            <v>und</v>
          </cell>
          <cell r="D1028">
            <v>7762.73</v>
          </cell>
        </row>
        <row r="1029">
          <cell r="A1029">
            <v>4761</v>
          </cell>
          <cell r="B1029" t="str">
            <v>Union reducida de Polietileno PE 32 mm x 20 mm Socket</v>
          </cell>
          <cell r="C1029" t="str">
            <v>und</v>
          </cell>
          <cell r="D1029">
            <v>9230.73</v>
          </cell>
        </row>
        <row r="1030">
          <cell r="A1030">
            <v>4762</v>
          </cell>
          <cell r="B1030" t="str">
            <v xml:space="preserve">Union reducida de Polietileno PE 32 mm x 25 mm Socket   </v>
          </cell>
          <cell r="C1030" t="str">
            <v>und</v>
          </cell>
          <cell r="D1030">
            <v>9762.73</v>
          </cell>
        </row>
        <row r="1031">
          <cell r="A1031">
            <v>4763</v>
          </cell>
          <cell r="B1031" t="str">
            <v>Excavacion mecanica conglomerado de 0-6 m zona urbana  (area restringida por tuberias gas, agua, lluvias, ductos, etc)</v>
          </cell>
          <cell r="C1031" t="str">
            <v>m³</v>
          </cell>
          <cell r="D1031">
            <v>12333.56</v>
          </cell>
        </row>
        <row r="1032">
          <cell r="A1032">
            <v>4764</v>
          </cell>
          <cell r="B1032" t="str">
            <v>Reposicion de Tuberia de Polietileno PE-80 de 1"</v>
          </cell>
          <cell r="C1032" t="str">
            <v>m</v>
          </cell>
          <cell r="D1032">
            <v>15752.75</v>
          </cell>
        </row>
        <row r="1033">
          <cell r="A1033">
            <v>4765</v>
          </cell>
          <cell r="B1033" t="str">
            <v>Fabricacion vigas receptoras de cables 350 x 200 x 1/2"</v>
          </cell>
          <cell r="C1033" t="str">
            <v>und</v>
          </cell>
          <cell r="D1033">
            <v>2087733.08</v>
          </cell>
        </row>
        <row r="1034">
          <cell r="A1034">
            <v>4766</v>
          </cell>
          <cell r="B1034" t="str">
            <v>Fabricacion platinas horizontales 3/4" refuerzo torre " H "</v>
          </cell>
          <cell r="C1034" t="str">
            <v>und</v>
          </cell>
          <cell r="D1034">
            <v>3567587.07</v>
          </cell>
        </row>
        <row r="1035">
          <cell r="A1035">
            <v>4768</v>
          </cell>
          <cell r="B1035" t="str">
            <v>Fabricacion platinas verticales 3/4" refuerzo torre "H"</v>
          </cell>
          <cell r="C1035" t="str">
            <v>und</v>
          </cell>
          <cell r="D1035">
            <v>4543600.68</v>
          </cell>
        </row>
        <row r="1036">
          <cell r="A1036">
            <v>4769</v>
          </cell>
          <cell r="B1036" t="str">
            <v>Union a Termofusion a Tope Diametro &lt; 110 mm</v>
          </cell>
          <cell r="C1036" t="str">
            <v>und</v>
          </cell>
          <cell r="D1036">
            <v>21249</v>
          </cell>
        </row>
        <row r="1037">
          <cell r="A1037">
            <v>4771</v>
          </cell>
          <cell r="B1037" t="str">
            <v>Fabricacion espigo tipo B (anclaje estribo - pila)</v>
          </cell>
          <cell r="C1037" t="str">
            <v>und</v>
          </cell>
          <cell r="D1037">
            <v>386304.82</v>
          </cell>
        </row>
        <row r="1038">
          <cell r="A1038">
            <v>4772</v>
          </cell>
          <cell r="B1038" t="str">
            <v>Fabricacion conexion pendulo a dado de anclaje</v>
          </cell>
          <cell r="C1038" t="str">
            <v>und</v>
          </cell>
          <cell r="D1038">
            <v>1084844.31</v>
          </cell>
        </row>
        <row r="1039">
          <cell r="A1039">
            <v>4803</v>
          </cell>
          <cell r="B1039" t="str">
            <v>Pasamuro en A.C. Ø=8" L=0.95 m E.B. Suministro e instal.</v>
          </cell>
          <cell r="C1039" t="str">
            <v>und</v>
          </cell>
          <cell r="D1039">
            <v>980187.35</v>
          </cell>
        </row>
        <row r="1040">
          <cell r="A1040">
            <v>4804</v>
          </cell>
          <cell r="B1040" t="str">
            <v>Correa tubo estructural rectangular 80*40*3 mm, anticorrosivo y esmalte instalada.</v>
          </cell>
          <cell r="C1040" t="str">
            <v>m</v>
          </cell>
          <cell r="D1040">
            <v>26903.75</v>
          </cell>
        </row>
        <row r="1041">
          <cell r="A1041">
            <v>4805</v>
          </cell>
          <cell r="B1041" t="str">
            <v>Canaleta lamina galvanizada cal. 22 desarrollo prom. 0.50 m</v>
          </cell>
          <cell r="C1041" t="str">
            <v>m</v>
          </cell>
          <cell r="D1041">
            <v>44278.61</v>
          </cell>
        </row>
        <row r="1042">
          <cell r="A1042">
            <v>4806</v>
          </cell>
          <cell r="B1042" t="str">
            <v>Pantalla contra solidos flotantes en PRFV, e= 5 mm. Suministro e instal.</v>
          </cell>
          <cell r="C1042" t="str">
            <v>m²</v>
          </cell>
          <cell r="D1042">
            <v>362620</v>
          </cell>
        </row>
        <row r="1043">
          <cell r="A1043">
            <v>4807</v>
          </cell>
          <cell r="B1043" t="str">
            <v>Teja termoacustica tipo Cindu</v>
          </cell>
          <cell r="C1043" t="str">
            <v>m²</v>
          </cell>
          <cell r="D1043">
            <v>39461</v>
          </cell>
        </row>
        <row r="1044">
          <cell r="A1044">
            <v>4808</v>
          </cell>
          <cell r="B1044" t="str">
            <v>Terraplen con material crudo de rio selecionado T. max. 3" (zaranda)</v>
          </cell>
          <cell r="C1044" t="str">
            <v>m³</v>
          </cell>
          <cell r="D1044">
            <v>42598.47</v>
          </cell>
        </row>
        <row r="1045">
          <cell r="A1045">
            <v>4809</v>
          </cell>
          <cell r="B1045" t="str">
            <v>Losa de pavimento en Concreto resistencia 245 kg/cm²-3500 psi e=0.15 m</v>
          </cell>
          <cell r="C1045" t="str">
            <v>m²</v>
          </cell>
          <cell r="D1045">
            <v>105543.11</v>
          </cell>
        </row>
        <row r="1046">
          <cell r="A1046">
            <v>4810</v>
          </cell>
          <cell r="B1046" t="str">
            <v>Hidrante tipo Milan Ø=3" en E.L. Suministro e Instal.</v>
          </cell>
          <cell r="C1046" t="str">
            <v>und</v>
          </cell>
          <cell r="D1046">
            <v>1632316</v>
          </cell>
        </row>
        <row r="1047">
          <cell r="A1047">
            <v>4811</v>
          </cell>
          <cell r="B1047" t="str">
            <v>Caja en concreto reforzado 3000 Psi para estacion macromedidora Ø=3" (2.20 x 1.0 x 1.20 libres)</v>
          </cell>
          <cell r="C1047" t="str">
            <v>und</v>
          </cell>
          <cell r="D1047">
            <v>3119037.13</v>
          </cell>
        </row>
        <row r="1048">
          <cell r="A1048">
            <v>4812</v>
          </cell>
          <cell r="B1048" t="str">
            <v>Caja en concreto reforzado 3000 Psi para estacion macromedidora Ø=4" (2.30 x 1.2 x 1.20 libres)</v>
          </cell>
          <cell r="C1048" t="str">
            <v>und</v>
          </cell>
          <cell r="D1048">
            <v>3418122.64</v>
          </cell>
        </row>
        <row r="1049">
          <cell r="A1049">
            <v>4813</v>
          </cell>
          <cell r="B1049" t="str">
            <v>Caja en concreto reforzado 3000 Psi para estacion macromedidora Ø=6" (2.60 x 1.2 x 1.30 libres)</v>
          </cell>
          <cell r="C1049" t="str">
            <v>und</v>
          </cell>
          <cell r="D1049">
            <v>3775106.34</v>
          </cell>
        </row>
        <row r="1050">
          <cell r="A1050">
            <v>4814</v>
          </cell>
          <cell r="B1050" t="str">
            <v>Caja en concreto reforzado 3000 Psi para estacion macromedidora Ø=8" (3.00 x 1.2 x 1.40 libres)</v>
          </cell>
          <cell r="C1050" t="str">
            <v>und</v>
          </cell>
          <cell r="D1050">
            <v>4263595.5199999996</v>
          </cell>
        </row>
        <row r="1051">
          <cell r="A1051">
            <v>4815</v>
          </cell>
          <cell r="B1051" t="str">
            <v>Hidrante tipo Milan Ø=4" en ext. liso.</v>
          </cell>
          <cell r="C1051" t="str">
            <v>und</v>
          </cell>
          <cell r="D1051">
            <v>2307436</v>
          </cell>
        </row>
        <row r="1052">
          <cell r="A1052">
            <v>4816</v>
          </cell>
          <cell r="B1052" t="str">
            <v>Hidrante tipo Milan Ø=6" en ext. liso.</v>
          </cell>
          <cell r="C1052" t="str">
            <v>und</v>
          </cell>
          <cell r="D1052">
            <v>2784245</v>
          </cell>
        </row>
        <row r="1053">
          <cell r="A1053">
            <v>4817</v>
          </cell>
          <cell r="B1053" t="str">
            <v>Junta de dilatacion 10 mm x 10 mm</v>
          </cell>
          <cell r="C1053" t="str">
            <v>m</v>
          </cell>
          <cell r="D1053">
            <v>85604.47</v>
          </cell>
        </row>
        <row r="1054">
          <cell r="A1054">
            <v>4818</v>
          </cell>
          <cell r="B1054" t="str">
            <v>Junta de dilatacion 6 mm x 6 mm</v>
          </cell>
          <cell r="C1054" t="str">
            <v>m</v>
          </cell>
          <cell r="D1054">
            <v>152141.69</v>
          </cell>
        </row>
        <row r="1055">
          <cell r="A1055">
            <v>4819</v>
          </cell>
          <cell r="B1055" t="str">
            <v>Tuberia PVC alcantarillado   6". Suministro e instal.</v>
          </cell>
          <cell r="C1055" t="str">
            <v>m</v>
          </cell>
          <cell r="D1055">
            <v>34477.75</v>
          </cell>
        </row>
        <row r="1056">
          <cell r="A1056">
            <v>4820</v>
          </cell>
          <cell r="B1056" t="str">
            <v>Tuberia PVC alcantarillado   8". Suministro e instal.</v>
          </cell>
          <cell r="C1056" t="str">
            <v>m</v>
          </cell>
          <cell r="D1056">
            <v>46556.22</v>
          </cell>
        </row>
        <row r="1057">
          <cell r="A1057">
            <v>4821</v>
          </cell>
          <cell r="B1057" t="str">
            <v>Tuberia PVC alcantarillado 10". Suministro e instal.</v>
          </cell>
          <cell r="C1057" t="str">
            <v>m</v>
          </cell>
          <cell r="D1057">
            <v>67037.14</v>
          </cell>
        </row>
        <row r="1058">
          <cell r="A1058">
            <v>4822</v>
          </cell>
          <cell r="B1058" t="str">
            <v>Tuberia PVC alcantarillado 12". Suministro e instal.</v>
          </cell>
          <cell r="C1058" t="str">
            <v>m</v>
          </cell>
          <cell r="D1058">
            <v>98209.26</v>
          </cell>
        </row>
        <row r="1059">
          <cell r="A1059">
            <v>4823</v>
          </cell>
          <cell r="B1059" t="str">
            <v>Tuberia PVC alcantarillado 16". Suministro e instal.</v>
          </cell>
          <cell r="C1059" t="str">
            <v>m</v>
          </cell>
          <cell r="D1059">
            <v>160513.97</v>
          </cell>
        </row>
        <row r="1060">
          <cell r="A1060">
            <v>4824</v>
          </cell>
          <cell r="B1060" t="str">
            <v>Tuberia PVC alcantarillado 18". Suministro e instal.</v>
          </cell>
          <cell r="C1060" t="str">
            <v>m</v>
          </cell>
          <cell r="D1060">
            <v>210113.98</v>
          </cell>
        </row>
        <row r="1061">
          <cell r="A1061">
            <v>4825</v>
          </cell>
          <cell r="B1061" t="str">
            <v>Tuberia PVC alcantarillado 20". Suministro e instal.</v>
          </cell>
          <cell r="C1061" t="str">
            <v>m</v>
          </cell>
          <cell r="D1061">
            <v>261099.72</v>
          </cell>
        </row>
        <row r="1062">
          <cell r="A1062">
            <v>4831</v>
          </cell>
          <cell r="B1062" t="str">
            <v>Tuberia sanitaria PVC 3". Suministro e instal.</v>
          </cell>
          <cell r="C1062" t="str">
            <v>m</v>
          </cell>
          <cell r="D1062">
            <v>22574.55</v>
          </cell>
        </row>
        <row r="1063">
          <cell r="A1063">
            <v>4832</v>
          </cell>
          <cell r="B1063" t="str">
            <v>Tuberia sanitaria PVC 4". Suministro e instal.</v>
          </cell>
          <cell r="C1063" t="str">
            <v>m</v>
          </cell>
          <cell r="D1063">
            <v>30706.240000000002</v>
          </cell>
        </row>
        <row r="1064">
          <cell r="A1064">
            <v>4834</v>
          </cell>
          <cell r="B1064" t="str">
            <v>Fabricacion conexion pendulo a viga de anclaje superior</v>
          </cell>
          <cell r="C1064" t="str">
            <v>und</v>
          </cell>
          <cell r="D1064">
            <v>1305989.22</v>
          </cell>
        </row>
        <row r="1065">
          <cell r="A1065">
            <v>4835</v>
          </cell>
          <cell r="B1065" t="str">
            <v>Fabricacion conexion entre vigas con paltinas 3/4" y 5/8"</v>
          </cell>
          <cell r="C1065" t="str">
            <v>und</v>
          </cell>
          <cell r="D1065">
            <v>2294827.71</v>
          </cell>
        </row>
        <row r="1066">
          <cell r="A1066">
            <v>4856</v>
          </cell>
          <cell r="B1066" t="str">
            <v>Tuberia presion PVC RDE 21 1". Suministro e instal.</v>
          </cell>
          <cell r="C1066" t="str">
            <v>m</v>
          </cell>
          <cell r="D1066">
            <v>6783.01</v>
          </cell>
        </row>
        <row r="1067">
          <cell r="A1067">
            <v>4858</v>
          </cell>
          <cell r="B1067" t="str">
            <v>Tuberia presion PVC RDE 21 1 1/4". Suministro e instal.</v>
          </cell>
          <cell r="C1067" t="str">
            <v>m</v>
          </cell>
          <cell r="D1067">
            <v>10950.27</v>
          </cell>
        </row>
        <row r="1068">
          <cell r="A1068">
            <v>4862</v>
          </cell>
          <cell r="B1068" t="str">
            <v>Tuberia union mecanica RDE 21 2 ". Suministro e instal.</v>
          </cell>
          <cell r="C1068" t="str">
            <v>m</v>
          </cell>
          <cell r="D1068">
            <v>10793.06</v>
          </cell>
        </row>
        <row r="1069">
          <cell r="A1069">
            <v>4899</v>
          </cell>
          <cell r="B1069" t="str">
            <v>Fabricacion tope sismico - pendulo</v>
          </cell>
          <cell r="C1069" t="str">
            <v>und</v>
          </cell>
          <cell r="D1069">
            <v>471728.19</v>
          </cell>
        </row>
        <row r="1070">
          <cell r="A1070">
            <v>4903</v>
          </cell>
          <cell r="B1070" t="str">
            <v>Obra falsa en Ciclopeo y Madera para Puentes en Concreto reforzado</v>
          </cell>
          <cell r="C1070" t="str">
            <v>m³</v>
          </cell>
          <cell r="D1070">
            <v>602575.11</v>
          </cell>
        </row>
        <row r="1071">
          <cell r="A1071">
            <v>4905</v>
          </cell>
          <cell r="B1071" t="str">
            <v>Terraplen en material de rio Seleccionado (zaranda) T.max. 4", acarreo max. 2 Km</v>
          </cell>
          <cell r="C1071" t="str">
            <v>m³</v>
          </cell>
          <cell r="D1071">
            <v>43072.29</v>
          </cell>
        </row>
        <row r="1072">
          <cell r="A1072">
            <v>4906</v>
          </cell>
          <cell r="B1072" t="str">
            <v>Saco (0.7 x 1.0) con suelo arcilloso - cemento  (7:1), cemento al 6% en peso</v>
          </cell>
          <cell r="C1072" t="str">
            <v>und</v>
          </cell>
          <cell r="D1072">
            <v>7351.99</v>
          </cell>
        </row>
        <row r="1073">
          <cell r="A1073">
            <v>4907</v>
          </cell>
          <cell r="B1073" t="str">
            <v>Cuneta revestida en Sacos (0.1 x 0.6 x 0.7) con suelo-cemento  (7:1), cemento al 6 % en peso, Trapezoidal, L1= 0.6 L2=1</v>
          </cell>
          <cell r="C1073" t="str">
            <v>m</v>
          </cell>
          <cell r="D1073">
            <v>66292.33</v>
          </cell>
        </row>
        <row r="1074">
          <cell r="A1074">
            <v>4908</v>
          </cell>
          <cell r="B1074" t="str">
            <v>Demolicion mecanica de pavimento en concreto asfaltico (inc. retiro)</v>
          </cell>
          <cell r="C1074" t="str">
            <v>m²</v>
          </cell>
          <cell r="D1074">
            <v>57700.08</v>
          </cell>
        </row>
        <row r="1075">
          <cell r="A1075">
            <v>4913</v>
          </cell>
          <cell r="B1075" t="str">
            <v>Sardinel Prefabricado (0.80 x 0.20 x 0.40)  Incluye mortero de pegue y nivelacion 0.03 m</v>
          </cell>
          <cell r="C1075" t="str">
            <v>m</v>
          </cell>
          <cell r="D1075">
            <v>57548.13</v>
          </cell>
        </row>
        <row r="1076">
          <cell r="A1076">
            <v>4914</v>
          </cell>
          <cell r="B1076" t="str">
            <v>Dilatacion en ladrillo tolete comun  A=0.07</v>
          </cell>
          <cell r="C1076" t="str">
            <v>m</v>
          </cell>
          <cell r="D1076">
            <v>11137.88</v>
          </cell>
        </row>
        <row r="1077">
          <cell r="A1077">
            <v>4915</v>
          </cell>
          <cell r="B1077" t="str">
            <v>Placa o losa Concreto resistencia 210 kg/cm2-3000 psi</v>
          </cell>
          <cell r="C1077" t="str">
            <v>m³</v>
          </cell>
          <cell r="D1077">
            <v>702176.86</v>
          </cell>
        </row>
        <row r="1078">
          <cell r="A1078">
            <v>4920</v>
          </cell>
          <cell r="B1078" t="str">
            <v>Apoyo de Neopreno D=60 (0.56 m x 0.50 m x 1 1/2")</v>
          </cell>
          <cell r="C1078" t="str">
            <v>und</v>
          </cell>
          <cell r="D1078">
            <v>250392.5</v>
          </cell>
        </row>
        <row r="1079">
          <cell r="A1079">
            <v>4921</v>
          </cell>
          <cell r="B1079" t="str">
            <v>Geotextil No Tejido 2500</v>
          </cell>
          <cell r="C1079" t="str">
            <v>m²</v>
          </cell>
          <cell r="D1079">
            <v>6245.52</v>
          </cell>
        </row>
        <row r="1080">
          <cell r="A1080">
            <v>4922</v>
          </cell>
          <cell r="B1080" t="str">
            <v>Tuberia con rosca PVC RDE 21 Ø=6" de 2 TPI. Suministro e Instal.</v>
          </cell>
          <cell r="C1080" t="str">
            <v>m</v>
          </cell>
          <cell r="D1080">
            <v>126821.12</v>
          </cell>
        </row>
        <row r="1081">
          <cell r="A1081">
            <v>4923</v>
          </cell>
          <cell r="B1081" t="str">
            <v>Pañete impermeabilizado muros 1:3 espesor de 2 cm</v>
          </cell>
          <cell r="C1081" t="str">
            <v>m²</v>
          </cell>
          <cell r="D1081">
            <v>24636.080000000002</v>
          </cell>
        </row>
        <row r="1082">
          <cell r="A1082">
            <v>4924</v>
          </cell>
          <cell r="B1082" t="str">
            <v>Pañete impermeabilizado muros 1:3 espesor 2 cms, filos y dilataciones</v>
          </cell>
          <cell r="C1082" t="str">
            <v>m²</v>
          </cell>
          <cell r="D1082">
            <v>23922</v>
          </cell>
        </row>
        <row r="1083">
          <cell r="A1083">
            <v>4925</v>
          </cell>
          <cell r="B1083" t="str">
            <v>Canal en lamina galvanizada cal. 22 desarrollo 0.50 m pintada en esmalte</v>
          </cell>
          <cell r="C1083" t="str">
            <v>m</v>
          </cell>
          <cell r="D1083">
            <v>42240.47</v>
          </cell>
        </row>
        <row r="1084">
          <cell r="A1084">
            <v>4926</v>
          </cell>
          <cell r="B1084" t="str">
            <v>Cielo raso dry-wall plano pintado</v>
          </cell>
          <cell r="C1084" t="str">
            <v>m²</v>
          </cell>
          <cell r="D1084">
            <v>46177.69</v>
          </cell>
        </row>
        <row r="1085">
          <cell r="A1085">
            <v>4927</v>
          </cell>
          <cell r="B1085" t="str">
            <v>Muro en concreto ciclopeo 3.000 psi</v>
          </cell>
          <cell r="C1085" t="str">
            <v>m³</v>
          </cell>
          <cell r="D1085">
            <v>504084.79</v>
          </cell>
        </row>
        <row r="1086">
          <cell r="A1086">
            <v>4928</v>
          </cell>
          <cell r="B1086" t="str">
            <v>Lamina HR de 1/2". Suministro e Instal.</v>
          </cell>
          <cell r="C1086" t="str">
            <v>m²</v>
          </cell>
          <cell r="D1086">
            <v>393948.12</v>
          </cell>
        </row>
        <row r="1087">
          <cell r="A1087">
            <v>4929</v>
          </cell>
          <cell r="B1087" t="str">
            <v>Lamina HR de 3/8". Suministro e Instal.</v>
          </cell>
          <cell r="C1087" t="str">
            <v>m²</v>
          </cell>
          <cell r="D1087">
            <v>309715.09000000003</v>
          </cell>
        </row>
        <row r="1088">
          <cell r="A1088">
            <v>4930</v>
          </cell>
          <cell r="B1088" t="str">
            <v>Lamina HR de 3/16". Suministro e Instal.</v>
          </cell>
          <cell r="C1088" t="str">
            <v>m²</v>
          </cell>
          <cell r="D1088">
            <v>203463.06</v>
          </cell>
        </row>
        <row r="1089">
          <cell r="A1089">
            <v>4931</v>
          </cell>
          <cell r="B1089" t="str">
            <v>Bolsacreto con cemento - arena de 1.20 x 2.4 x 0.35 Relacion 1:10</v>
          </cell>
          <cell r="C1089" t="str">
            <v>und</v>
          </cell>
          <cell r="D1089">
            <v>142609.65</v>
          </cell>
        </row>
        <row r="1090">
          <cell r="A1090">
            <v>4932</v>
          </cell>
          <cell r="B1090" t="str">
            <v>Viga aerea concreto 3000 Psi (h= 0 - 6 m)</v>
          </cell>
          <cell r="C1090" t="str">
            <v>m³</v>
          </cell>
          <cell r="D1090">
            <v>958003.14</v>
          </cell>
        </row>
        <row r="1091">
          <cell r="A1091">
            <v>4933</v>
          </cell>
          <cell r="B1091" t="str">
            <v>Bolsacreto con cemento - arena de  0.60 x 0.80 Relacion 1:10</v>
          </cell>
          <cell r="C1091" t="str">
            <v>und</v>
          </cell>
          <cell r="D1091">
            <v>20745.62</v>
          </cell>
        </row>
        <row r="1092">
          <cell r="A1092">
            <v>4934</v>
          </cell>
          <cell r="B1092" t="str">
            <v>Mejoramiento de la subrasante o afirmado (incluye: conformar, extender, riego y compactacion)</v>
          </cell>
          <cell r="C1092" t="str">
            <v>m³</v>
          </cell>
          <cell r="D1092">
            <v>9783.14</v>
          </cell>
        </row>
        <row r="1093">
          <cell r="A1093">
            <v>4936</v>
          </cell>
          <cell r="B1093" t="str">
            <v>Muro de contencion (elevacion) Concreto 3000 Psi. e =0,30 - 0 60</v>
          </cell>
          <cell r="C1093" t="str">
            <v>m³</v>
          </cell>
          <cell r="D1093">
            <v>784588.46720000007</v>
          </cell>
        </row>
        <row r="1094">
          <cell r="A1094">
            <v>4937</v>
          </cell>
          <cell r="B1094" t="str">
            <v>Mezcla asfaltica MDC-2  para reparcheo e=0.05 m (colocacion manual)</v>
          </cell>
          <cell r="C1094" t="str">
            <v>m²</v>
          </cell>
          <cell r="D1094">
            <v>30241.26</v>
          </cell>
        </row>
        <row r="1095">
          <cell r="A1095">
            <v>4938</v>
          </cell>
          <cell r="B1095" t="str">
            <v>Bolsacreto con cemento - arena de  0.6 x 0.80 Relacion 1:8</v>
          </cell>
          <cell r="C1095" t="str">
            <v>und</v>
          </cell>
          <cell r="D1095">
            <v>23773.82</v>
          </cell>
        </row>
        <row r="1096">
          <cell r="A1096">
            <v>4939</v>
          </cell>
          <cell r="B1096" t="str">
            <v>Conformacion de la banca y/o Terraplen (Incluye: escarificar, perfilar, conformar, riego y compactacion)</v>
          </cell>
          <cell r="C1096" t="str">
            <v>m²</v>
          </cell>
          <cell r="D1096">
            <v>665.25</v>
          </cell>
        </row>
        <row r="1097">
          <cell r="A1097">
            <v>4942</v>
          </cell>
          <cell r="B1097" t="str">
            <v>Losa de pavimento en Concreto resistencia 245 kg/cm²-3500 psi e=0.17 m</v>
          </cell>
          <cell r="C1097" t="str">
            <v>m²</v>
          </cell>
          <cell r="D1097">
            <v>115308.45</v>
          </cell>
        </row>
        <row r="1098">
          <cell r="A1098">
            <v>4943</v>
          </cell>
          <cell r="B1098" t="str">
            <v>Losa de pavimento en Concreto resistencia 245 kg/cm²-3500 psi e=0.12 m</v>
          </cell>
          <cell r="C1098" t="str">
            <v>m²</v>
          </cell>
          <cell r="D1098">
            <v>95760.01</v>
          </cell>
        </row>
        <row r="1099">
          <cell r="A1099">
            <v>4944</v>
          </cell>
          <cell r="B1099" t="str">
            <v>Losa de pavimento en Concreto resistencia 245 kg/cm²-3500 psi e=0.10 m</v>
          </cell>
          <cell r="C1099" t="str">
            <v>m²</v>
          </cell>
          <cell r="D1099">
            <v>95332.79</v>
          </cell>
        </row>
        <row r="1100">
          <cell r="A1100">
            <v>4945</v>
          </cell>
          <cell r="B1100" t="str">
            <v>Losa de pavimento en Concreto resistencia 280 kg/cm²-4000 psi e=0.20 m</v>
          </cell>
          <cell r="C1100" t="str">
            <v>m²</v>
          </cell>
          <cell r="D1100">
            <v>0</v>
          </cell>
        </row>
        <row r="1101">
          <cell r="A1101">
            <v>4946</v>
          </cell>
          <cell r="B1101" t="str">
            <v>Losa de pavimento en Concreto resistencia 280 kg/cm²-4000 psi e=0.17 m</v>
          </cell>
          <cell r="C1101" t="str">
            <v>m²</v>
          </cell>
          <cell r="D1101">
            <v>77315.53</v>
          </cell>
        </row>
        <row r="1102">
          <cell r="A1102">
            <v>4947</v>
          </cell>
          <cell r="B1102" t="str">
            <v>Losa de pavimento en Concreto resistencia 280 kg/cm²-4000 psi e=0.15 m</v>
          </cell>
          <cell r="C1102" t="str">
            <v>m²</v>
          </cell>
          <cell r="D1102">
            <v>28425.71</v>
          </cell>
        </row>
        <row r="1103">
          <cell r="A1103">
            <v>4948</v>
          </cell>
          <cell r="B1103" t="str">
            <v>Losa de pavimento en Concreto resistencia 280 kg/cm²-4000 psi e=0.12 m</v>
          </cell>
          <cell r="C1103" t="str">
            <v>m²</v>
          </cell>
          <cell r="D1103">
            <v>416525.57</v>
          </cell>
        </row>
        <row r="1104">
          <cell r="A1104">
            <v>4949</v>
          </cell>
          <cell r="B1104" t="str">
            <v>Tacha reflectiva</v>
          </cell>
          <cell r="C1104" t="str">
            <v>und</v>
          </cell>
          <cell r="D1104">
            <v>6424.84</v>
          </cell>
        </row>
        <row r="1105">
          <cell r="A1105">
            <v>4950</v>
          </cell>
          <cell r="B1105" t="str">
            <v>Sobrecimientos en ladrillo tolete recocido 0.25, H = 0.51 m</v>
          </cell>
          <cell r="C1105" t="str">
            <v>m</v>
          </cell>
          <cell r="D1105">
            <v>50767.65</v>
          </cell>
        </row>
        <row r="1106">
          <cell r="A1106">
            <v>4957</v>
          </cell>
          <cell r="B1106" t="str">
            <v>Mortero Impermeabilizado 1:3 (desperdicio 5%)</v>
          </cell>
          <cell r="C1106" t="str">
            <v>m³</v>
          </cell>
          <cell r="D1106">
            <v>571360.54</v>
          </cell>
        </row>
        <row r="1107">
          <cell r="A1107">
            <v>4965</v>
          </cell>
          <cell r="B1107" t="str">
            <v>Mortero Impermeabilizado 1:4 (desperdicio 5%)</v>
          </cell>
          <cell r="C1107" t="str">
            <v>m³</v>
          </cell>
          <cell r="D1107">
            <v>472894.97</v>
          </cell>
        </row>
        <row r="1108">
          <cell r="A1108">
            <v>4966</v>
          </cell>
          <cell r="B1108" t="str">
            <v>Tapon en H.D. Ø=12" ext. liso. Suministro e Instal.</v>
          </cell>
          <cell r="C1108" t="str">
            <v>und</v>
          </cell>
          <cell r="D1108">
            <v>603790.44999999995</v>
          </cell>
        </row>
        <row r="1109">
          <cell r="A1109">
            <v>4967</v>
          </cell>
          <cell r="B1109" t="str">
            <v>Valvula de Ventosa 3". Camara doble accion multiple E.B.</v>
          </cell>
          <cell r="C1109" t="str">
            <v>und</v>
          </cell>
          <cell r="D1109">
            <v>822081.09</v>
          </cell>
        </row>
        <row r="1110">
          <cell r="A1110">
            <v>4968</v>
          </cell>
          <cell r="B1110" t="str">
            <v>Resina de impregnacion epoxica de alta resistencia.</v>
          </cell>
          <cell r="C1110" t="str">
            <v>m²</v>
          </cell>
          <cell r="D1110">
            <v>50514.76</v>
          </cell>
        </row>
        <row r="1111">
          <cell r="A1111">
            <v>4969</v>
          </cell>
          <cell r="B1111" t="str">
            <v>Pedestal en concreto de 3000 psi</v>
          </cell>
          <cell r="C1111" t="str">
            <v>m³</v>
          </cell>
          <cell r="D1111">
            <v>539852.23</v>
          </cell>
        </row>
        <row r="1112">
          <cell r="A1112">
            <v>4972</v>
          </cell>
          <cell r="B1112" t="str">
            <v>Bolsa o saco con arena de 0.60 x 0.80</v>
          </cell>
          <cell r="C1112" t="str">
            <v>und</v>
          </cell>
          <cell r="D1112">
            <v>6632.1</v>
          </cell>
        </row>
        <row r="1113">
          <cell r="A1113">
            <v>4989</v>
          </cell>
          <cell r="B1113" t="str">
            <v>Limpieza y sello de juntas entre muros y carpintería metálica de 10*10 mm</v>
          </cell>
          <cell r="C1113" t="str">
            <v>m</v>
          </cell>
          <cell r="D1113">
            <v>10184.36</v>
          </cell>
        </row>
        <row r="1114">
          <cell r="A1114">
            <v>4990</v>
          </cell>
          <cell r="B1114" t="str">
            <v>Sardinel Prefabricado (0.80 x 0.20 x 0.30)</v>
          </cell>
          <cell r="C1114" t="str">
            <v>m</v>
          </cell>
          <cell r="D1114">
            <v>0</v>
          </cell>
        </row>
        <row r="1115">
          <cell r="A1115">
            <v>4991</v>
          </cell>
          <cell r="B1115" t="str">
            <v>Fabricacion platinas  1"  de conexion pendulo - dado de conexion</v>
          </cell>
          <cell r="C1115" t="str">
            <v>und</v>
          </cell>
          <cell r="D1115">
            <v>3382884.16</v>
          </cell>
        </row>
        <row r="1116">
          <cell r="A1116">
            <v>4992</v>
          </cell>
          <cell r="B1116" t="str">
            <v>Demolicion placas macizas de e&lt; 0.15 m</v>
          </cell>
          <cell r="C1116" t="str">
            <v>m²</v>
          </cell>
          <cell r="D1116">
            <v>43459.73</v>
          </cell>
        </row>
        <row r="1117">
          <cell r="A1117">
            <v>4993</v>
          </cell>
          <cell r="B1117" t="str">
            <v>Muro en ladrillo tolete recocido  0.12 m  (12 x 25 x 6)</v>
          </cell>
          <cell r="C1117" t="str">
            <v>m²</v>
          </cell>
          <cell r="D1117">
            <v>47076.03</v>
          </cell>
        </row>
        <row r="1118">
          <cell r="A1118">
            <v>4994</v>
          </cell>
          <cell r="B1118" t="str">
            <v>Canal perimetral con tapa, en concreto 3000 psi a=0.53 * h=0.45 todos los e=0.10m</v>
          </cell>
          <cell r="C1118" t="str">
            <v>m</v>
          </cell>
          <cell r="D1118">
            <v>74396.67</v>
          </cell>
        </row>
        <row r="1119">
          <cell r="A1119">
            <v>4995</v>
          </cell>
          <cell r="B1119" t="str">
            <v>Placa graderia en concreto 3000 psi prefabricada e=0.10 m reforzada 4 varillas de 1/2"</v>
          </cell>
          <cell r="C1119" t="str">
            <v>m²</v>
          </cell>
          <cell r="D1119">
            <v>84252.44</v>
          </cell>
        </row>
        <row r="1120">
          <cell r="A1120">
            <v>4996</v>
          </cell>
          <cell r="B1120" t="str">
            <v>Remate en concreto de 2500 psi e=0.12 h=0.40 según perfil de teja canaleta</v>
          </cell>
          <cell r="C1120" t="str">
            <v>m</v>
          </cell>
          <cell r="D1120">
            <v>19502.13</v>
          </cell>
        </row>
        <row r="1121">
          <cell r="A1121">
            <v>5004</v>
          </cell>
          <cell r="B1121" t="str">
            <v>Material crudo de rio T.max 6"</v>
          </cell>
          <cell r="C1121" t="str">
            <v>m³</v>
          </cell>
          <cell r="D1121">
            <v>27525</v>
          </cell>
        </row>
        <row r="1122">
          <cell r="A1122">
            <v>5005</v>
          </cell>
          <cell r="B1122" t="str">
            <v>Conformacion de la Banca Existente (Incluye: Escarificar, perfilar, extender, cunetear, riego y compactacion)</v>
          </cell>
          <cell r="C1122" t="str">
            <v>km</v>
          </cell>
          <cell r="D1122">
            <v>3267230.62</v>
          </cell>
        </row>
        <row r="1123">
          <cell r="A1123">
            <v>5008</v>
          </cell>
          <cell r="B1123" t="str">
            <v>Cerca poste en concreto, alambre pua cal.12, c/3.0 m,  hp = 2.00 m, 4 hilos</v>
          </cell>
          <cell r="C1123" t="str">
            <v>m</v>
          </cell>
          <cell r="D1123">
            <v>16523.38</v>
          </cell>
        </row>
        <row r="1124">
          <cell r="A1124">
            <v>5012</v>
          </cell>
          <cell r="B1124" t="str">
            <v>Replanteo y localizacion para vias</v>
          </cell>
          <cell r="C1124" t="str">
            <v>km</v>
          </cell>
          <cell r="D1124">
            <v>3037881.42</v>
          </cell>
        </row>
        <row r="1125">
          <cell r="A1125">
            <v>5014</v>
          </cell>
          <cell r="B1125" t="str">
            <v>Pozo de Inspeccion recto (sin cono truncado) H= 7.0 - 7.50 m Ø 1.20 m</v>
          </cell>
          <cell r="C1125" t="str">
            <v>und</v>
          </cell>
          <cell r="D1125">
            <v>6524359.1399999997</v>
          </cell>
        </row>
        <row r="1126">
          <cell r="A1126">
            <v>5015</v>
          </cell>
          <cell r="B1126" t="str">
            <v>Cheque tipo globo sello en bronce 1". Suministro e Instal.</v>
          </cell>
          <cell r="C1126" t="str">
            <v>und</v>
          </cell>
          <cell r="D1126">
            <v>97903.81</v>
          </cell>
        </row>
        <row r="1127">
          <cell r="A1127">
            <v>5016</v>
          </cell>
          <cell r="B1127" t="str">
            <v>Flotador mecanico bola de cobre completo Ø 1 1/2" (cuerpo y conector bronce, vastago y tornillo en laton) Sumin. e Insta</v>
          </cell>
          <cell r="C1127" t="str">
            <v>und</v>
          </cell>
          <cell r="D1127">
            <v>225447.14</v>
          </cell>
        </row>
        <row r="1128">
          <cell r="A1128">
            <v>5017</v>
          </cell>
          <cell r="B1128" t="str">
            <v>Guardacamilla, sistema clip alto impacto 0.15 m. Suministro e Instal.</v>
          </cell>
          <cell r="C1128" t="str">
            <v>m</v>
          </cell>
          <cell r="D1128">
            <v>58090.79</v>
          </cell>
        </row>
        <row r="1129">
          <cell r="A1129">
            <v>5018</v>
          </cell>
          <cell r="B1129" t="str">
            <v>Rinconera en PVC media caña 0.09 m. Suministro e Instal</v>
          </cell>
          <cell r="C1129" t="str">
            <v>m</v>
          </cell>
          <cell r="D1129">
            <v>17145.580000000002</v>
          </cell>
        </row>
        <row r="1130">
          <cell r="A1130">
            <v>5019</v>
          </cell>
          <cell r="B1130" t="str">
            <v>Tuberia conduccion de agua H. Galvanizada Ø=4" Suministro e Instal.</v>
          </cell>
          <cell r="C1130" t="str">
            <v>m</v>
          </cell>
          <cell r="D1130">
            <v>67269.27</v>
          </cell>
        </row>
        <row r="1131">
          <cell r="A1131">
            <v>5020</v>
          </cell>
          <cell r="B1131" t="str">
            <v>Union universal H.G. Ø 4". Suministro e instal.</v>
          </cell>
          <cell r="C1131" t="str">
            <v>und</v>
          </cell>
          <cell r="D1131">
            <v>178836.39</v>
          </cell>
        </row>
        <row r="1132">
          <cell r="A1132">
            <v>5021</v>
          </cell>
          <cell r="B1132" t="str">
            <v>Codo Galvanizado 90° de 4". Suministro e Instal.</v>
          </cell>
          <cell r="C1132" t="str">
            <v>und</v>
          </cell>
          <cell r="D1132">
            <v>56091.58</v>
          </cell>
        </row>
        <row r="1133">
          <cell r="A1133">
            <v>5022</v>
          </cell>
          <cell r="B1133" t="str">
            <v>Retiro manual de geomenbrana</v>
          </cell>
          <cell r="C1133" t="str">
            <v>m²</v>
          </cell>
          <cell r="D1133">
            <v>568.03</v>
          </cell>
        </row>
        <row r="1134">
          <cell r="A1134">
            <v>5023</v>
          </cell>
          <cell r="B1134" t="str">
            <v>Argolla para paso aereo en varilla de 3/8"para Ø 1/2" y 3/4. Suministro e Instal.</v>
          </cell>
          <cell r="C1134" t="str">
            <v>und</v>
          </cell>
          <cell r="D1134">
            <v>2606.6799999999998</v>
          </cell>
        </row>
        <row r="1135">
          <cell r="A1135">
            <v>5024</v>
          </cell>
          <cell r="B1135" t="str">
            <v>Excavacion mecanica en material comun bajo agua de 2 - 4 m (area restrigida)</v>
          </cell>
          <cell r="C1135" t="str">
            <v>m³</v>
          </cell>
          <cell r="D1135">
            <v>10025.65</v>
          </cell>
        </row>
        <row r="1136">
          <cell r="A1136">
            <v>5025</v>
          </cell>
          <cell r="B1136" t="str">
            <v>Excavacion mecanica en material comun bajo agua de 4 - 6 m (area restrigida)</v>
          </cell>
          <cell r="C1136" t="str">
            <v>m³</v>
          </cell>
          <cell r="D1136">
            <v>11655.6</v>
          </cell>
        </row>
        <row r="1137">
          <cell r="A1137">
            <v>5028</v>
          </cell>
          <cell r="B1137" t="str">
            <v>Excavacion mecanica en material comun bajo agua de 6 - 8 m (area restrigida)</v>
          </cell>
          <cell r="C1137" t="str">
            <v>m³</v>
          </cell>
          <cell r="D1137">
            <v>14110.35</v>
          </cell>
        </row>
        <row r="1138">
          <cell r="A1138">
            <v>5029</v>
          </cell>
          <cell r="B1138" t="str">
            <v>Entibado tipo 3: apuntalamiento metalico tipo tablestacado</v>
          </cell>
          <cell r="C1138" t="str">
            <v>m²</v>
          </cell>
          <cell r="D1138">
            <v>25971.09</v>
          </cell>
        </row>
        <row r="1139">
          <cell r="A1139">
            <v>5030</v>
          </cell>
          <cell r="B1139" t="str">
            <v>Valvula de bola en H.D. 1 1/2"</v>
          </cell>
          <cell r="C1139" t="str">
            <v>und</v>
          </cell>
          <cell r="D1139">
            <v>81226.149999999994</v>
          </cell>
        </row>
        <row r="1140">
          <cell r="A1140">
            <v>5031</v>
          </cell>
          <cell r="B1140" t="str">
            <v>Buje soldado 1 1/2 x 3/4". Suministro e instal.</v>
          </cell>
          <cell r="C1140" t="str">
            <v>und</v>
          </cell>
          <cell r="D1140">
            <v>6583.34</v>
          </cell>
        </row>
        <row r="1141">
          <cell r="A1141">
            <v>5032</v>
          </cell>
          <cell r="B1141" t="str">
            <v>Vigas longitudinales Tuberia Petrolera Ø=7", 5"</v>
          </cell>
          <cell r="C1141" t="str">
            <v>m</v>
          </cell>
          <cell r="D1141">
            <v>422519.07</v>
          </cell>
        </row>
        <row r="1142">
          <cell r="A1142">
            <v>5033</v>
          </cell>
          <cell r="B1142" t="str">
            <v>Riostra transversal Tuberia Petrolera D=5 "</v>
          </cell>
          <cell r="C1142" t="str">
            <v>m</v>
          </cell>
          <cell r="D1142">
            <v>132209.22</v>
          </cell>
        </row>
        <row r="1143">
          <cell r="A1143">
            <v>5036</v>
          </cell>
          <cell r="B1143" t="str">
            <v>Adoquin de gres peatonal (no incluye mortero)</v>
          </cell>
          <cell r="C1143" t="str">
            <v>m²</v>
          </cell>
          <cell r="D1143">
            <v>69159.94</v>
          </cell>
        </row>
        <row r="1144">
          <cell r="A1144">
            <v>5037</v>
          </cell>
          <cell r="B1144" t="str">
            <v>Adoquin de gres vehicular (no incluye mortero)</v>
          </cell>
          <cell r="C1144" t="str">
            <v>m²</v>
          </cell>
          <cell r="D1144">
            <v>69540.039999999994</v>
          </cell>
        </row>
        <row r="1145">
          <cell r="A1145">
            <v>5038</v>
          </cell>
          <cell r="B1145" t="str">
            <v>Angulo 1" x 1" x  1/8". Suministro e Instal.</v>
          </cell>
          <cell r="C1145" t="str">
            <v>m</v>
          </cell>
          <cell r="D1145">
            <v>8875.2900000000009</v>
          </cell>
        </row>
        <row r="1146">
          <cell r="A1146">
            <v>5039</v>
          </cell>
          <cell r="B1146" t="str">
            <v>Afinado cubiertas planas espesor promedio 0.05 m en mortero 1:4</v>
          </cell>
          <cell r="C1146" t="str">
            <v>m²</v>
          </cell>
          <cell r="D1146">
            <v>25769.439999999999</v>
          </cell>
        </row>
        <row r="1147">
          <cell r="A1147">
            <v>5043</v>
          </cell>
          <cell r="B1147" t="str">
            <v>Fabricacion de conectores de cortante en viga UPN 100</v>
          </cell>
          <cell r="C1147" t="str">
            <v>und</v>
          </cell>
          <cell r="D1147">
            <v>13172.03</v>
          </cell>
        </row>
        <row r="1148">
          <cell r="A1148">
            <v>5044</v>
          </cell>
          <cell r="B1148" t="str">
            <v>Fabricacion espigo tipo A (anclaje estribo - pila)</v>
          </cell>
          <cell r="C1148" t="str">
            <v>und</v>
          </cell>
          <cell r="D1148">
            <v>256264.92</v>
          </cell>
        </row>
        <row r="1149">
          <cell r="A1149">
            <v>5045</v>
          </cell>
          <cell r="B1149" t="str">
            <v>Tanque desarenador en poliuretano con fibra de vidrio (ver especificacion)</v>
          </cell>
          <cell r="C1149" t="str">
            <v>und</v>
          </cell>
          <cell r="D1149">
            <v>2562820</v>
          </cell>
        </row>
        <row r="1150">
          <cell r="A1150">
            <v>5046</v>
          </cell>
          <cell r="B1150" t="str">
            <v>Alcantarilla sencilla  Ø 36 "  de 6 m, aleta - aleta</v>
          </cell>
          <cell r="C1150" t="str">
            <v>und</v>
          </cell>
          <cell r="D1150">
            <v>8136398.8799999999</v>
          </cell>
        </row>
        <row r="1151">
          <cell r="A1151">
            <v>5052</v>
          </cell>
          <cell r="B1151" t="str">
            <v>Tuberia Concreto Reforzado, clase I de diámetro 36", (INV.661)</v>
          </cell>
          <cell r="C1151" t="str">
            <v>m</v>
          </cell>
          <cell r="D1151">
            <v>230439.82</v>
          </cell>
        </row>
        <row r="1152">
          <cell r="A1152">
            <v>5053</v>
          </cell>
          <cell r="B1152" t="str">
            <v xml:space="preserve">Concreto  1:2:3 o 3000 Psi (Basico, 5% desperdicio)    </v>
          </cell>
          <cell r="C1152" t="str">
            <v>m³</v>
          </cell>
          <cell r="D1152">
            <v>377152.77</v>
          </cell>
        </row>
        <row r="1153">
          <cell r="A1153">
            <v>5054</v>
          </cell>
          <cell r="B1153" t="str">
            <v>Concreto  1:3:3 o 2000 Psi (Basico, 5% Desperdicio)</v>
          </cell>
          <cell r="C1153" t="str">
            <v>m³</v>
          </cell>
          <cell r="D1153">
            <v>345357.6</v>
          </cell>
        </row>
        <row r="1154">
          <cell r="A1154">
            <v>5055</v>
          </cell>
          <cell r="B1154" t="str">
            <v>Concreto  1:2:4 o 2500 Psi (Basico, 5% desperdicio)</v>
          </cell>
          <cell r="C1154" t="str">
            <v>m³</v>
          </cell>
          <cell r="D1154">
            <v>352339.95</v>
          </cell>
        </row>
        <row r="1155">
          <cell r="A1155">
            <v>5056</v>
          </cell>
          <cell r="B1155" t="str">
            <v>Concreto  1:3:6 o 1500 Psi (Basico, 5% desperdicio)</v>
          </cell>
          <cell r="C1155" t="str">
            <v>m³</v>
          </cell>
          <cell r="D1155">
            <v>305684.71999999997</v>
          </cell>
        </row>
        <row r="1156">
          <cell r="A1156">
            <v>5057</v>
          </cell>
          <cell r="B1156" t="str">
            <v>Concreto  5000 Psi (Basico, 5% desperdicio)</v>
          </cell>
          <cell r="C1156" t="str">
            <v>m³</v>
          </cell>
          <cell r="D1156">
            <v>487611.15</v>
          </cell>
        </row>
        <row r="1157">
          <cell r="A1157">
            <v>5058</v>
          </cell>
          <cell r="B1157" t="str">
            <v>Concreto  4000 Psi (Basico, 5% desperdicio)</v>
          </cell>
          <cell r="C1157" t="str">
            <v>m³</v>
          </cell>
          <cell r="D1157" t="str">
            <v>435.590.,4</v>
          </cell>
        </row>
        <row r="1158">
          <cell r="A1158">
            <v>5059</v>
          </cell>
          <cell r="B1158" t="str">
            <v>Concreto 1:2:2 o 3500 Psi (Basico, 5% desperdicio)</v>
          </cell>
          <cell r="C1158" t="str">
            <v>m³</v>
          </cell>
          <cell r="D1158">
            <v>408936.7</v>
          </cell>
        </row>
        <row r="1159">
          <cell r="A1159">
            <v>5060</v>
          </cell>
          <cell r="B1159" t="str">
            <v>Concreto para solado resistencia 140 kg/cm2 - 2000 psi</v>
          </cell>
          <cell r="C1159" t="str">
            <v>m³</v>
          </cell>
          <cell r="D1159">
            <v>393922.01999999996</v>
          </cell>
        </row>
        <row r="1160">
          <cell r="A1160">
            <v>5061</v>
          </cell>
          <cell r="B1160" t="str">
            <v>Formaleta (1 uso)</v>
          </cell>
          <cell r="C1160" t="str">
            <v>m²</v>
          </cell>
          <cell r="D1160">
            <v>48244.01</v>
          </cell>
        </row>
        <row r="1161">
          <cell r="A1161">
            <v>5062</v>
          </cell>
          <cell r="B1161" t="str">
            <v>Concreto para alcantarilla, resistencia 210 kg/cm2 - 3000 psi</v>
          </cell>
          <cell r="C1161" t="str">
            <v>m³</v>
          </cell>
          <cell r="D1161">
            <v>500855.93</v>
          </cell>
        </row>
        <row r="1162">
          <cell r="A1162">
            <v>5063</v>
          </cell>
          <cell r="B1162" t="str">
            <v>Piedra rajon o media zonga</v>
          </cell>
          <cell r="C1162" t="str">
            <v>m³</v>
          </cell>
          <cell r="D1162">
            <v>59315.3</v>
          </cell>
        </row>
        <row r="1163">
          <cell r="A1163">
            <v>5064</v>
          </cell>
          <cell r="B1163" t="str">
            <v>Concreto Ciclopeo para alcantarillas de resistencia 3000 Psi o 210 Kg/cm²</v>
          </cell>
          <cell r="C1163" t="str">
            <v>m³</v>
          </cell>
          <cell r="D1163">
            <v>457150.67</v>
          </cell>
        </row>
        <row r="1164">
          <cell r="A1164">
            <v>5065</v>
          </cell>
          <cell r="B1164" t="str">
            <v>Concreto resistencia 3000 Psi o 210 kg/cm2, para box culvert. (INV.630.4)</v>
          </cell>
          <cell r="C1164" t="str">
            <v>m³</v>
          </cell>
          <cell r="D1164">
            <v>808048.58</v>
          </cell>
        </row>
        <row r="1165">
          <cell r="A1165">
            <v>5066</v>
          </cell>
          <cell r="B1165" t="str">
            <v>Acero de Refuerzo Grado 37</v>
          </cell>
          <cell r="C1165" t="str">
            <v>kg</v>
          </cell>
          <cell r="D1165">
            <v>3374.97</v>
          </cell>
        </row>
        <row r="1166">
          <cell r="A1166">
            <v>5067</v>
          </cell>
          <cell r="B1166" t="str">
            <v>Acero de Refuerzo Grado 60</v>
          </cell>
          <cell r="C1166" t="str">
            <v>kg</v>
          </cell>
          <cell r="D1166">
            <v>3250</v>
          </cell>
        </row>
        <row r="1167">
          <cell r="A1167">
            <v>5068</v>
          </cell>
          <cell r="B1167" t="str">
            <v>Gavion en piedra rajon o media zonga</v>
          </cell>
          <cell r="C1167" t="str">
            <v>m³</v>
          </cell>
          <cell r="D1167">
            <v>208966.36</v>
          </cell>
        </row>
        <row r="1168">
          <cell r="A1168">
            <v>5094</v>
          </cell>
          <cell r="B1168" t="str">
            <v>Valvula de compuerta en bronce 4". Suministro e Instal.</v>
          </cell>
          <cell r="C1168" t="str">
            <v>und</v>
          </cell>
          <cell r="D1168">
            <v>1076039.47</v>
          </cell>
        </row>
        <row r="1169">
          <cell r="A1169">
            <v>5109</v>
          </cell>
          <cell r="B1169" t="str">
            <v>Valvula de retencion (Cheque) con contrapesa Ø=3" en E.B. Operacion horizontal y/o vertical. Suministro e instal.</v>
          </cell>
          <cell r="C1169" t="str">
            <v>und</v>
          </cell>
          <cell r="D1169">
            <v>629732.5</v>
          </cell>
        </row>
        <row r="1170">
          <cell r="A1170">
            <v>5111</v>
          </cell>
          <cell r="B1170" t="str">
            <v xml:space="preserve">Losa maciza elevada en concreto de 3000 psi, e= 0.15 m.   </v>
          </cell>
          <cell r="C1170" t="str">
            <v>m²</v>
          </cell>
          <cell r="D1170">
            <v>97279.360000000001</v>
          </cell>
        </row>
        <row r="1171">
          <cell r="A1171">
            <v>5112</v>
          </cell>
          <cell r="B1171" t="str">
            <v>Piedra pegada concreto de 2500 Psi, e=0.10 m</v>
          </cell>
          <cell r="C1171" t="str">
            <v>m²</v>
          </cell>
          <cell r="D1171">
            <v>43764.84</v>
          </cell>
        </row>
        <row r="1172">
          <cell r="A1172">
            <v>5113</v>
          </cell>
          <cell r="B1172" t="str">
            <v>Demolicion de alcantarilla Tipo Ø= 36"</v>
          </cell>
          <cell r="C1172" t="str">
            <v>und</v>
          </cell>
          <cell r="D1172">
            <v>322138.5</v>
          </cell>
        </row>
        <row r="1173">
          <cell r="A1173">
            <v>5115</v>
          </cell>
          <cell r="B1173" t="str">
            <v>Botaderos (conformacion, unicamente Bulldozer)</v>
          </cell>
          <cell r="C1173" t="str">
            <v>m³</v>
          </cell>
          <cell r="D1173">
            <v>2727.96</v>
          </cell>
        </row>
        <row r="1174">
          <cell r="A1174">
            <v>5116</v>
          </cell>
          <cell r="B1174" t="str">
            <v>Camara de quiebre Tipo 2, entrada en 2" y 2 salidas en 2" y 1 1/2" en mampostería de 0.12m y 1.24x1.24x0.90</v>
          </cell>
          <cell r="C1174" t="str">
            <v>und</v>
          </cell>
          <cell r="D1174">
            <v>1945849.83</v>
          </cell>
        </row>
        <row r="1175">
          <cell r="A1175">
            <v>5117</v>
          </cell>
          <cell r="B1175" t="str">
            <v>Remocion y cargue de derrumbes, incluye transporte y disposición final</v>
          </cell>
          <cell r="C1175" t="str">
            <v>m³</v>
          </cell>
          <cell r="D1175">
            <v>8420.34</v>
          </cell>
        </row>
        <row r="1176">
          <cell r="A1176">
            <v>5118</v>
          </cell>
          <cell r="B1176" t="str">
            <v>Camara de quiebre Tipo 4, entrada en 2" y  salida en 1" en mampostería de 0.12 m y 1.24x1.24x0.90</v>
          </cell>
          <cell r="C1176" t="str">
            <v>und</v>
          </cell>
          <cell r="D1176">
            <v>1484539.83</v>
          </cell>
        </row>
        <row r="1177">
          <cell r="A1177">
            <v>5119</v>
          </cell>
          <cell r="B1177" t="str">
            <v>Camara de quiebre Tipo 3, entrada en 2" y 2 salidas en 2" y 1" en mampostería de 0.12m y 1.24x1.24x0.90</v>
          </cell>
          <cell r="C1177" t="str">
            <v>und</v>
          </cell>
          <cell r="D1177">
            <v>2296401.88</v>
          </cell>
        </row>
        <row r="1178">
          <cell r="A1178">
            <v>5120</v>
          </cell>
          <cell r="B1178" t="str">
            <v xml:space="preserve">Valvula de ventosa Tipo 1de 1" con Caja en mampostería de 0.12m y 1.24x1.24xh=0.90 (pañetada)  </v>
          </cell>
          <cell r="C1178" t="str">
            <v>und</v>
          </cell>
          <cell r="D1178">
            <v>1395155.49</v>
          </cell>
        </row>
        <row r="1179">
          <cell r="A1179">
            <v>5121</v>
          </cell>
          <cell r="B1179" t="str">
            <v>Valvula de ventosa 1 1/2". Camara sencilla doble accion con rosca. Suministro e instal.</v>
          </cell>
          <cell r="C1179" t="str">
            <v>und</v>
          </cell>
          <cell r="D1179">
            <v>285897.52</v>
          </cell>
        </row>
        <row r="1180">
          <cell r="A1180">
            <v>5128</v>
          </cell>
          <cell r="B1180" t="str">
            <v>Base Concreto pobre 1500 Psi E=0.05 m</v>
          </cell>
          <cell r="C1180" t="str">
            <v>m²</v>
          </cell>
          <cell r="D1180">
            <v>19786.41</v>
          </cell>
        </row>
        <row r="1181">
          <cell r="A1181">
            <v>5129</v>
          </cell>
          <cell r="B1181" t="str">
            <v>Desmonte y limpieza manual zona boscosa</v>
          </cell>
          <cell r="C1181" t="str">
            <v>m²</v>
          </cell>
          <cell r="D1181">
            <v>736.34</v>
          </cell>
        </row>
        <row r="1182">
          <cell r="A1182">
            <v>5130</v>
          </cell>
          <cell r="B1182" t="str">
            <v>Relleno con material crudo de rio T.m 6", compactado y Transportado</v>
          </cell>
          <cell r="C1182" t="str">
            <v>m³</v>
          </cell>
          <cell r="D1182">
            <v>52278.51</v>
          </cell>
        </row>
        <row r="1183">
          <cell r="A1183">
            <v>5131</v>
          </cell>
          <cell r="B1183" t="str">
            <v>Relleno para estructuras en material seleccionado de la excavación compactado</v>
          </cell>
          <cell r="C1183" t="str">
            <v>m³</v>
          </cell>
          <cell r="D1183">
            <v>22516.799999999999</v>
          </cell>
        </row>
        <row r="1184">
          <cell r="A1184">
            <v>5133</v>
          </cell>
          <cell r="B1184" t="str">
            <v>Replanteo y localizacion de tuberías de acueducto</v>
          </cell>
          <cell r="C1184" t="str">
            <v>m</v>
          </cell>
          <cell r="D1184">
            <v>1844.39</v>
          </cell>
        </row>
        <row r="1185">
          <cell r="A1185">
            <v>5135</v>
          </cell>
          <cell r="B1185" t="str">
            <v>Relleno en arena lavada apisonada para solado con transporte</v>
          </cell>
          <cell r="C1185" t="str">
            <v>m³</v>
          </cell>
          <cell r="D1185">
            <v>56285</v>
          </cell>
        </row>
        <row r="1186">
          <cell r="A1186">
            <v>5137</v>
          </cell>
          <cell r="B1186" t="str">
            <v>Descapote a mano</v>
          </cell>
          <cell r="C1186" t="str">
            <v>m²</v>
          </cell>
          <cell r="D1186">
            <v>6132.58</v>
          </cell>
        </row>
        <row r="1187">
          <cell r="A1187">
            <v>5138</v>
          </cell>
          <cell r="B1187" t="str">
            <v>Excavacion manual en conglomerado</v>
          </cell>
          <cell r="C1187" t="str">
            <v>m³</v>
          </cell>
          <cell r="D1187">
            <v>45652.46</v>
          </cell>
        </row>
        <row r="1188">
          <cell r="A1188">
            <v>5139</v>
          </cell>
          <cell r="B1188" t="str">
            <v>Excavacion mecanica en material conglomerado 0 - 2 m (area restringida) para linea de acueducto en zona montañosa  Ø &gt;ss</v>
          </cell>
          <cell r="C1188" t="str">
            <v>m³</v>
          </cell>
          <cell r="D1188">
            <v>19733.7</v>
          </cell>
        </row>
        <row r="1189">
          <cell r="A1189">
            <v>5143</v>
          </cell>
          <cell r="B1189" t="str">
            <v>Transporte de materiales (arena, piedra, comun, tierra) m³</v>
          </cell>
          <cell r="C1189" t="str">
            <v>m³</v>
          </cell>
          <cell r="D1189">
            <v>8244</v>
          </cell>
        </row>
        <row r="1190">
          <cell r="A1190">
            <v>5144</v>
          </cell>
          <cell r="B1190" t="str">
            <v>Transporte de materiales Tn</v>
          </cell>
          <cell r="C1190" t="str">
            <v>t</v>
          </cell>
          <cell r="D1190">
            <v>1722</v>
          </cell>
        </row>
        <row r="1191">
          <cell r="A1191">
            <v>5145</v>
          </cell>
          <cell r="B1191" t="str">
            <v>Mejoramiento de la subrasante involucrando el suelo existente. (INV. 230.1)</v>
          </cell>
          <cell r="C1191" t="str">
            <v>m³</v>
          </cell>
          <cell r="D1191">
            <v>9963.99</v>
          </cell>
        </row>
        <row r="1192">
          <cell r="A1192">
            <v>5146</v>
          </cell>
          <cell r="B1192" t="str">
            <v>Excavacion mecanica en  roca (con explosivos)</v>
          </cell>
          <cell r="C1192" t="str">
            <v>m³</v>
          </cell>
          <cell r="D1192">
            <v>55147.9</v>
          </cell>
        </row>
        <row r="1193">
          <cell r="A1193">
            <v>5148</v>
          </cell>
          <cell r="B1193" t="str">
            <v>Terraplen con material de prestamo lateral  (acarreo libre 100 m)</v>
          </cell>
          <cell r="C1193" t="str">
            <v>m³</v>
          </cell>
          <cell r="D1193">
            <v>11352.48</v>
          </cell>
        </row>
        <row r="1194">
          <cell r="A1194">
            <v>5149</v>
          </cell>
          <cell r="B1194" t="str">
            <v>Sobreacarreos o transporte de material Petreo (via destapada)</v>
          </cell>
          <cell r="C1194" t="str">
            <v>m³-km</v>
          </cell>
          <cell r="D1194">
            <v>1450.68</v>
          </cell>
        </row>
        <row r="1195">
          <cell r="A1195">
            <v>5150</v>
          </cell>
          <cell r="B1195" t="str">
            <v>Sobreacarreos o transporte de material Petreo (via pavimentada)</v>
          </cell>
          <cell r="C1195" t="str">
            <v>m³-km</v>
          </cell>
          <cell r="D1195">
            <v>1375.12</v>
          </cell>
        </row>
        <row r="1196">
          <cell r="A1196">
            <v>5151</v>
          </cell>
          <cell r="B1196" t="str">
            <v>Base granular (INV. 330.1)</v>
          </cell>
          <cell r="C1196" t="str">
            <v>m³</v>
          </cell>
          <cell r="D1196">
            <v>70451.81</v>
          </cell>
        </row>
        <row r="1197">
          <cell r="A1197">
            <v>5152</v>
          </cell>
          <cell r="B1197" t="str">
            <v>Comision de topografia</v>
          </cell>
          <cell r="C1197" t="str">
            <v>h</v>
          </cell>
          <cell r="D1197">
            <v>77273.5</v>
          </cell>
        </row>
        <row r="1198">
          <cell r="A1198">
            <v>5153</v>
          </cell>
          <cell r="B1198" t="str">
            <v>Estabilizacion subrasante con Cemento + stasoil</v>
          </cell>
          <cell r="C1198" t="str">
            <v>m²</v>
          </cell>
          <cell r="D1198">
            <v>48686.21</v>
          </cell>
        </row>
        <row r="1199">
          <cell r="A1199">
            <v>5154</v>
          </cell>
          <cell r="B1199" t="str">
            <v>Tuberia A.C S/C SCH 40 Ø10" con brida. Suministro e instal.</v>
          </cell>
          <cell r="C1199" t="str">
            <v>m</v>
          </cell>
          <cell r="D1199">
            <v>473665.5</v>
          </cell>
        </row>
        <row r="1200">
          <cell r="A1200">
            <v>5155</v>
          </cell>
          <cell r="B1200" t="str">
            <v>Filtro o Dren Frances  PVC 100 mm (0.5 x 0.5) m</v>
          </cell>
          <cell r="C1200" t="str">
            <v>m</v>
          </cell>
          <cell r="D1200">
            <v>62880.71</v>
          </cell>
        </row>
        <row r="1201">
          <cell r="A1201">
            <v>5158</v>
          </cell>
          <cell r="B1201" t="str">
            <v>Valvula de compuerta en bronce 2". Suministro e Instal.</v>
          </cell>
          <cell r="C1201" t="str">
            <v>und</v>
          </cell>
          <cell r="D1201">
            <v>216754.87</v>
          </cell>
        </row>
        <row r="1202">
          <cell r="A1202">
            <v>5193</v>
          </cell>
          <cell r="B1202" t="str">
            <v>Placa de fondo o base en Concreto 4000 Psi,  resistencia 280 Kg/cm²</v>
          </cell>
          <cell r="C1202" t="str">
            <v>m³</v>
          </cell>
          <cell r="D1202">
            <v>698711.32</v>
          </cell>
        </row>
        <row r="1203">
          <cell r="A1203">
            <v>5194</v>
          </cell>
          <cell r="B1203" t="str">
            <v>Tuberia A.C S/C SCH 40 Ø 14" con union. Suministro e instal.</v>
          </cell>
          <cell r="C1203" t="str">
            <v>m</v>
          </cell>
          <cell r="D1203">
            <v>713430.06</v>
          </cell>
        </row>
        <row r="1204">
          <cell r="A1204">
            <v>5195</v>
          </cell>
          <cell r="B1204" t="str">
            <v>Limpieza alcantarillla tipo Ø= 36"</v>
          </cell>
          <cell r="C1204" t="str">
            <v>und</v>
          </cell>
          <cell r="D1204">
            <v>110615.93</v>
          </cell>
        </row>
        <row r="1205">
          <cell r="A1205">
            <v>5196</v>
          </cell>
          <cell r="B1205" t="str">
            <v>Canal en Piedra pegada (0.60 x 0.90 ) trapezoidal, Concreto 2500 Psi</v>
          </cell>
          <cell r="C1205" t="str">
            <v>m</v>
          </cell>
          <cell r="D1205">
            <v>100953.11</v>
          </cell>
        </row>
        <row r="1206">
          <cell r="A1206">
            <v>5197</v>
          </cell>
          <cell r="B1206" t="str">
            <v>Tubo Galvanizado de 3" (Para Quiebrapatas)</v>
          </cell>
          <cell r="C1206" t="str">
            <v>und</v>
          </cell>
          <cell r="D1206">
            <v>116885.24</v>
          </cell>
        </row>
        <row r="1207">
          <cell r="A1207">
            <v>5203</v>
          </cell>
          <cell r="B1207" t="str">
            <v>Escalera maciza en concreto de 3000 psi, un tramo</v>
          </cell>
          <cell r="C1207" t="str">
            <v>m³</v>
          </cell>
          <cell r="D1207">
            <v>898314</v>
          </cell>
        </row>
        <row r="1208">
          <cell r="A1208">
            <v>5204</v>
          </cell>
          <cell r="B1208" t="str">
            <v>Dilatacion gravilla lavada A = 0.10 m</v>
          </cell>
          <cell r="C1208" t="str">
            <v>m</v>
          </cell>
          <cell r="D1208">
            <v>6797</v>
          </cell>
        </row>
        <row r="1209">
          <cell r="A1209">
            <v>5206</v>
          </cell>
          <cell r="B1209" t="str">
            <v>Formaleta metalica tipo camisa para pilotes Ø=1.5 m</v>
          </cell>
          <cell r="C1209" t="str">
            <v>und</v>
          </cell>
          <cell r="D1209">
            <v>2336329.2799999998</v>
          </cell>
        </row>
        <row r="1210">
          <cell r="A1210">
            <v>5207</v>
          </cell>
          <cell r="B1210" t="str">
            <v>Drenes horizontales con instalacion de tuberia perforada con filtro de 4", Incluye: perforacion</v>
          </cell>
          <cell r="C1210" t="str">
            <v>m</v>
          </cell>
          <cell r="D1210">
            <v>234168.58</v>
          </cell>
        </row>
        <row r="1211">
          <cell r="A1211">
            <v>5209</v>
          </cell>
          <cell r="B1211" t="str">
            <v>Apoyo de Neopreno D=60 (1.80 m x 0.30 m x 4 3/4")</v>
          </cell>
          <cell r="C1211" t="str">
            <v>und</v>
          </cell>
          <cell r="D1211">
            <v>722843.56</v>
          </cell>
        </row>
        <row r="1212">
          <cell r="A1212">
            <v>5210</v>
          </cell>
          <cell r="B1212" t="str">
            <v>Vidrio color bronce 6 mm. Suministro e instal.</v>
          </cell>
          <cell r="C1212" t="str">
            <v>m²</v>
          </cell>
          <cell r="D1212">
            <v>69452.5</v>
          </cell>
        </row>
        <row r="1213">
          <cell r="A1213">
            <v>5211</v>
          </cell>
          <cell r="B1213" t="str">
            <v>Terraplen o rellenos con material mezclado relacion 2:1, sub base granular y material prestamo  (a. libre 2 Km)</v>
          </cell>
          <cell r="C1213" t="str">
            <v>m³</v>
          </cell>
          <cell r="D1213">
            <v>34539.199999999997</v>
          </cell>
        </row>
        <row r="1214">
          <cell r="A1214">
            <v>5212</v>
          </cell>
          <cell r="B1214" t="str">
            <v>Canalizacion y tendido ducto Tubo conduit  PVC 3" x 6 m tipo pesado</v>
          </cell>
          <cell r="C1214" t="str">
            <v>m</v>
          </cell>
          <cell r="D1214">
            <v>28998.44</v>
          </cell>
        </row>
        <row r="1215">
          <cell r="A1215">
            <v>5213</v>
          </cell>
          <cell r="B1215" t="str">
            <v>Apoyo de Neopreno D=60 (0.30 m x 0.20 m x 4 3/4")</v>
          </cell>
          <cell r="C1215" t="str">
            <v>und</v>
          </cell>
          <cell r="D1215">
            <v>80326.5</v>
          </cell>
        </row>
        <row r="1216">
          <cell r="A1216">
            <v>5214</v>
          </cell>
          <cell r="B1216" t="str">
            <v>Fabricacion espigo tipo C (anclaje estribo - pila)</v>
          </cell>
          <cell r="C1216" t="str">
            <v>und</v>
          </cell>
          <cell r="D1216">
            <v>750122.56</v>
          </cell>
        </row>
        <row r="1217">
          <cell r="A1217">
            <v>5215</v>
          </cell>
          <cell r="B1217" t="str">
            <v>Muro en bloque No. 5 de 0.23 m con andamio (29 x 12 x 24)</v>
          </cell>
          <cell r="C1217" t="str">
            <v>m²</v>
          </cell>
          <cell r="D1217">
            <v>54777</v>
          </cell>
        </row>
        <row r="1218">
          <cell r="A1218">
            <v>5216</v>
          </cell>
          <cell r="B1218" t="str">
            <v>Fabricacion viga principal 300 x 300 x 1200 tipo "I"</v>
          </cell>
          <cell r="C1218" t="str">
            <v>m</v>
          </cell>
          <cell r="D1218">
            <v>983690.85</v>
          </cell>
        </row>
        <row r="1219">
          <cell r="A1219">
            <v>5217</v>
          </cell>
          <cell r="B1219" t="str">
            <v>Relleno con material crudo de rio sin seleccionar (conformacion, riego y compactacion) con transp.</v>
          </cell>
          <cell r="C1219" t="str">
            <v>m³</v>
          </cell>
          <cell r="D1219">
            <v>44448.14</v>
          </cell>
        </row>
        <row r="1220">
          <cell r="A1220">
            <v>5219</v>
          </cell>
          <cell r="B1220" t="str">
            <v xml:space="preserve">Empradizacion por semilla (tipo grama)  </v>
          </cell>
          <cell r="C1220" t="str">
            <v>m²</v>
          </cell>
          <cell r="D1220">
            <v>2825.3</v>
          </cell>
        </row>
        <row r="1221">
          <cell r="A1221">
            <v>5220</v>
          </cell>
          <cell r="B1221" t="str">
            <v>Raspado superficie de muro pintado en vinilo</v>
          </cell>
          <cell r="C1221" t="str">
            <v>m²</v>
          </cell>
          <cell r="D1221">
            <v>3366.08</v>
          </cell>
        </row>
        <row r="1222">
          <cell r="A1222">
            <v>5221</v>
          </cell>
          <cell r="B1222" t="str">
            <v>Pañete rustico muros 1:5</v>
          </cell>
          <cell r="C1222" t="str">
            <v>m²</v>
          </cell>
          <cell r="D1222">
            <v>16097.38</v>
          </cell>
        </row>
        <row r="1223">
          <cell r="A1223">
            <v>5222</v>
          </cell>
          <cell r="B1223" t="str">
            <v>Tuberia presion PVC RDE 51 4 ". Suministro e instal.</v>
          </cell>
          <cell r="C1223" t="str">
            <v>m</v>
          </cell>
          <cell r="D1223">
            <v>58554.93</v>
          </cell>
        </row>
        <row r="1224">
          <cell r="A1224">
            <v>5223</v>
          </cell>
          <cell r="B1224" t="str">
            <v>Pañete culatas 1:4</v>
          </cell>
          <cell r="C1224" t="str">
            <v>m²</v>
          </cell>
          <cell r="D1224" t="str">
            <v>20,411.69</v>
          </cell>
        </row>
        <row r="1225">
          <cell r="A1225">
            <v>5224</v>
          </cell>
          <cell r="B1225" t="str">
            <v>Pañete culatas 1:5</v>
          </cell>
          <cell r="C1225" t="str">
            <v>m²</v>
          </cell>
          <cell r="D1225">
            <v>18865.240000000002</v>
          </cell>
        </row>
        <row r="1226">
          <cell r="A1226">
            <v>5225</v>
          </cell>
          <cell r="B1226" t="str">
            <v>Pañete culatas  1:6 impermeabilizado</v>
          </cell>
          <cell r="C1226" t="str">
            <v>m²</v>
          </cell>
          <cell r="D1226">
            <v>25609.94</v>
          </cell>
        </row>
        <row r="1227">
          <cell r="A1227">
            <v>5226</v>
          </cell>
          <cell r="B1227" t="str">
            <v>Impermeabilización placas con Sika Integral</v>
          </cell>
          <cell r="C1227" t="str">
            <v>m²</v>
          </cell>
          <cell r="D1227">
            <v>26140.799999999999</v>
          </cell>
        </row>
        <row r="1228">
          <cell r="A1228">
            <v>5227</v>
          </cell>
          <cell r="B1228" t="str">
            <v>Raspado y resane superficie muro pintado</v>
          </cell>
          <cell r="C1228" t="str">
            <v>m²</v>
          </cell>
          <cell r="D1228">
            <v>4942.46</v>
          </cell>
        </row>
        <row r="1229">
          <cell r="A1229">
            <v>5228</v>
          </cell>
          <cell r="B1229" t="str">
            <v>Liston de piso 0.03 x 0.07 inmunizado</v>
          </cell>
          <cell r="C1229" t="str">
            <v>m</v>
          </cell>
          <cell r="D1229">
            <v>8623.1299999999992</v>
          </cell>
        </row>
        <row r="1230">
          <cell r="A1230">
            <v>5229</v>
          </cell>
          <cell r="B1230" t="str">
            <v>Placa prefabricada para tapa canal abierto 3000 Psi e=0.10 m</v>
          </cell>
          <cell r="C1230" t="str">
            <v>m²</v>
          </cell>
          <cell r="D1230">
            <v>59645.05</v>
          </cell>
        </row>
        <row r="1231">
          <cell r="A1231">
            <v>5230</v>
          </cell>
          <cell r="B1231" t="str">
            <v>Muro en concreto 3500 psi, resistencia 245 kg/cm²</v>
          </cell>
          <cell r="C1231" t="str">
            <v>m³</v>
          </cell>
          <cell r="D1231">
            <v>882759.84</v>
          </cell>
        </row>
        <row r="1232">
          <cell r="A1232">
            <v>5231</v>
          </cell>
          <cell r="B1232" t="str">
            <v>Baranda en madera 0.05 x 0.10 x 1.0</v>
          </cell>
          <cell r="C1232" t="str">
            <v>m</v>
          </cell>
          <cell r="D1232">
            <v>61390.73</v>
          </cell>
        </row>
        <row r="1233">
          <cell r="A1233">
            <v>5232</v>
          </cell>
          <cell r="B1233" t="str">
            <v>Manejo, control de aguas y limpieza de Cause (L=30 m)</v>
          </cell>
          <cell r="C1233" t="str">
            <v>und</v>
          </cell>
          <cell r="D1233">
            <v>1877194</v>
          </cell>
        </row>
        <row r="1234">
          <cell r="A1234">
            <v>5233</v>
          </cell>
          <cell r="B1234" t="str">
            <v>Canal perimetral rectangular para aguas lluvias en concreto reforzado 3000 Psi  ancho util 0.40 m, H util 0.20m, e=0.10</v>
          </cell>
          <cell r="C1234" t="str">
            <v>m</v>
          </cell>
          <cell r="D1234">
            <v>67141.320000000007</v>
          </cell>
        </row>
        <row r="1235">
          <cell r="A1235">
            <v>5234</v>
          </cell>
          <cell r="B1235" t="str">
            <v>Alistado sobre cubierta en concreto 2500 Psi e=0.05 m</v>
          </cell>
          <cell r="C1235" t="str">
            <v>m²</v>
          </cell>
          <cell r="D1235">
            <v>28335.759999999998</v>
          </cell>
        </row>
        <row r="1236">
          <cell r="A1236">
            <v>5235</v>
          </cell>
          <cell r="B1236" t="str">
            <v>Replanteo y localizacion para señalizacion vial</v>
          </cell>
          <cell r="C1236" t="str">
            <v>km</v>
          </cell>
          <cell r="D1236">
            <v>349422.31</v>
          </cell>
        </row>
        <row r="1237">
          <cell r="A1237">
            <v>5236</v>
          </cell>
          <cell r="B1237" t="str">
            <v>Tuberia presion PVC RDE 26 1". Suministro e instal.</v>
          </cell>
          <cell r="C1237" t="str">
            <v>m</v>
          </cell>
          <cell r="D1237">
            <v>6205.01</v>
          </cell>
        </row>
        <row r="1238">
          <cell r="A1238">
            <v>5237</v>
          </cell>
          <cell r="B1238" t="str">
            <v>Tuberia presion PVC RDE 26 1 1/2 ". Suministro e instal.</v>
          </cell>
          <cell r="C1238" t="str">
            <v>m</v>
          </cell>
          <cell r="D1238">
            <v>10983.38</v>
          </cell>
        </row>
        <row r="1239">
          <cell r="A1239">
            <v>5238</v>
          </cell>
          <cell r="B1239" t="str">
            <v>Valvula de ventosa triple accion 2" plastica. Suministro e instal.</v>
          </cell>
          <cell r="C1239" t="str">
            <v>und</v>
          </cell>
          <cell r="D1239">
            <v>749164.58</v>
          </cell>
        </row>
        <row r="1240">
          <cell r="A1240">
            <v>5239</v>
          </cell>
          <cell r="B1240" t="str">
            <v>Valvula de mariposa Ø=8" E.B. Suministro e Instal.</v>
          </cell>
          <cell r="C1240" t="str">
            <v>und</v>
          </cell>
          <cell r="D1240">
            <v>5251463</v>
          </cell>
        </row>
        <row r="1241">
          <cell r="A1241">
            <v>5240</v>
          </cell>
          <cell r="B1241" t="str">
            <v>Bafles en PRFV de 0.60 x 1.80 m. Suministro e Instal.</v>
          </cell>
          <cell r="C1241" t="str">
            <v>und</v>
          </cell>
          <cell r="D1241">
            <v>494881.5</v>
          </cell>
        </row>
        <row r="1242">
          <cell r="A1242">
            <v>5241</v>
          </cell>
          <cell r="B1242" t="str">
            <v>Vastago en acero inoxidable de 1.0 m hasta 5.50 m de longitud,con reductor de fuerza, guias y volante de maniobra</v>
          </cell>
          <cell r="C1242" t="str">
            <v>und</v>
          </cell>
          <cell r="D1242">
            <v>2147845</v>
          </cell>
        </row>
        <row r="1243">
          <cell r="A1243">
            <v>5242</v>
          </cell>
          <cell r="B1243" t="str">
            <v>Pasamuro en H.D. Ø=4" L=0.25 m E.R x E.R. Suministro e instal.</v>
          </cell>
          <cell r="C1243" t="str">
            <v>und</v>
          </cell>
          <cell r="D1243">
            <v>184649.96</v>
          </cell>
        </row>
        <row r="1244">
          <cell r="A1244">
            <v>5243</v>
          </cell>
          <cell r="B1244" t="str">
            <v>Impermeabilizacion acrilica con refuerzo en tela de polipropileno (3 capas) para viga canal.</v>
          </cell>
          <cell r="C1244" t="str">
            <v>m²</v>
          </cell>
          <cell r="D1244">
            <v>34914.269999999997</v>
          </cell>
        </row>
        <row r="1245">
          <cell r="A1245">
            <v>5244</v>
          </cell>
          <cell r="B1245" t="str">
            <v>Transporte de crudo de castilla (via pavimentada)</v>
          </cell>
          <cell r="C1245" t="str">
            <v>m³-km</v>
          </cell>
          <cell r="D1245">
            <v>240.56</v>
          </cell>
        </row>
        <row r="1246">
          <cell r="A1246">
            <v>5245</v>
          </cell>
          <cell r="B1246" t="str">
            <v>Empedrado, o piso para camino de herradura. E= 0.20 m, solado E=0.05 m, Piedra E = 0.15 m</v>
          </cell>
          <cell r="C1246" t="str">
            <v>m²</v>
          </cell>
          <cell r="D1246">
            <v>49022.22</v>
          </cell>
        </row>
        <row r="1247">
          <cell r="A1247">
            <v>5246</v>
          </cell>
          <cell r="B1247" t="str">
            <v>Concreto lanzado de 4000 Psi para pila (profundidad 0-15)</v>
          </cell>
          <cell r="C1247" t="str">
            <v>m³</v>
          </cell>
          <cell r="D1247">
            <v>935021.71</v>
          </cell>
        </row>
        <row r="1248">
          <cell r="A1248">
            <v>5247</v>
          </cell>
          <cell r="B1248" t="str">
            <v>Pedraplen, para base del Talud, colocacion manual (No incluye acarreo)</v>
          </cell>
          <cell r="C1248" t="str">
            <v>m³</v>
          </cell>
          <cell r="D1248">
            <v>32976.97</v>
          </cell>
        </row>
        <row r="1249">
          <cell r="A1249">
            <v>5248</v>
          </cell>
          <cell r="B1249" t="str">
            <v>Arbol Pomarroso h = 1.60 m. Suministro y siembra</v>
          </cell>
          <cell r="C1249" t="str">
            <v>und</v>
          </cell>
          <cell r="D1249">
            <v>45061.21</v>
          </cell>
        </row>
        <row r="1250">
          <cell r="A1250">
            <v>5249</v>
          </cell>
          <cell r="B1250" t="str">
            <v>Cheque tipo compuerta de 1 1/2"</v>
          </cell>
          <cell r="C1250" t="str">
            <v>und</v>
          </cell>
          <cell r="D1250">
            <v>85634.14</v>
          </cell>
        </row>
        <row r="1251">
          <cell r="A1251">
            <v>5250</v>
          </cell>
          <cell r="B1251" t="str">
            <v>Arbol Pomarroso h = 2.0 m. Suministro y siembra</v>
          </cell>
          <cell r="C1251" t="str">
            <v>und</v>
          </cell>
          <cell r="D1251">
            <v>55129.59</v>
          </cell>
        </row>
        <row r="1252">
          <cell r="A1252">
            <v>5251</v>
          </cell>
          <cell r="B1252" t="str">
            <v>Arbol Oity h = 1.50 m. Suministro y siembra</v>
          </cell>
          <cell r="C1252" t="str">
            <v>und</v>
          </cell>
          <cell r="D1252">
            <v>49771</v>
          </cell>
        </row>
        <row r="1253">
          <cell r="A1253">
            <v>5252</v>
          </cell>
          <cell r="B1253" t="str">
            <v>Arbol Oity h = 1.70 m. Suministro y siembra</v>
          </cell>
          <cell r="C1253" t="str">
            <v>und</v>
          </cell>
          <cell r="D1253">
            <v>53798.9</v>
          </cell>
        </row>
        <row r="1254">
          <cell r="A1254">
            <v>5253</v>
          </cell>
          <cell r="B1254" t="str">
            <v>Geotextil No Tejido 7000</v>
          </cell>
          <cell r="C1254" t="str">
            <v>m²</v>
          </cell>
          <cell r="D1254">
            <v>15434.42</v>
          </cell>
        </row>
        <row r="1255">
          <cell r="A1255">
            <v>5254</v>
          </cell>
          <cell r="B1255" t="str">
            <v>Movilizacion y desmovilizacion para el compresor en pozos profundos</v>
          </cell>
          <cell r="C1255" t="str">
            <v>und</v>
          </cell>
          <cell r="D1255">
            <v>30833.439999999999</v>
          </cell>
        </row>
        <row r="1256">
          <cell r="A1256">
            <v>5255</v>
          </cell>
          <cell r="B1256" t="str">
            <v>Tuberia PVC alcantarillado 42" (inc. union). Suministro e instal.</v>
          </cell>
          <cell r="C1256" t="str">
            <v>m</v>
          </cell>
          <cell r="D1256">
            <v>1505715.98</v>
          </cell>
        </row>
        <row r="1257">
          <cell r="A1257">
            <v>5256</v>
          </cell>
          <cell r="B1257" t="str">
            <v>Excavacion mecanica en material conglomerado en sobretamaños  entre 15" y 30" hasta &lt; 4.0 m</v>
          </cell>
          <cell r="C1257" t="str">
            <v>m³</v>
          </cell>
          <cell r="D1257">
            <v>17629.900000000001</v>
          </cell>
        </row>
        <row r="1258">
          <cell r="A1258">
            <v>5257</v>
          </cell>
          <cell r="B1258" t="str">
            <v>Red suministro CPVC  1/2"</v>
          </cell>
          <cell r="C1258" t="str">
            <v>m</v>
          </cell>
          <cell r="D1258">
            <v>8166.9</v>
          </cell>
        </row>
        <row r="1259">
          <cell r="A1259">
            <v>5258</v>
          </cell>
          <cell r="B1259" t="str">
            <v>Punto agua fria PVC  1/2"</v>
          </cell>
          <cell r="C1259" t="str">
            <v>und</v>
          </cell>
          <cell r="D1259">
            <v>45892.73</v>
          </cell>
        </row>
        <row r="1260">
          <cell r="A1260">
            <v>5259</v>
          </cell>
          <cell r="B1260" t="str">
            <v>Alcantarilla Ø 36" en tuberia HDPE L=6.0 m EN REVISION</v>
          </cell>
          <cell r="C1260" t="str">
            <v>und</v>
          </cell>
          <cell r="D1260">
            <v>7706921.7199999997</v>
          </cell>
        </row>
        <row r="1261">
          <cell r="A1261">
            <v>5260</v>
          </cell>
          <cell r="B1261" t="str">
            <v>Valvula de Plato Ø=8" con vastago de 1.80 m, columna y rueda de manejo. Suministro e Instal.</v>
          </cell>
          <cell r="C1261" t="str">
            <v>und</v>
          </cell>
          <cell r="D1261">
            <v>4730239.5</v>
          </cell>
        </row>
        <row r="1262">
          <cell r="A1262">
            <v>5261</v>
          </cell>
          <cell r="B1262" t="str">
            <v>Valvula de Mariposa Ø=10" E.B. Suministro e Instal.</v>
          </cell>
          <cell r="C1262" t="str">
            <v>und</v>
          </cell>
          <cell r="D1262">
            <v>6762357</v>
          </cell>
        </row>
        <row r="1263">
          <cell r="A1263">
            <v>5262</v>
          </cell>
          <cell r="B1263" t="str">
            <v>Canaleta en lamina Galvanizada Cal. 20  Au = 0.50 m, incluye: accesorios instalacion</v>
          </cell>
          <cell r="C1263" t="str">
            <v>m</v>
          </cell>
          <cell r="D1263">
            <v>70106.899999999994</v>
          </cell>
        </row>
        <row r="1264">
          <cell r="A1264">
            <v>5263</v>
          </cell>
          <cell r="B1264" t="str">
            <v>Arbol Oity h = 2.00 m. Suministro y siembra</v>
          </cell>
          <cell r="C1264" t="str">
            <v>und</v>
          </cell>
          <cell r="D1264">
            <v>65799.59</v>
          </cell>
        </row>
        <row r="1265">
          <cell r="A1265">
            <v>5264</v>
          </cell>
          <cell r="B1265" t="str">
            <v>Excavacion mecanica en material conglomerado en sobretamaños  entre 15" y 30" hasta &lt; 8.0 m</v>
          </cell>
          <cell r="C1265" t="str">
            <v>m³</v>
          </cell>
          <cell r="D1265">
            <v>19586.82</v>
          </cell>
        </row>
        <row r="1266">
          <cell r="A1266">
            <v>5265</v>
          </cell>
          <cell r="B1266" t="str">
            <v>Andenes en concreto escobillado 2500 psi e=0.08 m con dilatación en ladrillo c/2m, incluye relleno y excavación</v>
          </cell>
          <cell r="C1266" t="str">
            <v>m²</v>
          </cell>
          <cell r="D1266">
            <v>53311.54</v>
          </cell>
        </row>
        <row r="1267">
          <cell r="A1267">
            <v>5266</v>
          </cell>
          <cell r="B1267" t="str">
            <v>Limpieza cajas de inspección</v>
          </cell>
          <cell r="C1267" t="str">
            <v>und</v>
          </cell>
          <cell r="D1267">
            <v>32139.5</v>
          </cell>
        </row>
        <row r="1268">
          <cell r="A1268">
            <v>5267</v>
          </cell>
          <cell r="B1268" t="str">
            <v>Puerta en acrilico con marco de aluminio</v>
          </cell>
          <cell r="C1268" t="str">
            <v>m²</v>
          </cell>
          <cell r="D1268">
            <v>168492.08</v>
          </cell>
        </row>
        <row r="1269">
          <cell r="A1269">
            <v>5268</v>
          </cell>
          <cell r="B1269" t="str">
            <v>Hoja puerta flormorado. Suministro e instal.</v>
          </cell>
          <cell r="C1269" t="str">
            <v>m²</v>
          </cell>
          <cell r="D1269">
            <v>196095.88</v>
          </cell>
        </row>
        <row r="1270">
          <cell r="A1270">
            <v>5269</v>
          </cell>
          <cell r="B1270" t="str">
            <v>Ventana lamina cal. 16</v>
          </cell>
          <cell r="C1270" t="str">
            <v>m²</v>
          </cell>
          <cell r="D1270">
            <v>108930.54</v>
          </cell>
        </row>
        <row r="1271">
          <cell r="A1271">
            <v>5270</v>
          </cell>
          <cell r="B1271" t="str">
            <v>Enchape muros en triplex 4mm</v>
          </cell>
          <cell r="C1271" t="str">
            <v>m²</v>
          </cell>
          <cell r="D1271">
            <v>56060.89</v>
          </cell>
        </row>
        <row r="1272">
          <cell r="A1272">
            <v>5271</v>
          </cell>
          <cell r="B1272" t="str">
            <v>Reja en tubo cuadrado 1" pintada</v>
          </cell>
          <cell r="C1272" t="str">
            <v>m²</v>
          </cell>
          <cell r="D1272">
            <v>91708.86</v>
          </cell>
        </row>
        <row r="1273">
          <cell r="A1273">
            <v>5272</v>
          </cell>
          <cell r="B1273" t="str">
            <v xml:space="preserve">Tubo cerramiento 2 1/2" pintado. Suministro e instal.  </v>
          </cell>
          <cell r="C1273" t="str">
            <v>m</v>
          </cell>
          <cell r="D1273">
            <v>26244.81</v>
          </cell>
        </row>
        <row r="1274">
          <cell r="A1274">
            <v>5273</v>
          </cell>
          <cell r="B1274" t="str">
            <v>Puerta en lamina cold rolled calibre 16 anticorrosivo. Suministro e instal.</v>
          </cell>
          <cell r="C1274" t="str">
            <v>m²</v>
          </cell>
          <cell r="D1274">
            <v>270462.18</v>
          </cell>
        </row>
        <row r="1275">
          <cell r="A1275">
            <v>5274</v>
          </cell>
          <cell r="B1275" t="str">
            <v>Marquesina en cristal templado 5 mm</v>
          </cell>
          <cell r="C1275" t="str">
            <v>m²</v>
          </cell>
          <cell r="D1275">
            <v>221497</v>
          </cell>
        </row>
        <row r="1276">
          <cell r="A1276">
            <v>5275</v>
          </cell>
          <cell r="B1276" t="str">
            <v>Motobomba a gasolina  3.5 H.P. Ø=1 1/4" x 1". Suministro e Instalacion y funcionamiento.</v>
          </cell>
          <cell r="C1276" t="str">
            <v>und</v>
          </cell>
          <cell r="D1276">
            <v>1496282</v>
          </cell>
        </row>
        <row r="1277">
          <cell r="A1277">
            <v>5276</v>
          </cell>
          <cell r="B1277" t="str">
            <v>Retiro de tuberia existente con manejo de aguas residuales de 14" a 36"</v>
          </cell>
          <cell r="C1277" t="str">
            <v>m</v>
          </cell>
          <cell r="D1277">
            <v>10603.2</v>
          </cell>
        </row>
        <row r="1278">
          <cell r="A1278">
            <v>5280</v>
          </cell>
          <cell r="B1278" t="str">
            <v>Cercha en perfil estructural PHR en C 160 x 60 x 2.0 en Tipo Cajon. Suministro e instalacion, pintada.</v>
          </cell>
          <cell r="C1278" t="str">
            <v>m</v>
          </cell>
          <cell r="D1278">
            <v>59771.68</v>
          </cell>
        </row>
        <row r="1279">
          <cell r="A1279">
            <v>5281</v>
          </cell>
          <cell r="B1279" t="str">
            <v>Guardacable Ø= 7/8" o Portacable T.P. Suministro e instal.</v>
          </cell>
          <cell r="C1279" t="str">
            <v>und</v>
          </cell>
          <cell r="D1279">
            <v>38460.5</v>
          </cell>
        </row>
        <row r="1280">
          <cell r="A1280">
            <v>5282</v>
          </cell>
          <cell r="B1280" t="str">
            <v>Sikadur 31 como resina de impregnación</v>
          </cell>
          <cell r="C1280" t="str">
            <v>m²</v>
          </cell>
          <cell r="D1280">
            <v>67282.399999999994</v>
          </cell>
        </row>
        <row r="1281">
          <cell r="A1281">
            <v>5283</v>
          </cell>
          <cell r="B1281" t="str">
            <v>Valvula Reductora de presion HF Ø=3" de 150 Psi. Suministro e Instal.</v>
          </cell>
          <cell r="C1281" t="str">
            <v>und</v>
          </cell>
          <cell r="D1281">
            <v>1751067.6</v>
          </cell>
        </row>
        <row r="1282">
          <cell r="A1282">
            <v>5284</v>
          </cell>
          <cell r="B1282" t="str">
            <v>Viga aerea de 0.20 x 0.20 en concreto de 3000 Psi</v>
          </cell>
          <cell r="C1282" t="str">
            <v>m</v>
          </cell>
          <cell r="D1282">
            <v>48806.51</v>
          </cell>
        </row>
        <row r="1283">
          <cell r="A1283">
            <v>5285</v>
          </cell>
          <cell r="B1283" t="str">
            <v>Tuberia Polietileno de alta densidad alcantarillado 40". Suministro e Instal.</v>
          </cell>
          <cell r="C1283" t="str">
            <v>m</v>
          </cell>
          <cell r="D1283">
            <v>872964.05</v>
          </cell>
        </row>
        <row r="1284">
          <cell r="A1284">
            <v>5286</v>
          </cell>
          <cell r="B1284" t="str">
            <v>Lineas de demarcacion en parqueadero 0.12 m</v>
          </cell>
          <cell r="C1284" t="str">
            <v>m</v>
          </cell>
          <cell r="D1284">
            <v>2321.59</v>
          </cell>
        </row>
        <row r="1285">
          <cell r="A1285">
            <v>5287</v>
          </cell>
          <cell r="B1285" t="str">
            <v>Division para ducha en acrílico y aluminio</v>
          </cell>
          <cell r="C1285" t="str">
            <v>m²</v>
          </cell>
          <cell r="D1285">
            <v>150147</v>
          </cell>
        </row>
        <row r="1286">
          <cell r="A1286">
            <v>5288</v>
          </cell>
          <cell r="B1286" t="str">
            <v>Viga aerea de 0.12 x 0.20 en concreto de 3000 Psi</v>
          </cell>
          <cell r="C1286" t="str">
            <v>m</v>
          </cell>
          <cell r="D1286">
            <v>38182.620000000003</v>
          </cell>
        </row>
        <row r="1287">
          <cell r="A1287">
            <v>5289</v>
          </cell>
          <cell r="B1287" t="str">
            <v>Muro en ladrillo rejilla 0.12 m (12 x 24 x 6)</v>
          </cell>
          <cell r="C1287" t="str">
            <v>m²</v>
          </cell>
          <cell r="D1287">
            <v>62674.04</v>
          </cell>
        </row>
        <row r="1288">
          <cell r="A1288">
            <v>5290</v>
          </cell>
          <cell r="B1288" t="str">
            <v>Bordillo 10 x 40 cm fundido en concreto 2500 psi</v>
          </cell>
          <cell r="C1288" t="str">
            <v>m</v>
          </cell>
          <cell r="D1288">
            <v>30139.612399999998</v>
          </cell>
        </row>
        <row r="1289">
          <cell r="A1289">
            <v>5292</v>
          </cell>
          <cell r="B1289" t="str">
            <v>Lavamanos blanco acuacer sin grifería</v>
          </cell>
          <cell r="C1289" t="str">
            <v>und</v>
          </cell>
          <cell r="D1289">
            <v>72632.37</v>
          </cell>
        </row>
        <row r="1290">
          <cell r="A1290">
            <v>5293</v>
          </cell>
          <cell r="B1290" t="str">
            <v>Vidrio incoloro 5 mm. Suministro e instal.</v>
          </cell>
          <cell r="C1290" t="str">
            <v>m²</v>
          </cell>
          <cell r="D1290">
            <v>49919.5</v>
          </cell>
        </row>
        <row r="1291">
          <cell r="A1291">
            <v>5294</v>
          </cell>
          <cell r="B1291" t="str">
            <v>Vidrio incoloro 6 mm. Suministro e instal.</v>
          </cell>
          <cell r="C1291" t="str">
            <v>m²</v>
          </cell>
          <cell r="D1291">
            <v>61119.5</v>
          </cell>
        </row>
        <row r="1292">
          <cell r="A1292">
            <v>5295</v>
          </cell>
          <cell r="B1292" t="str">
            <v>Guardacable Ø= 3/4" Tipo Pesado. Suministro e Instal.</v>
          </cell>
          <cell r="C1292" t="str">
            <v>und</v>
          </cell>
          <cell r="D1292">
            <v>27579.5</v>
          </cell>
        </row>
        <row r="1293">
          <cell r="A1293">
            <v>5296</v>
          </cell>
          <cell r="B1293" t="str">
            <v>Sobreacarreos o transporte de material Petreo (via destapada en Montaña)</v>
          </cell>
          <cell r="C1293" t="str">
            <v>m³-km</v>
          </cell>
          <cell r="D1293">
            <v>2158.75</v>
          </cell>
        </row>
        <row r="1294">
          <cell r="A1294">
            <v>5298</v>
          </cell>
          <cell r="B1294" t="str">
            <v>Nylon C- 9 o 9 mm. Suministro e Instal.</v>
          </cell>
          <cell r="C1294" t="str">
            <v>m</v>
          </cell>
          <cell r="D1294">
            <v>2904.05</v>
          </cell>
        </row>
        <row r="1295">
          <cell r="A1295">
            <v>5299</v>
          </cell>
          <cell r="B1295" t="str">
            <v>Macizo de anclaje en Concreto Ciclopeo 3000 Psi puentes colgantes</v>
          </cell>
          <cell r="C1295" t="str">
            <v>m³</v>
          </cell>
          <cell r="D1295">
            <v>526199</v>
          </cell>
        </row>
        <row r="1296">
          <cell r="A1296">
            <v>5301</v>
          </cell>
          <cell r="B1296" t="str">
            <v>Concreto estriado rampas de 3000 psi</v>
          </cell>
          <cell r="C1296" t="str">
            <v>m²</v>
          </cell>
          <cell r="D1296">
            <v>12450474</v>
          </cell>
        </row>
        <row r="1297">
          <cell r="A1297">
            <v>5302</v>
          </cell>
          <cell r="B1297" t="str">
            <v>Inyector para pozo Ø=4". Suministro e Instal.</v>
          </cell>
          <cell r="C1297" t="str">
            <v>und</v>
          </cell>
          <cell r="D1297">
            <v>138711.5</v>
          </cell>
        </row>
        <row r="1298">
          <cell r="A1298">
            <v>5305</v>
          </cell>
          <cell r="B1298" t="str">
            <v>Salida + lampara techo Slim 2 * 48  PVC</v>
          </cell>
          <cell r="C1298" t="str">
            <v>und</v>
          </cell>
          <cell r="D1298">
            <v>130948</v>
          </cell>
        </row>
        <row r="1299">
          <cell r="A1299">
            <v>5306</v>
          </cell>
          <cell r="B1299" t="str">
            <v>Guardaescoba en ceramica duropiso 33 x 7</v>
          </cell>
          <cell r="C1299" t="str">
            <v>m</v>
          </cell>
          <cell r="D1299">
            <v>11432</v>
          </cell>
        </row>
        <row r="1300">
          <cell r="A1300">
            <v>5307</v>
          </cell>
          <cell r="B1300" t="str">
            <v>Paral para baranda en madera 0.06 x 0.1 x 1.0</v>
          </cell>
          <cell r="C1300" t="str">
            <v>m</v>
          </cell>
          <cell r="D1300">
            <v>14404.94</v>
          </cell>
        </row>
        <row r="1301">
          <cell r="A1301">
            <v>5308</v>
          </cell>
          <cell r="B1301" t="str">
            <v>Reja tipo bancaria en varilla cuadrada 1/2" o 12 mm Pintada e Instalada.</v>
          </cell>
          <cell r="C1301" t="str">
            <v>m²</v>
          </cell>
          <cell r="D1301">
            <v>98496.69</v>
          </cell>
        </row>
        <row r="1302">
          <cell r="A1302">
            <v>5309</v>
          </cell>
          <cell r="B1302" t="str">
            <v>Arbol Pomarroso h = 1.00 m. Suministro y siembra</v>
          </cell>
          <cell r="C1302" t="str">
            <v>und</v>
          </cell>
          <cell r="D1302">
            <v>43636.59</v>
          </cell>
        </row>
        <row r="1303">
          <cell r="A1303">
            <v>5316</v>
          </cell>
          <cell r="B1303" t="str">
            <v>Terraplen con material de prestamo localizado (a. libre 2 Km)</v>
          </cell>
          <cell r="C1303" t="str">
            <v>m³</v>
          </cell>
          <cell r="D1303">
            <v>15018.2</v>
          </cell>
        </row>
        <row r="1304">
          <cell r="A1304">
            <v>5317</v>
          </cell>
          <cell r="B1304" t="str">
            <v>Reparacion domiciliaria en tuberia de gres 6"</v>
          </cell>
          <cell r="C1304" t="str">
            <v>m</v>
          </cell>
          <cell r="D1304">
            <v>16839.2</v>
          </cell>
        </row>
        <row r="1305">
          <cell r="A1305">
            <v>5320</v>
          </cell>
          <cell r="B1305" t="str">
            <v>Excavacion de cortes, canales y prestamo (Acarreo 3 Kms)</v>
          </cell>
          <cell r="C1305" t="str">
            <v>m³</v>
          </cell>
          <cell r="D1305">
            <v>10630.77</v>
          </cell>
        </row>
        <row r="1306">
          <cell r="A1306">
            <v>5321</v>
          </cell>
          <cell r="B1306" t="str">
            <v>Aletas en Tuberia Petrolera D=3 1/2"</v>
          </cell>
          <cell r="C1306" t="str">
            <v>m</v>
          </cell>
          <cell r="D1306">
            <v>39635.43</v>
          </cell>
        </row>
        <row r="1307">
          <cell r="A1307">
            <v>5322</v>
          </cell>
          <cell r="B1307" t="str">
            <v>Desmonte y limpieza mecanica Terreno Montañoso (acarreo max. 3 Km)</v>
          </cell>
          <cell r="C1307" t="str">
            <v>ha</v>
          </cell>
          <cell r="D1307">
            <v>336639</v>
          </cell>
        </row>
        <row r="1308">
          <cell r="A1308">
            <v>5323</v>
          </cell>
          <cell r="B1308" t="str">
            <v>Demolicion de estructuras a nivel en concreto reforzado con retiro</v>
          </cell>
          <cell r="C1308" t="str">
            <v>m³</v>
          </cell>
          <cell r="D1308">
            <v>125650.64</v>
          </cell>
        </row>
        <row r="1309">
          <cell r="A1309">
            <v>5324</v>
          </cell>
          <cell r="B1309" t="str">
            <v>Baranda en Tuberia Petrolera D=3 1/2 "</v>
          </cell>
          <cell r="C1309" t="str">
            <v>m</v>
          </cell>
          <cell r="D1309">
            <v>104081.01</v>
          </cell>
        </row>
        <row r="1310">
          <cell r="A1310">
            <v>5325</v>
          </cell>
          <cell r="B1310" t="str">
            <v>Pilotes en Tuberia Petrolera D=6 5/8 "</v>
          </cell>
          <cell r="C1310" t="str">
            <v>m</v>
          </cell>
          <cell r="D1310">
            <v>138143.65</v>
          </cell>
        </row>
        <row r="1311">
          <cell r="A1311">
            <v>5326</v>
          </cell>
          <cell r="B1311" t="str">
            <v>Vigas longitudinales Tuberia Petrolera D=3 1/2 "</v>
          </cell>
          <cell r="C1311" t="str">
            <v>m</v>
          </cell>
          <cell r="D1311">
            <v>24529.33</v>
          </cell>
        </row>
        <row r="1312">
          <cell r="A1312">
            <v>5327</v>
          </cell>
          <cell r="B1312" t="str">
            <v>Columnas Tuberia Petrolera D=3 1/2 "</v>
          </cell>
          <cell r="C1312" t="str">
            <v>m</v>
          </cell>
          <cell r="D1312">
            <v>92304.62</v>
          </cell>
        </row>
        <row r="1313">
          <cell r="A1313">
            <v>5328</v>
          </cell>
          <cell r="B1313" t="str">
            <v>Vigas transversales Tuberia Petrolera D=3 1/2 "</v>
          </cell>
          <cell r="C1313" t="str">
            <v>m</v>
          </cell>
          <cell r="D1313">
            <v>48312.57</v>
          </cell>
        </row>
        <row r="1314">
          <cell r="A1314">
            <v>5329</v>
          </cell>
          <cell r="B1314" t="str">
            <v>Vigas longitudinales Tuberia Petrolera D=6 5/8"</v>
          </cell>
          <cell r="C1314" t="str">
            <v>m</v>
          </cell>
          <cell r="D1314">
            <v>30281.99</v>
          </cell>
        </row>
        <row r="1315">
          <cell r="A1315">
            <v>5330</v>
          </cell>
          <cell r="B1315" t="str">
            <v>Vigas de apoyo Tuberia Petrolera D=3 1/2 "</v>
          </cell>
          <cell r="C1315" t="str">
            <v>m</v>
          </cell>
          <cell r="D1315">
            <v>71245.440000000002</v>
          </cell>
        </row>
        <row r="1316">
          <cell r="A1316">
            <v>5331</v>
          </cell>
          <cell r="B1316" t="str">
            <v>Piso en lamina corrugada de 1/4"</v>
          </cell>
          <cell r="C1316" t="str">
            <v>m²</v>
          </cell>
          <cell r="D1316">
            <v>205040.67</v>
          </cell>
        </row>
        <row r="1317">
          <cell r="A1317">
            <v>5332</v>
          </cell>
          <cell r="B1317" t="str">
            <v>Replanteo y localizacion  para puentes (Planimetria y Altimetria)</v>
          </cell>
          <cell r="C1317" t="str">
            <v>m²</v>
          </cell>
          <cell r="D1317">
            <v>15054.76</v>
          </cell>
        </row>
        <row r="1318">
          <cell r="A1318">
            <v>5333</v>
          </cell>
          <cell r="B1318" t="str">
            <v>Roceria con retiro</v>
          </cell>
          <cell r="C1318" t="str">
            <v>ha</v>
          </cell>
          <cell r="D1318">
            <v>300249.43</v>
          </cell>
        </row>
        <row r="1319">
          <cell r="A1319">
            <v>5334</v>
          </cell>
          <cell r="B1319" t="str">
            <v>Cuneta tipo  C-1 concreto 2500 Psi e=0.10 m</v>
          </cell>
          <cell r="C1319" t="str">
            <v>m³</v>
          </cell>
          <cell r="D1319">
            <v>421252.39</v>
          </cell>
        </row>
        <row r="1320">
          <cell r="A1320">
            <v>5340</v>
          </cell>
          <cell r="B1320" t="str">
            <v>Camara de quiebre Tipo 1, entrada y salida en 2" en mampostería de 0.12m y 1.24x1.24x0.90m (incluye accesorios y pañete)</v>
          </cell>
          <cell r="C1320" t="str">
            <v>und</v>
          </cell>
          <cell r="D1320">
            <v>2017007.68</v>
          </cell>
        </row>
        <row r="1321">
          <cell r="A1321">
            <v>5341</v>
          </cell>
          <cell r="B1321" t="str">
            <v>Losa de pavimento en Concreto resistencia 210 kg/cm²-3000 psi e=0.15 m</v>
          </cell>
          <cell r="C1321" t="str">
            <v>m²</v>
          </cell>
          <cell r="D1321">
            <v>81100.160000000003</v>
          </cell>
        </row>
        <row r="1322">
          <cell r="A1322">
            <v>5342</v>
          </cell>
          <cell r="B1322" t="str">
            <v>Zarpa (tipo dado) en concreto para puentes de resistencia 3000 Psi</v>
          </cell>
          <cell r="C1322" t="str">
            <v>m³</v>
          </cell>
          <cell r="D1322">
            <v>622366.81999999995</v>
          </cell>
        </row>
        <row r="1323">
          <cell r="A1323">
            <v>5343</v>
          </cell>
          <cell r="B1323" t="str">
            <v>Replanteo y localizacion para arquitectura, sobre terreno</v>
          </cell>
          <cell r="C1323" t="str">
            <v>m²</v>
          </cell>
          <cell r="D1323">
            <v>5236</v>
          </cell>
        </row>
        <row r="1324">
          <cell r="A1324">
            <v>5344</v>
          </cell>
          <cell r="B1324" t="str">
            <v>Descapote manual con retiro</v>
          </cell>
          <cell r="C1324" t="str">
            <v>m²</v>
          </cell>
          <cell r="D1324">
            <v>6993.92</v>
          </cell>
        </row>
        <row r="1325">
          <cell r="A1325">
            <v>5345</v>
          </cell>
          <cell r="B1325" t="str">
            <v>Llantas en desuso. Suministro e instal.</v>
          </cell>
          <cell r="C1325" t="str">
            <v>und</v>
          </cell>
          <cell r="D1325">
            <v>14008.99</v>
          </cell>
        </row>
        <row r="1326">
          <cell r="A1326">
            <v>5346</v>
          </cell>
          <cell r="B1326" t="str">
            <v>Concreto ciclopeo de  resistencia 3000 psi</v>
          </cell>
          <cell r="C1326" t="str">
            <v>m³</v>
          </cell>
          <cell r="D1326">
            <v>351867.54</v>
          </cell>
        </row>
        <row r="1327">
          <cell r="A1327">
            <v>5347</v>
          </cell>
          <cell r="B1327" t="str">
            <v>Pilotes en Concreto 3500 Psi.</v>
          </cell>
          <cell r="C1327" t="str">
            <v>m³</v>
          </cell>
          <cell r="D1327">
            <v>665184.13</v>
          </cell>
        </row>
        <row r="1328">
          <cell r="A1328">
            <v>5348</v>
          </cell>
          <cell r="B1328" t="str">
            <v>Malla electrosoldada Q5, con marcos en angulo 1"x1/8"</v>
          </cell>
          <cell r="C1328" t="str">
            <v>m²</v>
          </cell>
          <cell r="D1328">
            <v>51457.94</v>
          </cell>
        </row>
        <row r="1329">
          <cell r="A1329">
            <v>5349</v>
          </cell>
          <cell r="B1329" t="str">
            <v>Codo 11° 1/4 en H.D. ext liso 10" (250 mm), Suministro e instal.</v>
          </cell>
          <cell r="C1329" t="str">
            <v>und</v>
          </cell>
          <cell r="D1329">
            <v>597341</v>
          </cell>
        </row>
        <row r="1330">
          <cell r="A1330">
            <v>5350</v>
          </cell>
          <cell r="B1330" t="str">
            <v>Codo 22.5° en H.D. ext liso 10" (250 mm). Suministro e Instal.</v>
          </cell>
          <cell r="C1330" t="str">
            <v>und</v>
          </cell>
          <cell r="D1330">
            <v>605053.89</v>
          </cell>
        </row>
        <row r="1331">
          <cell r="A1331">
            <v>5351</v>
          </cell>
          <cell r="B1331" t="str">
            <v>Codo 45° en H.D. ext liso Ø=10" (250 mm). Suministro e Instal.</v>
          </cell>
          <cell r="C1331" t="str">
            <v>und</v>
          </cell>
          <cell r="D1331">
            <v>873013.89</v>
          </cell>
        </row>
        <row r="1332">
          <cell r="A1332">
            <v>5352</v>
          </cell>
          <cell r="B1332" t="str">
            <v>Codo 90° en H.D. ext liso o J.H. Ø=10" (250 mm). Suministro e instal</v>
          </cell>
          <cell r="C1332" t="str">
            <v>und</v>
          </cell>
          <cell r="D1332">
            <v>1026133.89</v>
          </cell>
        </row>
        <row r="1333">
          <cell r="A1333">
            <v>5353</v>
          </cell>
          <cell r="B1333" t="str">
            <v>Codo 11° 1/4  en H.D. ext liso 12" (300 mm). Suministro e Instal.</v>
          </cell>
          <cell r="C1333" t="str">
            <v>und</v>
          </cell>
          <cell r="D1333">
            <v>852541</v>
          </cell>
        </row>
        <row r="1334">
          <cell r="A1334">
            <v>5354</v>
          </cell>
          <cell r="B1334" t="str">
            <v>Codo 22.5° en H.D. ext liso 12" (300 mm), Suministro e instal.</v>
          </cell>
          <cell r="C1334" t="str">
            <v>und</v>
          </cell>
          <cell r="D1334">
            <v>987853.89</v>
          </cell>
        </row>
        <row r="1335">
          <cell r="A1335">
            <v>5355</v>
          </cell>
          <cell r="B1335" t="str">
            <v>Codo 45° en H.D. ext liso 12" (300 mm), Suministro e instal.</v>
          </cell>
          <cell r="C1335" t="str">
            <v>und</v>
          </cell>
          <cell r="D1335">
            <v>924053.89</v>
          </cell>
        </row>
        <row r="1336">
          <cell r="A1336">
            <v>5356</v>
          </cell>
          <cell r="B1336" t="str">
            <v>Codo 90° en H.D. ext liso 12" (300 mm), Suministro e instal.</v>
          </cell>
          <cell r="C1336" t="str">
            <v>und</v>
          </cell>
          <cell r="D1336">
            <v>1192013.8899999999</v>
          </cell>
        </row>
        <row r="1337">
          <cell r="A1337">
            <v>5357</v>
          </cell>
          <cell r="B1337" t="str">
            <v>Codo 11° 1/4 en H.D. ext liso 14" (350 mm), Suministro e instal.</v>
          </cell>
          <cell r="C1337" t="str">
            <v>und</v>
          </cell>
          <cell r="D1337">
            <v>1238647.8500000001</v>
          </cell>
        </row>
        <row r="1338">
          <cell r="A1338">
            <v>5358</v>
          </cell>
          <cell r="B1338" t="str">
            <v>Codo 22.5° en H.D. ext liso 14" (350 mm). Suministro e Instal.</v>
          </cell>
          <cell r="C1338" t="str">
            <v>und</v>
          </cell>
          <cell r="D1338">
            <v>1240248.6299999999</v>
          </cell>
        </row>
        <row r="1339">
          <cell r="A1339">
            <v>5359</v>
          </cell>
          <cell r="B1339" t="str">
            <v>Codo 45° en H.D. ext liso 14" (350 mm). Suministro e Instal.</v>
          </cell>
          <cell r="C1339" t="str">
            <v>und</v>
          </cell>
          <cell r="D1339">
            <v>1298118.5</v>
          </cell>
        </row>
        <row r="1340">
          <cell r="A1340">
            <v>5360</v>
          </cell>
          <cell r="B1340" t="str">
            <v>Codo 45° en H.D. ext liso 14" (350 mm). Suministro e Instal.</v>
          </cell>
          <cell r="C1340" t="str">
            <v>und</v>
          </cell>
          <cell r="D1340">
            <v>1648568.63</v>
          </cell>
        </row>
        <row r="1341">
          <cell r="A1341">
            <v>5361</v>
          </cell>
          <cell r="B1341" t="str">
            <v>Valvula de Purga Ø=6". Suministro e Instal.</v>
          </cell>
          <cell r="C1341" t="str">
            <v>und</v>
          </cell>
          <cell r="D1341">
            <v>1857390.11</v>
          </cell>
        </row>
        <row r="1342">
          <cell r="A1342">
            <v>5362</v>
          </cell>
          <cell r="B1342" t="str">
            <v>Concreto ciclopeo de  resistencia 2500 psi</v>
          </cell>
          <cell r="C1342" t="str">
            <v>m³</v>
          </cell>
          <cell r="D1342">
            <v>312448</v>
          </cell>
        </row>
        <row r="1343">
          <cell r="A1343">
            <v>5363</v>
          </cell>
          <cell r="B1343" t="str">
            <v>Replanteo y localizacion de tuberías de alcantarillado</v>
          </cell>
          <cell r="C1343" t="str">
            <v>m</v>
          </cell>
          <cell r="D1343">
            <v>2630.58</v>
          </cell>
        </row>
        <row r="1344">
          <cell r="A1344">
            <v>5367</v>
          </cell>
          <cell r="B1344" t="str">
            <v>Valvula de bola en H.D. 1 1/4"</v>
          </cell>
          <cell r="C1344" t="str">
            <v>und</v>
          </cell>
          <cell r="D1344">
            <v>55638.400000000001</v>
          </cell>
        </row>
        <row r="1345">
          <cell r="A1345">
            <v>5368</v>
          </cell>
          <cell r="B1345" t="str">
            <v>Tuberia presion PVC RDE 11 3/4". Suministro e instal.</v>
          </cell>
          <cell r="C1345" t="str">
            <v>m</v>
          </cell>
          <cell r="D1345">
            <v>6298.71</v>
          </cell>
        </row>
        <row r="1346">
          <cell r="A1346">
            <v>5370</v>
          </cell>
          <cell r="B1346" t="str">
            <v>Desmonte de ventanas</v>
          </cell>
          <cell r="C1346" t="str">
            <v>m²</v>
          </cell>
          <cell r="D1346">
            <v>5608.74</v>
          </cell>
        </row>
        <row r="1347">
          <cell r="A1347">
            <v>5371</v>
          </cell>
          <cell r="B1347" t="str">
            <v>Retiro de tuberia existente con manejo de aguas residuales de 0" a 12"</v>
          </cell>
          <cell r="C1347" t="str">
            <v>m</v>
          </cell>
          <cell r="D1347">
            <v>6627</v>
          </cell>
        </row>
        <row r="1348">
          <cell r="A1348">
            <v>5372</v>
          </cell>
          <cell r="B1348" t="str">
            <v>Rejilla para captacion ancho = 0.30 m.</v>
          </cell>
          <cell r="C1348" t="str">
            <v>m</v>
          </cell>
          <cell r="D1348">
            <v>76546.89</v>
          </cell>
        </row>
        <row r="1349">
          <cell r="A1349">
            <v>5373</v>
          </cell>
          <cell r="B1349" t="str">
            <v>Filtro en material triturado (1" a 1 1/2"), con transporte</v>
          </cell>
          <cell r="C1349" t="str">
            <v>m³</v>
          </cell>
          <cell r="D1349">
            <v>95362.7</v>
          </cell>
        </row>
        <row r="1350">
          <cell r="A1350">
            <v>5374</v>
          </cell>
          <cell r="B1350" t="str">
            <v>Tuberia presion PVC RDE 13,5 1". Suministro e instal.</v>
          </cell>
          <cell r="C1350" t="str">
            <v>m</v>
          </cell>
          <cell r="D1350">
            <v>8732.01</v>
          </cell>
        </row>
        <row r="1351">
          <cell r="A1351">
            <v>5375</v>
          </cell>
          <cell r="B1351" t="str">
            <v>Tuberia presion PVC RDE 9 1/2". Suministro e instal.</v>
          </cell>
          <cell r="C1351" t="str">
            <v>m</v>
          </cell>
          <cell r="D1351">
            <v>4712.51</v>
          </cell>
        </row>
        <row r="1352">
          <cell r="A1352">
            <v>5376</v>
          </cell>
          <cell r="B1352" t="str">
            <v xml:space="preserve">Valvula de ventosa 6" . Camara doble accion multiple E.B. Suministro e instal.  </v>
          </cell>
          <cell r="C1352" t="str">
            <v>und</v>
          </cell>
          <cell r="D1352">
            <v>2837583.28</v>
          </cell>
        </row>
        <row r="1353">
          <cell r="A1353">
            <v>5377</v>
          </cell>
          <cell r="B1353" t="str">
            <v>Concreto 3000 psi para anclajes</v>
          </cell>
          <cell r="C1353" t="str">
            <v>m³</v>
          </cell>
          <cell r="D1353">
            <v>583146.32999999996</v>
          </cell>
        </row>
        <row r="1354">
          <cell r="A1354">
            <v>5378</v>
          </cell>
          <cell r="B1354" t="str">
            <v>Muro en concreto 3500 psi Impermeabilizado, resistencia 245 kg/cm²</v>
          </cell>
          <cell r="C1354" t="str">
            <v>m³</v>
          </cell>
          <cell r="D1354">
            <v>904753.76</v>
          </cell>
        </row>
        <row r="1355">
          <cell r="A1355">
            <v>5379</v>
          </cell>
          <cell r="B1355" t="str">
            <v>Baranda en Tubo acero galvanizado Ø=2 1/2 " 3 hiladas</v>
          </cell>
          <cell r="C1355" t="str">
            <v>m</v>
          </cell>
          <cell r="D1355">
            <v>134878.34</v>
          </cell>
        </row>
        <row r="1356">
          <cell r="A1356">
            <v>5381</v>
          </cell>
          <cell r="B1356" t="str">
            <v>Punto desagüe sanitario pvc 1 1/2"</v>
          </cell>
          <cell r="C1356" t="str">
            <v>und</v>
          </cell>
          <cell r="D1356">
            <v>29695.48</v>
          </cell>
        </row>
        <row r="1357">
          <cell r="A1357">
            <v>5382</v>
          </cell>
          <cell r="B1357" t="str">
            <v>Columna en Concreto 3500 psi impermeabilizado - sobre placas superiores</v>
          </cell>
          <cell r="C1357" t="str">
            <v>m³</v>
          </cell>
          <cell r="D1357">
            <v>966237.53</v>
          </cell>
        </row>
        <row r="1358">
          <cell r="A1358">
            <v>5383</v>
          </cell>
          <cell r="B1358" t="str">
            <v>Punto desagüe sanitario pvc 2"</v>
          </cell>
          <cell r="C1358" t="str">
            <v>und</v>
          </cell>
          <cell r="D1358">
            <v>40815.14</v>
          </cell>
        </row>
        <row r="1359">
          <cell r="A1359">
            <v>5385</v>
          </cell>
          <cell r="B1359" t="str">
            <v>Acometida domiciliaria acueducto PF+UAD (L=6m) D=1/2", incluye registros de corte. Suministro e instal.</v>
          </cell>
          <cell r="C1359" t="str">
            <v>und</v>
          </cell>
          <cell r="D1359">
            <v>88973.34</v>
          </cell>
        </row>
        <row r="1360">
          <cell r="A1360">
            <v>5386</v>
          </cell>
          <cell r="B1360" t="str">
            <v>Dilatacion en Cinta PVC-022</v>
          </cell>
          <cell r="C1360" t="str">
            <v>m</v>
          </cell>
          <cell r="D1360">
            <v>21164.83</v>
          </cell>
        </row>
        <row r="1361">
          <cell r="A1361">
            <v>5388</v>
          </cell>
          <cell r="B1361" t="str">
            <v>Torre en tuberia estructural Ø=6" h=4.41 m T-1</v>
          </cell>
          <cell r="C1361" t="str">
            <v>und</v>
          </cell>
          <cell r="D1361">
            <v>6195094.5</v>
          </cell>
        </row>
        <row r="1362">
          <cell r="A1362">
            <v>5389</v>
          </cell>
          <cell r="B1362" t="str">
            <v>Electrobomba doble diafragma 2.0 hp trifásica. Suministro e instal.</v>
          </cell>
          <cell r="C1362" t="str">
            <v>und</v>
          </cell>
          <cell r="D1362">
            <v>4533521.1100000003</v>
          </cell>
        </row>
        <row r="1363">
          <cell r="A1363">
            <v>5390</v>
          </cell>
          <cell r="B1363" t="str">
            <v>Buje soldado sanitario 2 x 1 1/2". Suministro e instal.</v>
          </cell>
          <cell r="C1363" t="str">
            <v>und</v>
          </cell>
          <cell r="D1363">
            <v>5887.55</v>
          </cell>
        </row>
        <row r="1364">
          <cell r="A1364">
            <v>5391</v>
          </cell>
          <cell r="B1364" t="str">
            <v>Flotador automatico para control de nivel. Suministro e instal.</v>
          </cell>
          <cell r="C1364" t="str">
            <v>und</v>
          </cell>
          <cell r="D1364">
            <v>157068.82999999999</v>
          </cell>
        </row>
        <row r="1365">
          <cell r="A1365">
            <v>5392</v>
          </cell>
          <cell r="B1365" t="str">
            <v>Pasamuro ac 2" elxer l:0.60 m. Suministro e instal. ELIMINAR</v>
          </cell>
          <cell r="C1365" t="str">
            <v>und</v>
          </cell>
          <cell r="D1365">
            <v>11628.56</v>
          </cell>
        </row>
        <row r="1366">
          <cell r="A1366">
            <v>5393</v>
          </cell>
          <cell r="B1366" t="str">
            <v>Pendolon (incluye accesorios)</v>
          </cell>
          <cell r="C1366" t="str">
            <v>und</v>
          </cell>
          <cell r="D1366">
            <v>259377.47</v>
          </cell>
        </row>
        <row r="1367">
          <cell r="A1367">
            <v>5394</v>
          </cell>
          <cell r="B1367" t="str">
            <v>Valvula de Pie canastilla en bronce  Ø=2". Suministro e instal.</v>
          </cell>
          <cell r="C1367" t="str">
            <v>und</v>
          </cell>
          <cell r="D1367">
            <v>136177.87</v>
          </cell>
        </row>
        <row r="1368">
          <cell r="A1368">
            <v>5396</v>
          </cell>
          <cell r="B1368" t="str">
            <v>Tuberia A.C. S/C SCH-40. Ø 2"con brida. Suministro e Instal.</v>
          </cell>
          <cell r="C1368" t="str">
            <v>m</v>
          </cell>
          <cell r="D1368">
            <v>59170.400000000001</v>
          </cell>
        </row>
        <row r="1369">
          <cell r="A1369">
            <v>5397</v>
          </cell>
          <cell r="B1369" t="str">
            <v>Valvula de Pie en bronce  Ø=1 1/4". Suministro e instal.</v>
          </cell>
          <cell r="C1369" t="str">
            <v>und</v>
          </cell>
          <cell r="D1369">
            <v>94672.54</v>
          </cell>
        </row>
        <row r="1370">
          <cell r="A1370">
            <v>5398</v>
          </cell>
          <cell r="B1370" t="str">
            <v>Valvula de bola PVC 4" lisa. Suministro e instal.</v>
          </cell>
          <cell r="C1370" t="str">
            <v>und</v>
          </cell>
          <cell r="D1370">
            <v>285906.37</v>
          </cell>
        </row>
        <row r="1371">
          <cell r="A1371">
            <v>5399</v>
          </cell>
          <cell r="B1371" t="str">
            <v>Collar de derivacion HF 2" x 1". Suministro e Instal.</v>
          </cell>
          <cell r="C1371" t="str">
            <v>und</v>
          </cell>
          <cell r="D1371">
            <v>46370.5</v>
          </cell>
        </row>
        <row r="1372">
          <cell r="A1372">
            <v>5400</v>
          </cell>
          <cell r="B1372" t="str">
            <v>Terraplen o rellenos con material de corte (a. libre 2 Km)</v>
          </cell>
          <cell r="C1372" t="str">
            <v>m³</v>
          </cell>
          <cell r="D1372">
            <v>11205.94</v>
          </cell>
        </row>
        <row r="1373">
          <cell r="A1373">
            <v>5401</v>
          </cell>
          <cell r="B1373" t="str">
            <v>Codo 90° Ø=2" en A.C. con E.B x E.B. Suministro e instal.</v>
          </cell>
          <cell r="C1373" t="str">
            <v>und</v>
          </cell>
          <cell r="D1373">
            <v>81952.89</v>
          </cell>
        </row>
        <row r="1374">
          <cell r="A1374">
            <v>5402</v>
          </cell>
          <cell r="B1374" t="str">
            <v>Tee acero al carbon ø 2 x 2" . Suministro e instal.</v>
          </cell>
          <cell r="C1374" t="str">
            <v>und</v>
          </cell>
          <cell r="D1374">
            <v>57019.14</v>
          </cell>
        </row>
        <row r="1375">
          <cell r="A1375">
            <v>5403</v>
          </cell>
          <cell r="B1375" t="str">
            <v>Valvula de alivio en bronce ø 2" x 2". Suministro e instal.</v>
          </cell>
          <cell r="C1375" t="str">
            <v>und</v>
          </cell>
          <cell r="D1375">
            <v>716694.67</v>
          </cell>
        </row>
        <row r="1376">
          <cell r="A1376">
            <v>5404</v>
          </cell>
          <cell r="B1376" t="str">
            <v>Valvula de retencion (Cheque) con contrapesa Ø=2" en E.B. Operacion horizontal y/o vertical. Suministro e instal.</v>
          </cell>
          <cell r="C1376" t="str">
            <v>und</v>
          </cell>
          <cell r="D1376">
            <v>507962</v>
          </cell>
        </row>
        <row r="1377">
          <cell r="A1377">
            <v>5405</v>
          </cell>
          <cell r="B1377" t="str">
            <v>Salida lampara/toma pvc</v>
          </cell>
          <cell r="C1377" t="str">
            <v>und</v>
          </cell>
          <cell r="D1377">
            <v>116685.47</v>
          </cell>
        </row>
        <row r="1378">
          <cell r="A1378">
            <v>5406</v>
          </cell>
          <cell r="B1378" t="str">
            <v>Filtro o Dren Frances  PVC 100 mm (0.5 x 1.0) m</v>
          </cell>
          <cell r="C1378" t="str">
            <v>m</v>
          </cell>
          <cell r="D1378">
            <v>91407.3</v>
          </cell>
        </row>
        <row r="1379">
          <cell r="A1379">
            <v>5407</v>
          </cell>
          <cell r="B1379" t="str">
            <v>Valvula de compuerta sello de bronce vastago no ascend. ext. j.h. Ø= 2". Suministro e instal.</v>
          </cell>
          <cell r="C1379" t="str">
            <v>und</v>
          </cell>
          <cell r="D1379">
            <v>482596.67</v>
          </cell>
        </row>
        <row r="1380">
          <cell r="A1380">
            <v>5408</v>
          </cell>
          <cell r="B1380" t="str">
            <v>Placa de fondo o base en Concreto 3500 Psi impermeabilizado, resistencia 245 kg/cm²</v>
          </cell>
          <cell r="C1380" t="str">
            <v>m³</v>
          </cell>
          <cell r="D1380">
            <v>650877.68999999994</v>
          </cell>
        </row>
        <row r="1381">
          <cell r="A1381">
            <v>5409</v>
          </cell>
          <cell r="B1381" t="str">
            <v>Cuneta tipo C-2 concreto 2500 Psi ( a = 1.70 m)</v>
          </cell>
          <cell r="C1381" t="str">
            <v>m</v>
          </cell>
          <cell r="D1381">
            <v>68396.52</v>
          </cell>
        </row>
        <row r="1382">
          <cell r="A1382">
            <v>5410</v>
          </cell>
          <cell r="B1382" t="str">
            <v>Union universal H.G. Ø 2". Suministro e instal.</v>
          </cell>
          <cell r="C1382" t="str">
            <v>und</v>
          </cell>
          <cell r="D1382">
            <v>35832.5</v>
          </cell>
        </row>
        <row r="1383">
          <cell r="A1383">
            <v>5412</v>
          </cell>
          <cell r="B1383" t="str">
            <v>Adaptador macho de presion  PVC 2". Suministro e Instal.</v>
          </cell>
          <cell r="C1383" t="str">
            <v>und</v>
          </cell>
          <cell r="D1383">
            <v>8975.39</v>
          </cell>
        </row>
        <row r="1384">
          <cell r="A1384">
            <v>5413</v>
          </cell>
          <cell r="B1384" t="str">
            <v>Lampara fluorescente 2 x 48 de incrustar bajo placa. Suministro e instal.</v>
          </cell>
          <cell r="C1384" t="str">
            <v>und</v>
          </cell>
          <cell r="D1384">
            <v>96447.74</v>
          </cell>
        </row>
        <row r="1385">
          <cell r="A1385">
            <v>5416</v>
          </cell>
          <cell r="B1385" t="str">
            <v>Adaptador macho de presion  PVC 4". Suministro e Instal.</v>
          </cell>
          <cell r="C1385" t="str">
            <v>und</v>
          </cell>
          <cell r="D1385">
            <v>45503.09</v>
          </cell>
        </row>
        <row r="1386">
          <cell r="A1386">
            <v>5417</v>
          </cell>
          <cell r="B1386" t="str">
            <v>Dosificador de quimicos en solucion q:150 l/h. Suministro e instal.</v>
          </cell>
          <cell r="C1386" t="str">
            <v>und</v>
          </cell>
          <cell r="D1386">
            <v>5848992.6699999999</v>
          </cell>
        </row>
        <row r="1387">
          <cell r="A1387">
            <v>5418</v>
          </cell>
          <cell r="B1387" t="str">
            <v>Arena silice malla  20 - 40 para filtros</v>
          </cell>
          <cell r="C1387" t="str">
            <v>m³</v>
          </cell>
          <cell r="D1387">
            <v>497441.35</v>
          </cell>
        </row>
        <row r="1388">
          <cell r="A1388">
            <v>5419</v>
          </cell>
          <cell r="B1388" t="str">
            <v>Excavacion manual en conglomerado para Caisson, Bajo agua y profundidad  6 m, Ø=1.30 m</v>
          </cell>
          <cell r="C1388" t="str">
            <v>m³</v>
          </cell>
          <cell r="D1388">
            <v>310704</v>
          </cell>
        </row>
        <row r="1389">
          <cell r="A1389">
            <v>5420</v>
          </cell>
          <cell r="B1389" t="str">
            <v>Grava 1/2" - 1/4" para filtros.</v>
          </cell>
          <cell r="C1389" t="str">
            <v>m³</v>
          </cell>
          <cell r="D1389">
            <v>553802.30000000005</v>
          </cell>
        </row>
        <row r="1390">
          <cell r="A1390">
            <v>5421</v>
          </cell>
          <cell r="B1390" t="str">
            <v>Codo presion PVC 90°  ø 1/2. Suministro e instal.</v>
          </cell>
          <cell r="C1390" t="str">
            <v>und</v>
          </cell>
          <cell r="D1390">
            <v>1607.56</v>
          </cell>
        </row>
        <row r="1391">
          <cell r="A1391">
            <v>5422</v>
          </cell>
          <cell r="B1391" t="str">
            <v>Cercha y correa metálica por kg (G-37 y G-60)</v>
          </cell>
          <cell r="C1391" t="str">
            <v>kg</v>
          </cell>
          <cell r="D1391">
            <v>6704</v>
          </cell>
        </row>
        <row r="1392">
          <cell r="A1392">
            <v>5423</v>
          </cell>
          <cell r="B1392" t="str">
            <v>Adaptador macho de presion  PVC 1/2". Suministro e Instal.</v>
          </cell>
          <cell r="C1392" t="str">
            <v>und</v>
          </cell>
          <cell r="D1392">
            <v>1802.36</v>
          </cell>
        </row>
        <row r="1393">
          <cell r="A1393">
            <v>5424</v>
          </cell>
          <cell r="B1393" t="str">
            <v>Buje soldado 2 1/2 x 2". Suministro e instal.</v>
          </cell>
          <cell r="C1393" t="str">
            <v>und</v>
          </cell>
          <cell r="D1393">
            <v>16006.31</v>
          </cell>
        </row>
        <row r="1394">
          <cell r="A1394">
            <v>5425</v>
          </cell>
          <cell r="B1394" t="str">
            <v>Placa base en concreto 3000 psi e=0.15 m reforzado con acero grado 37</v>
          </cell>
          <cell r="C1394" t="str">
            <v>m²</v>
          </cell>
          <cell r="D1394">
            <v>100796.4</v>
          </cell>
        </row>
        <row r="1395">
          <cell r="A1395">
            <v>5427</v>
          </cell>
          <cell r="B1395" t="str">
            <v>Excavacion manual en conglomerado para cimentacion tipo cajon, bajo agua y profundidad  0 m - 10 m, en lecho de rio</v>
          </cell>
          <cell r="C1395" t="str">
            <v>M³</v>
          </cell>
          <cell r="D1395">
            <v>381284.4</v>
          </cell>
        </row>
        <row r="1396">
          <cell r="A1396">
            <v>5428</v>
          </cell>
          <cell r="B1396" t="str">
            <v>Adaptador de limpieza sanitario PVC 6". Suministro e Instal.</v>
          </cell>
          <cell r="C1396" t="str">
            <v>und</v>
          </cell>
          <cell r="D1396">
            <v>56221.55</v>
          </cell>
        </row>
        <row r="1397">
          <cell r="A1397">
            <v>5429</v>
          </cell>
          <cell r="B1397" t="str">
            <v>Collar de derivacion RDE 21 PVC 4" x 1/2". Suministro e Instal.</v>
          </cell>
          <cell r="C1397" t="str">
            <v>und</v>
          </cell>
          <cell r="D1397">
            <v>17086</v>
          </cell>
        </row>
        <row r="1398">
          <cell r="A1398">
            <v>5430</v>
          </cell>
          <cell r="B1398" t="str">
            <v>Junta de dilatacion de 10 mm x 10 mm (Cortada, inducida y sellada)</v>
          </cell>
          <cell r="C1398" t="str">
            <v>m</v>
          </cell>
          <cell r="D1398">
            <v>156381.74</v>
          </cell>
        </row>
        <row r="1399">
          <cell r="A1399">
            <v>5431</v>
          </cell>
          <cell r="B1399" t="str">
            <v>Concreto resistencia 3500 Psi o 245 kg/cm2, para box culvert,  (INV.630.4)</v>
          </cell>
          <cell r="C1399" t="str">
            <v>m³</v>
          </cell>
          <cell r="D1399">
            <v>839832.58</v>
          </cell>
        </row>
        <row r="1400">
          <cell r="A1400">
            <v>5436</v>
          </cell>
          <cell r="B1400" t="str">
            <v>Tuberia alcantarillado GRP DN 1800 mm 72" SN 2500 (con acople). Suministro e Instal.</v>
          </cell>
          <cell r="C1400" t="str">
            <v>m</v>
          </cell>
          <cell r="D1400">
            <v>1783450.13</v>
          </cell>
        </row>
        <row r="1401">
          <cell r="A1401">
            <v>5459</v>
          </cell>
          <cell r="B1401" t="str">
            <v>Pasamuro en A.C. Ø=3" L=0.50 m E.B. Suministro e Instal.</v>
          </cell>
          <cell r="C1401" t="str">
            <v>und</v>
          </cell>
          <cell r="D1401">
            <v>224049.96</v>
          </cell>
        </row>
        <row r="1402">
          <cell r="A1402">
            <v>5460</v>
          </cell>
          <cell r="B1402" t="str">
            <v>Pasamuro en A.C. Ø=10" L=0.50 m E.B. Suministro e Instal.</v>
          </cell>
          <cell r="C1402" t="str">
            <v>und</v>
          </cell>
          <cell r="D1402">
            <v>733320</v>
          </cell>
        </row>
        <row r="1403">
          <cell r="A1403">
            <v>5461</v>
          </cell>
          <cell r="B1403" t="str">
            <v>Dique, construccion con material de sitio, sin seleccionar  (area libres)</v>
          </cell>
          <cell r="C1403" t="str">
            <v>m³</v>
          </cell>
          <cell r="D1403">
            <v>11019.47</v>
          </cell>
        </row>
        <row r="1404">
          <cell r="A1404">
            <v>5462</v>
          </cell>
          <cell r="B1404" t="str">
            <v>Mezcla Asfaltica  MDC-2, incluye imprimacion y transporte</v>
          </cell>
          <cell r="C1404" t="str">
            <v>m³</v>
          </cell>
          <cell r="D1404">
            <v>523968.06</v>
          </cell>
        </row>
        <row r="1405">
          <cell r="A1405">
            <v>5463</v>
          </cell>
          <cell r="B1405" t="str">
            <v>Pasamuro en A.C. Ø=16" L=0.70 m E.B x E.B. Suministro e Instal.</v>
          </cell>
          <cell r="C1405" t="str">
            <v>und</v>
          </cell>
          <cell r="D1405">
            <v>2271912</v>
          </cell>
        </row>
        <row r="1406">
          <cell r="A1406">
            <v>5464</v>
          </cell>
          <cell r="B1406" t="str">
            <v>Valvula compuerta elastica vastago no ascendente Ø=3"  E.B. Suministro e instal.</v>
          </cell>
          <cell r="C1406" t="str">
            <v>und</v>
          </cell>
          <cell r="D1406">
            <v>574423</v>
          </cell>
        </row>
        <row r="1407">
          <cell r="A1407">
            <v>5465</v>
          </cell>
          <cell r="B1407" t="str">
            <v>Valvula compuerta elastica vastago no ascendente Ø=4"  E.B. Suministro e instal.</v>
          </cell>
          <cell r="C1407" t="str">
            <v>und</v>
          </cell>
          <cell r="D1407">
            <v>643564</v>
          </cell>
        </row>
        <row r="1408">
          <cell r="A1408">
            <v>5466</v>
          </cell>
          <cell r="B1408" t="str">
            <v>Codo sanitario PVC 90° - 1/4 C x C 3". Suministro e Instal.</v>
          </cell>
          <cell r="C1408" t="str">
            <v>und</v>
          </cell>
          <cell r="D1408">
            <v>13203.94</v>
          </cell>
        </row>
        <row r="1409">
          <cell r="A1409">
            <v>5467</v>
          </cell>
          <cell r="B1409" t="str">
            <v>Yee sanitaria reducida 4" x 3". Suministro e instal.</v>
          </cell>
          <cell r="C1409" t="str">
            <v>und</v>
          </cell>
          <cell r="D1409">
            <v>29985.67</v>
          </cell>
        </row>
        <row r="1410">
          <cell r="A1410">
            <v>5468</v>
          </cell>
          <cell r="B1410" t="str">
            <v>Tee pvc sanitaria PVC 3". Suministro e instal.</v>
          </cell>
          <cell r="C1410" t="str">
            <v>und</v>
          </cell>
          <cell r="D1410">
            <v>14460.86</v>
          </cell>
        </row>
        <row r="1411">
          <cell r="A1411">
            <v>5469</v>
          </cell>
          <cell r="B1411" t="str">
            <v>Tee pvc sanitaria PVC 4". Suministro e instal.</v>
          </cell>
          <cell r="C1411" t="str">
            <v>und</v>
          </cell>
          <cell r="D1411">
            <v>25597.69</v>
          </cell>
        </row>
        <row r="1412">
          <cell r="A1412">
            <v>5470</v>
          </cell>
          <cell r="B1412" t="str">
            <v>Tapon de prueba sanitario 3". Suministro e instal.</v>
          </cell>
          <cell r="C1412" t="str">
            <v>und</v>
          </cell>
          <cell r="D1412">
            <v>3130.38</v>
          </cell>
        </row>
        <row r="1413">
          <cell r="A1413">
            <v>5471</v>
          </cell>
          <cell r="B1413" t="str">
            <v>Tapon de prueba sanitario 4". Suministro e instal.</v>
          </cell>
          <cell r="C1413" t="str">
            <v>und</v>
          </cell>
          <cell r="D1413">
            <v>4465.38</v>
          </cell>
        </row>
        <row r="1414">
          <cell r="A1414">
            <v>5472</v>
          </cell>
          <cell r="B1414" t="str">
            <v>Valvula de Purga Ø= 8". Suministro e Instal.</v>
          </cell>
          <cell r="C1414" t="str">
            <v>und</v>
          </cell>
          <cell r="D1414">
            <v>2189023.2000000002</v>
          </cell>
        </row>
        <row r="1415">
          <cell r="A1415">
            <v>5473</v>
          </cell>
          <cell r="B1415" t="str">
            <v>Valvula de bola PVC 1". Suministro e instal.</v>
          </cell>
          <cell r="C1415" t="str">
            <v>und</v>
          </cell>
          <cell r="D1415">
            <v>142457.26999999999</v>
          </cell>
        </row>
        <row r="1416">
          <cell r="A1416">
            <v>5474</v>
          </cell>
          <cell r="B1416" t="str">
            <v>Valvula de ventosa 2". Camara sencilla, doble accion. E.B. Suministro e instal.</v>
          </cell>
          <cell r="C1416" t="str">
            <v>und</v>
          </cell>
          <cell r="D1416">
            <v>318941</v>
          </cell>
        </row>
        <row r="1417">
          <cell r="A1417">
            <v>5475</v>
          </cell>
          <cell r="B1417" t="str">
            <v>Valvula de ventosa 1". Camara sencilla doble accion. Suministro e instal.</v>
          </cell>
          <cell r="C1417" t="str">
            <v>und</v>
          </cell>
          <cell r="D1417">
            <v>263423.7</v>
          </cell>
        </row>
        <row r="1418">
          <cell r="A1418">
            <v>5476</v>
          </cell>
          <cell r="B1418" t="str">
            <v>Valvula de bola en H.D. 2 1/2".</v>
          </cell>
          <cell r="C1418" t="str">
            <v>und</v>
          </cell>
          <cell r="D1418">
            <v>281542.57</v>
          </cell>
        </row>
        <row r="1419">
          <cell r="A1419">
            <v>5477</v>
          </cell>
          <cell r="B1419" t="str">
            <v>Codo 90° Ø=16" en A.C. con E.B x E.B. Suministro e Instal.</v>
          </cell>
          <cell r="C1419" t="str">
            <v>und</v>
          </cell>
          <cell r="D1419">
            <v>3329082</v>
          </cell>
        </row>
        <row r="1420">
          <cell r="A1420">
            <v>5478</v>
          </cell>
          <cell r="B1420" t="str">
            <v>Codo 90° Ø=14" en A.C. con E.B x E.B. Suministro e Instal.</v>
          </cell>
          <cell r="C1420" t="str">
            <v>und</v>
          </cell>
          <cell r="D1420">
            <v>2247962</v>
          </cell>
        </row>
        <row r="1421">
          <cell r="A1421">
            <v>5479</v>
          </cell>
          <cell r="B1421" t="str">
            <v>Codo 45° acero al carbón 14". Suministro e instal.</v>
          </cell>
          <cell r="C1421" t="str">
            <v>und</v>
          </cell>
          <cell r="D1421">
            <v>2133402.9500000002</v>
          </cell>
        </row>
        <row r="1422">
          <cell r="A1422">
            <v>5480</v>
          </cell>
          <cell r="B1422" t="str">
            <v>Codo 22.5° en H.D. en J.H. Ø=14" (350 mm). Suministro e instal.</v>
          </cell>
          <cell r="C1422" t="str">
            <v>und</v>
          </cell>
          <cell r="D1422">
            <v>1563151.17</v>
          </cell>
        </row>
        <row r="1423">
          <cell r="A1423">
            <v>5481</v>
          </cell>
          <cell r="B1423" t="str">
            <v>Codo 22.5° en H.D. en J.H. Ø=16" (400 mm). Suministro e instal.</v>
          </cell>
          <cell r="C1423" t="str">
            <v>und</v>
          </cell>
          <cell r="D1423">
            <v>1754551.17</v>
          </cell>
        </row>
        <row r="1424">
          <cell r="A1424">
            <v>5482</v>
          </cell>
          <cell r="B1424" t="str">
            <v>Valvula compuerta elastica vastago no ascendente Ø=6"  E.B. Suministro e instal.</v>
          </cell>
          <cell r="C1424" t="str">
            <v>und</v>
          </cell>
          <cell r="D1424">
            <v>1120324</v>
          </cell>
        </row>
        <row r="1425">
          <cell r="A1425">
            <v>5483</v>
          </cell>
          <cell r="B1425" t="str">
            <v>Valvula compuerta elastica vastago no ascendente Ø=8"  E.B. Suministro e instal.</v>
          </cell>
          <cell r="C1425" t="str">
            <v>und</v>
          </cell>
          <cell r="D1425">
            <v>1735124</v>
          </cell>
        </row>
        <row r="1426">
          <cell r="A1426">
            <v>5486</v>
          </cell>
          <cell r="B1426" t="str">
            <v>Collar de derivacion HF 6" x 2". Suministro e Instal.</v>
          </cell>
          <cell r="C1426" t="str">
            <v>und</v>
          </cell>
          <cell r="D1426">
            <v>73021</v>
          </cell>
        </row>
        <row r="1427">
          <cell r="A1427">
            <v>5487</v>
          </cell>
          <cell r="B1427" t="str">
            <v>Collar de derivacion HF 3" x 1". Suministro e Instal.</v>
          </cell>
          <cell r="C1427" t="str">
            <v>und</v>
          </cell>
          <cell r="D1427">
            <v>49832.800000000003</v>
          </cell>
        </row>
        <row r="1428">
          <cell r="A1428">
            <v>5488</v>
          </cell>
          <cell r="B1428" t="str">
            <v>Valvula de Mariposa Ø=6" E.B. Suministro e Instal.</v>
          </cell>
          <cell r="C1428" t="str">
            <v>und</v>
          </cell>
          <cell r="D1428">
            <v>4523428.5</v>
          </cell>
        </row>
        <row r="1429">
          <cell r="A1429">
            <v>5489</v>
          </cell>
          <cell r="B1429" t="str">
            <v>Valvula de Mariposa Ø=4" E.B. Suministro e Instal.</v>
          </cell>
          <cell r="C1429" t="str">
            <v>und</v>
          </cell>
          <cell r="D1429">
            <v>2465424.5</v>
          </cell>
        </row>
        <row r="1430">
          <cell r="A1430">
            <v>5490</v>
          </cell>
          <cell r="B1430" t="str">
            <v>Brida Slip On Ø=6" en A.C. 150 Psi</v>
          </cell>
          <cell r="C1430" t="str">
            <v>und</v>
          </cell>
          <cell r="D1430">
            <v>335933.89</v>
          </cell>
        </row>
        <row r="1431">
          <cell r="A1431">
            <v>5491</v>
          </cell>
          <cell r="B1431" t="str">
            <v>Brida acero al carbon 12". Suministro e instal.</v>
          </cell>
          <cell r="C1431" t="str">
            <v>und</v>
          </cell>
          <cell r="D1431">
            <v>526659.5</v>
          </cell>
        </row>
        <row r="1432">
          <cell r="A1432">
            <v>5492</v>
          </cell>
          <cell r="B1432" t="str">
            <v>Codo 90° Ø=12" en A.C. con E.B x E.B. Suministro e Instal.</v>
          </cell>
          <cell r="C1432" t="str">
            <v>und</v>
          </cell>
          <cell r="D1432">
            <v>1577482</v>
          </cell>
        </row>
        <row r="1433">
          <cell r="A1433">
            <v>5493</v>
          </cell>
          <cell r="B1433" t="str">
            <v>Codo 90° Ø=6" en A.C. con E.B x E.B. Suministro e Instal.</v>
          </cell>
          <cell r="C1433" t="str">
            <v>und</v>
          </cell>
          <cell r="D1433">
            <v>451181</v>
          </cell>
        </row>
        <row r="1434">
          <cell r="A1434">
            <v>5494</v>
          </cell>
          <cell r="B1434" t="str">
            <v>Tuberia presion PVC RDE 13,5  1/2". Suministro e instal.</v>
          </cell>
          <cell r="C1434" t="str">
            <v>m</v>
          </cell>
          <cell r="D1434">
            <v>3708.51</v>
          </cell>
        </row>
        <row r="1435">
          <cell r="A1435">
            <v>5495</v>
          </cell>
          <cell r="B1435" t="str">
            <v>Caballete supertermoacustico 0.70 x 2.</v>
          </cell>
          <cell r="C1435" t="str">
            <v>m</v>
          </cell>
          <cell r="D1435">
            <v>37787.769999999997</v>
          </cell>
        </row>
        <row r="1436">
          <cell r="A1436">
            <v>5496</v>
          </cell>
          <cell r="B1436" t="str">
            <v>Pasamuro en A.C. Ø=4" L=0.50 m E.B. Suministro e Instal.</v>
          </cell>
          <cell r="C1436" t="str">
            <v>und</v>
          </cell>
          <cell r="D1436">
            <v>276635.77</v>
          </cell>
        </row>
        <row r="1437">
          <cell r="A1437">
            <v>5497</v>
          </cell>
          <cell r="B1437" t="str">
            <v>Compuerta lateral deslizante sello de bronce, rectangular Ø=4" en H.F. Suministro e Instal.</v>
          </cell>
          <cell r="C1437" t="str">
            <v>und</v>
          </cell>
          <cell r="D1437">
            <v>2518094</v>
          </cell>
        </row>
        <row r="1438">
          <cell r="A1438">
            <v>5498</v>
          </cell>
          <cell r="B1438" t="str">
            <v>Valvula de compuerta sello de bronce vastago no ascend. ext. j.h. Ø= 4". Suministro e instal.</v>
          </cell>
          <cell r="C1438" t="str">
            <v>und</v>
          </cell>
          <cell r="D1438">
            <v>818996.67</v>
          </cell>
        </row>
        <row r="1439">
          <cell r="A1439">
            <v>5499</v>
          </cell>
          <cell r="B1439" t="str">
            <v>Canaleta Parshall w:24". en PRFV. Suministro e Instal.</v>
          </cell>
          <cell r="C1439" t="str">
            <v>und</v>
          </cell>
          <cell r="D1439">
            <v>13288846</v>
          </cell>
        </row>
        <row r="1440">
          <cell r="A1440">
            <v>5500</v>
          </cell>
          <cell r="B1440" t="str">
            <v>Union tipo Dresser Ø= 4" en H.D. Suministro e instal.</v>
          </cell>
          <cell r="C1440" t="str">
            <v>und</v>
          </cell>
          <cell r="D1440">
            <v>135681.10999999999</v>
          </cell>
        </row>
        <row r="1441">
          <cell r="A1441">
            <v>5502</v>
          </cell>
          <cell r="B1441" t="str">
            <v>Tuberia corrugada de uso agricola con filtro Ø 100 mm</v>
          </cell>
          <cell r="C1441" t="str">
            <v>m</v>
          </cell>
          <cell r="D1441">
            <v>32393.61</v>
          </cell>
        </row>
        <row r="1442">
          <cell r="A1442">
            <v>5503</v>
          </cell>
          <cell r="B1442" t="str">
            <v xml:space="preserve">Tuberia presion PVC RDE 21 3/4". Suministro e instal.     </v>
          </cell>
          <cell r="C1442" t="str">
            <v>m</v>
          </cell>
          <cell r="D1442">
            <v>4729.71</v>
          </cell>
        </row>
        <row r="1443">
          <cell r="A1443">
            <v>5504</v>
          </cell>
          <cell r="B1443" t="str">
            <v>Codo presion PVC 90°  ø 4. Suministro e instal.</v>
          </cell>
          <cell r="C1443" t="str">
            <v>und</v>
          </cell>
          <cell r="D1443">
            <v>91309.62</v>
          </cell>
        </row>
        <row r="1444">
          <cell r="A1444">
            <v>5505</v>
          </cell>
          <cell r="B1444" t="str">
            <v>Demolicion y construccion Cerca en Madera, alambre de pua Cal. 12, c/3.00 m y Hp = 2.50 m, 4 hilos</v>
          </cell>
          <cell r="C1444" t="str">
            <v>m</v>
          </cell>
          <cell r="D1444">
            <v>18069.12</v>
          </cell>
        </row>
        <row r="1445">
          <cell r="A1445">
            <v>5507</v>
          </cell>
          <cell r="B1445" t="str">
            <v>Pasamuro ac 1/4" E.L x E. R. L= 0.50 m. Suministro e instal.</v>
          </cell>
          <cell r="C1445" t="str">
            <v>und</v>
          </cell>
          <cell r="D1445">
            <v>85607.89</v>
          </cell>
        </row>
        <row r="1446">
          <cell r="A1446">
            <v>5508</v>
          </cell>
          <cell r="B1446" t="str">
            <v>Pasamuro ac 2 1/2" E.L. x E.R. L=0.50 m. Suministro e instal.</v>
          </cell>
          <cell r="C1446" t="str">
            <v>und</v>
          </cell>
          <cell r="D1446">
            <v>230607.89</v>
          </cell>
        </row>
        <row r="1447">
          <cell r="A1447">
            <v>5509</v>
          </cell>
          <cell r="B1447" t="str">
            <v>Relleno o aproches con material de prestamo localizado (a. libre 2 Km)</v>
          </cell>
          <cell r="C1447" t="str">
            <v>m³</v>
          </cell>
          <cell r="D1447">
            <v>18276.16</v>
          </cell>
        </row>
        <row r="1448">
          <cell r="A1448">
            <v>5510</v>
          </cell>
          <cell r="B1448" t="str">
            <v>Excavacion de cortes, canales y prestamo (Acarreo hasta 5   Kms)</v>
          </cell>
          <cell r="C1448" t="str">
            <v>m³</v>
          </cell>
          <cell r="D1448">
            <v>11963.08</v>
          </cell>
        </row>
        <row r="1449">
          <cell r="A1449">
            <v>5511</v>
          </cell>
          <cell r="B1449" t="str">
            <v>Excavacion a mano en conglomerado bajo agua</v>
          </cell>
          <cell r="C1449" t="str">
            <v>m³</v>
          </cell>
          <cell r="D1449">
            <v>70379.539999999994</v>
          </cell>
        </row>
        <row r="1450">
          <cell r="A1450">
            <v>5512</v>
          </cell>
          <cell r="B1450" t="str">
            <v>Junta de Expansion</v>
          </cell>
          <cell r="C1450" t="str">
            <v>m</v>
          </cell>
          <cell r="D1450">
            <v>240586.45</v>
          </cell>
        </row>
        <row r="1451">
          <cell r="A1451">
            <v>5513</v>
          </cell>
          <cell r="B1451" t="str">
            <v>Excavacion mecanica en material comun bajo agua de 0 - 2 m</v>
          </cell>
          <cell r="C1451" t="str">
            <v>m³</v>
          </cell>
          <cell r="D1451">
            <v>7453.07</v>
          </cell>
        </row>
        <row r="1452">
          <cell r="A1452">
            <v>5514</v>
          </cell>
          <cell r="B1452" t="str">
            <v>Zarpa en concreto para puentes de resistencia 3500 Psi</v>
          </cell>
          <cell r="C1452" t="str">
            <v>m³</v>
          </cell>
          <cell r="D1452">
            <v>727472.69</v>
          </cell>
        </row>
        <row r="1453">
          <cell r="A1453">
            <v>5515</v>
          </cell>
          <cell r="B1453" t="str">
            <v>Muros o elevaciones estribos, concreto para puentes de resistencia 3500 Psi</v>
          </cell>
          <cell r="C1453" t="str">
            <v>m³</v>
          </cell>
          <cell r="D1453">
            <v>899911.22</v>
          </cell>
        </row>
        <row r="1454">
          <cell r="A1454">
            <v>5516</v>
          </cell>
          <cell r="B1454" t="str">
            <v>Placa de aproximacion Concreto 3000 Psi, resistencia 210 Kg/cm²</v>
          </cell>
          <cell r="C1454" t="str">
            <v>m³</v>
          </cell>
          <cell r="D1454">
            <v>567831.6</v>
          </cell>
        </row>
        <row r="1455">
          <cell r="A1455">
            <v>5517</v>
          </cell>
          <cell r="B1455" t="str">
            <v>Material crudo de rio T.max 4"</v>
          </cell>
          <cell r="C1455" t="str">
            <v>m³</v>
          </cell>
          <cell r="D1455">
            <v>27971.25</v>
          </cell>
        </row>
        <row r="1456">
          <cell r="A1456">
            <v>5518</v>
          </cell>
          <cell r="B1456" t="str">
            <v>Muros o elevaciones Pilas, concreto para puentes de resistencia 3500 Psi</v>
          </cell>
          <cell r="C1456" t="str">
            <v>m³</v>
          </cell>
          <cell r="D1456">
            <v>935715.5</v>
          </cell>
        </row>
        <row r="1457">
          <cell r="A1457">
            <v>5519</v>
          </cell>
          <cell r="B1457" t="str">
            <v>Viga cabezal para pila, concreto para puentes de resistencia 3500 Psi</v>
          </cell>
          <cell r="C1457" t="str">
            <v>m³</v>
          </cell>
          <cell r="D1457">
            <v>937852.69</v>
          </cell>
        </row>
        <row r="1458">
          <cell r="A1458">
            <v>5520</v>
          </cell>
          <cell r="B1458" t="str">
            <v>Estructura metalica en Acero ASTM-36 (Incluye: suministro - fabricacion - pintura - Montaje)</v>
          </cell>
          <cell r="C1458" t="str">
            <v>kg</v>
          </cell>
          <cell r="D1458">
            <v>8467</v>
          </cell>
        </row>
        <row r="1459">
          <cell r="A1459">
            <v>5521</v>
          </cell>
          <cell r="B1459" t="str">
            <v>Placa o losa Concreto resistencia 245 kg/cm2-3500 psi</v>
          </cell>
          <cell r="C1459" t="str">
            <v>m³</v>
          </cell>
          <cell r="D1459">
            <v>733960.86</v>
          </cell>
        </row>
        <row r="1460">
          <cell r="A1460">
            <v>5522</v>
          </cell>
          <cell r="B1460" t="str">
            <v>Losa de pavimento en Concreto resistencia 245 kg/cm²-3500 psi e=0.18 m</v>
          </cell>
          <cell r="C1460" t="str">
            <v>m²</v>
          </cell>
          <cell r="D1460">
            <v>125073.78</v>
          </cell>
        </row>
        <row r="1461">
          <cell r="A1461">
            <v>5523</v>
          </cell>
          <cell r="B1461" t="str">
            <v>Piso granito, travertino peruano No 2, dilatacion plastico, espesor 2 cm. Suministro e instal.</v>
          </cell>
          <cell r="C1461" t="str">
            <v>m²</v>
          </cell>
          <cell r="D1461">
            <v>18393.05</v>
          </cell>
        </row>
        <row r="1462">
          <cell r="A1462">
            <v>5524</v>
          </cell>
          <cell r="B1462" t="str">
            <v>Replanteo y localizacion para vias</v>
          </cell>
          <cell r="C1462" t="str">
            <v>m²</v>
          </cell>
          <cell r="D1462">
            <v>4589.45</v>
          </cell>
        </row>
        <row r="1463">
          <cell r="A1463">
            <v>5526</v>
          </cell>
          <cell r="B1463" t="str">
            <v>Placa o losa Concreto resistencia 4000 psi</v>
          </cell>
          <cell r="C1463" t="str">
            <v>m³</v>
          </cell>
          <cell r="D1463">
            <v>786183.46</v>
          </cell>
        </row>
        <row r="1464">
          <cell r="A1464">
            <v>5527</v>
          </cell>
          <cell r="B1464" t="str">
            <v>Pulida y brillada de piso granito (incluye: material y maquinaria)</v>
          </cell>
          <cell r="C1464" t="str">
            <v>m²</v>
          </cell>
          <cell r="D1464">
            <v>8205</v>
          </cell>
        </row>
        <row r="1465">
          <cell r="A1465">
            <v>5528</v>
          </cell>
          <cell r="B1465" t="str">
            <v>Baranda en madera, (pista patinaje)</v>
          </cell>
          <cell r="C1465" t="str">
            <v>m</v>
          </cell>
          <cell r="D1465">
            <v>17033.04</v>
          </cell>
        </row>
        <row r="1466">
          <cell r="A1466">
            <v>5529</v>
          </cell>
          <cell r="B1466" t="str">
            <v>Reconstruccion puerta en lamina metalica</v>
          </cell>
          <cell r="C1466" t="str">
            <v>m²</v>
          </cell>
          <cell r="D1466">
            <v>25610.26</v>
          </cell>
        </row>
        <row r="1467">
          <cell r="A1467">
            <v>5530</v>
          </cell>
          <cell r="B1467" t="str">
            <v>Baranda en Tubo HG Ø=2" e=2.5 mm H=0.90 m</v>
          </cell>
          <cell r="C1467" t="str">
            <v>m</v>
          </cell>
          <cell r="D1467">
            <v>114767.66</v>
          </cell>
        </row>
        <row r="1468">
          <cell r="A1468">
            <v>5531</v>
          </cell>
          <cell r="B1468" t="str">
            <v>Baranda en Tubo HG D=2" (pista patinaje)</v>
          </cell>
          <cell r="C1468" t="str">
            <v>m</v>
          </cell>
          <cell r="D1468">
            <v>76530.33</v>
          </cell>
        </row>
        <row r="1469">
          <cell r="A1469">
            <v>5532</v>
          </cell>
          <cell r="B1469" t="str">
            <v>Lineas de demarcacion cancha multifuncional</v>
          </cell>
          <cell r="C1469" t="str">
            <v>m</v>
          </cell>
          <cell r="D1469">
            <v>4439.1000000000004</v>
          </cell>
        </row>
        <row r="1470">
          <cell r="A1470">
            <v>5533</v>
          </cell>
          <cell r="B1470" t="str">
            <v>Pintura interior esmalte sobre pañete 2 manos</v>
          </cell>
          <cell r="C1470" t="str">
            <v>m</v>
          </cell>
          <cell r="D1470">
            <v>7368.04</v>
          </cell>
        </row>
        <row r="1471">
          <cell r="A1471">
            <v>5534</v>
          </cell>
          <cell r="B1471" t="str">
            <v>Descapote a maquina, incluye transporte y disposicion final</v>
          </cell>
          <cell r="C1471" t="str">
            <v>m²</v>
          </cell>
          <cell r="D1471">
            <v>2521</v>
          </cell>
        </row>
        <row r="1472">
          <cell r="A1472">
            <v>5535</v>
          </cell>
          <cell r="B1472" t="str">
            <v>Pintura exterior esmalte sobre placa, 2 manos</v>
          </cell>
          <cell r="C1472" t="str">
            <v>m²</v>
          </cell>
          <cell r="D1472">
            <v>19689.189999999999</v>
          </cell>
        </row>
        <row r="1473">
          <cell r="A1473">
            <v>5536</v>
          </cell>
          <cell r="B1473" t="str">
            <v>Pintura interior esmalte cubierta, 2 manos</v>
          </cell>
          <cell r="C1473" t="str">
            <v>m²</v>
          </cell>
          <cell r="D1473">
            <v>19327.12</v>
          </cell>
        </row>
        <row r="1474">
          <cell r="A1474">
            <v>5537</v>
          </cell>
          <cell r="B1474" t="str">
            <v>Esmalte cerchas h&lt;=0.25m 2 manos (incluye anticorrosivo)</v>
          </cell>
          <cell r="C1474" t="str">
            <v>m</v>
          </cell>
          <cell r="D1474">
            <v>7124.46</v>
          </cell>
        </row>
        <row r="1475">
          <cell r="A1475">
            <v>5538</v>
          </cell>
          <cell r="B1475" t="str">
            <v>Caballete cubierta en canaleta 60, fabricada en galvanizada</v>
          </cell>
          <cell r="C1475" t="str">
            <v>m</v>
          </cell>
          <cell r="D1475">
            <v>15728.21</v>
          </cell>
        </row>
        <row r="1476">
          <cell r="A1476">
            <v>5539</v>
          </cell>
          <cell r="B1476" t="str">
            <v>Luminaria de sodio 220 cx 250 w. Suministro e instal.</v>
          </cell>
          <cell r="C1476" t="str">
            <v>und</v>
          </cell>
          <cell r="D1476">
            <v>234596.28</v>
          </cell>
        </row>
        <row r="1477">
          <cell r="A1477">
            <v>5540</v>
          </cell>
          <cell r="B1477" t="str">
            <v>Demolicion aletas en concreto ciclopeo con acarreo</v>
          </cell>
          <cell r="C1477" t="str">
            <v>m³</v>
          </cell>
          <cell r="D1477">
            <v>100955.76</v>
          </cell>
        </row>
        <row r="1478">
          <cell r="A1478">
            <v>5541</v>
          </cell>
          <cell r="B1478" t="str">
            <v>Concreto 2000 Psi para anclaje</v>
          </cell>
          <cell r="C1478" t="str">
            <v>m³</v>
          </cell>
          <cell r="D1478">
            <v>510376.53</v>
          </cell>
        </row>
        <row r="1479">
          <cell r="A1479">
            <v>5543</v>
          </cell>
          <cell r="B1479" t="str">
            <v>Canaleta Parshall w:6" en PRFV. Suministro e Instal.</v>
          </cell>
          <cell r="C1479" t="str">
            <v>und</v>
          </cell>
          <cell r="D1479">
            <v>1705446</v>
          </cell>
        </row>
        <row r="1480">
          <cell r="A1480">
            <v>5544</v>
          </cell>
          <cell r="B1480" t="str">
            <v>Anclaje  cable - macizo Ø=1 1/4" T-1 (para 2 cables)</v>
          </cell>
          <cell r="C1480" t="str">
            <v>und</v>
          </cell>
          <cell r="D1480">
            <v>4523698.3600000003</v>
          </cell>
        </row>
        <row r="1481">
          <cell r="A1481">
            <v>5545</v>
          </cell>
          <cell r="B1481" t="str">
            <v>Rejilla metalica 0.5 x 4.0 m (Barras 3/4" C/0.04)</v>
          </cell>
          <cell r="C1481" t="str">
            <v>und</v>
          </cell>
          <cell r="D1481">
            <v>72484.44</v>
          </cell>
        </row>
        <row r="1482">
          <cell r="A1482">
            <v>5546</v>
          </cell>
          <cell r="B1482" t="str">
            <v>Rejilla metalica 0.6*2 m (Barras 1/2" C/0.05)</v>
          </cell>
          <cell r="C1482" t="str">
            <v>m</v>
          </cell>
          <cell r="D1482">
            <v>82728.88</v>
          </cell>
        </row>
        <row r="1483">
          <cell r="A1483">
            <v>5547</v>
          </cell>
          <cell r="B1483" t="str">
            <v>Correa tubo estructural rectangular 120*60*2.0 mm, con anticorrosivo, esmalte e instalacion</v>
          </cell>
          <cell r="C1483" t="str">
            <v>m</v>
          </cell>
          <cell r="D1483">
            <v>34415</v>
          </cell>
        </row>
        <row r="1484">
          <cell r="A1484">
            <v>5548</v>
          </cell>
          <cell r="B1484" t="str">
            <v>Sub base granular con suelo cemento al 5%</v>
          </cell>
          <cell r="C1484" t="str">
            <v>m³</v>
          </cell>
          <cell r="D1484">
            <v>114846.12</v>
          </cell>
        </row>
        <row r="1485">
          <cell r="A1485">
            <v>5549</v>
          </cell>
          <cell r="B1485" t="str">
            <v>Perro  de 1 1/4" Tipo Pesado. Suministro e Instal.</v>
          </cell>
          <cell r="C1485" t="str">
            <v>und</v>
          </cell>
          <cell r="D1485">
            <v>49752.46</v>
          </cell>
        </row>
        <row r="1486">
          <cell r="A1486">
            <v>5550</v>
          </cell>
          <cell r="B1486" t="str">
            <v>Nivelacion de sumideros 0.70 x 0.95, h=0.65 m (no incluye marco y rejilla).</v>
          </cell>
          <cell r="C1486" t="str">
            <v>und</v>
          </cell>
          <cell r="D1486">
            <v>137597.24</v>
          </cell>
        </row>
        <row r="1487">
          <cell r="A1487">
            <v>5551</v>
          </cell>
          <cell r="B1487" t="str">
            <v>Lavamanos de incrustar San Lorenzo blanco de corona con grifería de 8" tipo Dalia o similar</v>
          </cell>
          <cell r="C1487" t="str">
            <v>und</v>
          </cell>
          <cell r="D1487">
            <v>246458.53</v>
          </cell>
        </row>
        <row r="1488">
          <cell r="A1488">
            <v>5552</v>
          </cell>
          <cell r="B1488" t="str">
            <v>Torre en tuberia estructural Ø=8" h=7.70 m T-3</v>
          </cell>
          <cell r="C1488" t="str">
            <v>und</v>
          </cell>
          <cell r="D1488">
            <v>9423483.0999999996</v>
          </cell>
        </row>
        <row r="1489">
          <cell r="A1489">
            <v>5553</v>
          </cell>
          <cell r="B1489" t="str">
            <v>Caseton de lona 0.50 x 0.25</v>
          </cell>
          <cell r="C1489" t="str">
            <v>m</v>
          </cell>
          <cell r="D1489">
            <v>30384.65</v>
          </cell>
        </row>
        <row r="1490">
          <cell r="A1490">
            <v>5554</v>
          </cell>
          <cell r="B1490" t="str">
            <v>Anclaje  cable - macizo Ø=1 1/2" T-6 (para 6 cables)</v>
          </cell>
          <cell r="C1490" t="str">
            <v>und</v>
          </cell>
          <cell r="D1490">
            <v>11947031.17</v>
          </cell>
        </row>
        <row r="1491">
          <cell r="A1491">
            <v>5555</v>
          </cell>
          <cell r="B1491" t="str">
            <v>Torre en tuberia estructural Ø=6" h=6.20 m T-4</v>
          </cell>
          <cell r="C1491" t="str">
            <v>und</v>
          </cell>
          <cell r="D1491">
            <v>7313323.6100000003</v>
          </cell>
        </row>
        <row r="1492">
          <cell r="A1492">
            <v>5556</v>
          </cell>
          <cell r="B1492" t="str">
            <v>Recubrimiento de columnas &lt; 0.25 m en ladrillo tolete comun, por cara</v>
          </cell>
          <cell r="C1492" t="str">
            <v>m</v>
          </cell>
          <cell r="D1492">
            <v>25317.87</v>
          </cell>
        </row>
        <row r="1493">
          <cell r="A1493">
            <v>5557</v>
          </cell>
          <cell r="B1493" t="str">
            <v>Torre en tuberia estructural Ø=8" h=9.70 m T-5</v>
          </cell>
          <cell r="C1493" t="str">
            <v>und</v>
          </cell>
          <cell r="D1493">
            <v>11824397.59</v>
          </cell>
        </row>
        <row r="1494">
          <cell r="A1494">
            <v>5558</v>
          </cell>
          <cell r="B1494" t="str">
            <v>Excavacion manual en conglomerado entre 1 a 2 m. (zanjas angostas)</v>
          </cell>
          <cell r="C1494" t="str">
            <v>m³</v>
          </cell>
          <cell r="D1494">
            <v>53331.34</v>
          </cell>
        </row>
        <row r="1495">
          <cell r="A1495">
            <v>5559</v>
          </cell>
          <cell r="B1495" t="str">
            <v>Movilizacion y desmovilizacion de equipo pesado</v>
          </cell>
          <cell r="C1495" t="str">
            <v>km</v>
          </cell>
          <cell r="D1495">
            <v>20269.16</v>
          </cell>
        </row>
        <row r="1496">
          <cell r="A1496">
            <v>5560</v>
          </cell>
          <cell r="B1496" t="str">
            <v>Filtro en piedra rajon (0.5 x 1.0)</v>
          </cell>
          <cell r="C1496" t="str">
            <v>m</v>
          </cell>
          <cell r="D1496">
            <v>50781.87</v>
          </cell>
        </row>
        <row r="1497">
          <cell r="A1497">
            <v>5561</v>
          </cell>
          <cell r="B1497" t="str">
            <v>Concreto 3000 Psi, impermeabilizado para estructuras hidraulicas</v>
          </cell>
          <cell r="C1497" t="str">
            <v>m³</v>
          </cell>
          <cell r="D1497">
            <v>826361.12</v>
          </cell>
        </row>
        <row r="1498">
          <cell r="A1498">
            <v>5562</v>
          </cell>
          <cell r="B1498" t="str">
            <v>Corte en Carpeta Asfaltica</v>
          </cell>
          <cell r="C1498" t="str">
            <v>m</v>
          </cell>
          <cell r="D1498">
            <v>7420.62</v>
          </cell>
        </row>
        <row r="1499">
          <cell r="A1499">
            <v>5563</v>
          </cell>
          <cell r="B1499" t="str">
            <v>Mejoramiento de la subrasante con material crudo de rio clasificado Tmax. 3"</v>
          </cell>
          <cell r="C1499" t="str">
            <v>m³</v>
          </cell>
          <cell r="D1499">
            <v>40313.99</v>
          </cell>
        </row>
        <row r="1500">
          <cell r="A1500">
            <v>5564</v>
          </cell>
          <cell r="B1500" t="str">
            <v>Excavacion manual en  Roca (con explosivos)</v>
          </cell>
          <cell r="C1500" t="str">
            <v>m³</v>
          </cell>
          <cell r="D1500">
            <v>96499.61</v>
          </cell>
        </row>
        <row r="1501">
          <cell r="A1501">
            <v>5565</v>
          </cell>
          <cell r="B1501" t="str">
            <v>Valvula de bola PVC 3". Suministro e instal.</v>
          </cell>
          <cell r="C1501" t="str">
            <v>und</v>
          </cell>
          <cell r="D1501">
            <v>205187.61</v>
          </cell>
        </row>
        <row r="1502">
          <cell r="A1502">
            <v>5567</v>
          </cell>
          <cell r="B1502" t="str">
            <v>Valvula de purga h.f. 1 1/2". Suministro e instal.</v>
          </cell>
          <cell r="C1502" t="str">
            <v>und</v>
          </cell>
          <cell r="D1502">
            <v>87666.1</v>
          </cell>
        </row>
        <row r="1503">
          <cell r="A1503">
            <v>5569</v>
          </cell>
          <cell r="B1503" t="str">
            <v>Tuberia presion PVC RDE 21  1 1/2". Suministro e instal.</v>
          </cell>
          <cell r="C1503" t="str">
            <v>m</v>
          </cell>
          <cell r="D1503">
            <v>14016.38</v>
          </cell>
        </row>
        <row r="1504">
          <cell r="A1504">
            <v>5572</v>
          </cell>
          <cell r="B1504" t="str">
            <v>Tensor o Contraviento en Guaya de 5/8"</v>
          </cell>
          <cell r="C1504" t="str">
            <v>m</v>
          </cell>
          <cell r="D1504">
            <v>13634</v>
          </cell>
        </row>
        <row r="1505">
          <cell r="A1505">
            <v>5575</v>
          </cell>
          <cell r="B1505" t="str">
            <v>Registro de corte Ø= 2" (con accesorios). Suministro e Instal.</v>
          </cell>
          <cell r="C1505" t="str">
            <v>und</v>
          </cell>
          <cell r="D1505">
            <v>154557.93</v>
          </cell>
        </row>
        <row r="1506">
          <cell r="A1506">
            <v>5576</v>
          </cell>
          <cell r="B1506" t="str">
            <v>Valvula de ventosa 1/2". Camara sencilla doble accion con rosca. Suministro e instal.</v>
          </cell>
          <cell r="C1506" t="str">
            <v>und</v>
          </cell>
          <cell r="D1506">
            <v>238347.7</v>
          </cell>
        </row>
        <row r="1507">
          <cell r="A1507">
            <v>5577</v>
          </cell>
          <cell r="B1507" t="str">
            <v xml:space="preserve">Excavacion de cortes, canales y prestamo en Rio  </v>
          </cell>
          <cell r="C1507" t="str">
            <v>m³</v>
          </cell>
          <cell r="D1507">
            <v>8814.9500000000007</v>
          </cell>
        </row>
        <row r="1508">
          <cell r="A1508">
            <v>5578</v>
          </cell>
          <cell r="B1508" t="str">
            <v xml:space="preserve">Cable IPS-IWRC 6 x 19 AA Galvanizado Ø= 1 5/8"  </v>
          </cell>
          <cell r="C1508" t="str">
            <v>m</v>
          </cell>
          <cell r="D1508">
            <v>95923.5</v>
          </cell>
        </row>
        <row r="1509">
          <cell r="A1509">
            <v>5579</v>
          </cell>
          <cell r="B1509" t="str">
            <v>Cargue de material (Incluye: explotacion)</v>
          </cell>
          <cell r="C1509" t="str">
            <v>m³</v>
          </cell>
          <cell r="D1509">
            <v>4434.26</v>
          </cell>
        </row>
        <row r="1510">
          <cell r="A1510">
            <v>5580</v>
          </cell>
          <cell r="B1510" t="str">
            <v>Pendolones en Acero SA-1045 Ø=2"</v>
          </cell>
          <cell r="C1510" t="str">
            <v>kg</v>
          </cell>
          <cell r="D1510">
            <v>8065.89</v>
          </cell>
        </row>
        <row r="1511">
          <cell r="A1511">
            <v>5581</v>
          </cell>
          <cell r="B1511" t="str">
            <v>Limpieza Chorro de Arena SSPC-SP6</v>
          </cell>
          <cell r="C1511" t="str">
            <v>kg</v>
          </cell>
          <cell r="D1511">
            <v>591.09</v>
          </cell>
        </row>
        <row r="1512">
          <cell r="A1512">
            <v>5582</v>
          </cell>
          <cell r="B1512" t="str">
            <v>Montaje Estructura metalica Acero A-36</v>
          </cell>
          <cell r="C1512" t="str">
            <v>kg</v>
          </cell>
          <cell r="D1512">
            <v>2778.84</v>
          </cell>
        </row>
        <row r="1513">
          <cell r="A1513">
            <v>5583</v>
          </cell>
          <cell r="B1513" t="str">
            <v>Placa o losa Concreto resistencia 3000 psi (metaldeck - Puentes)</v>
          </cell>
          <cell r="C1513" t="str">
            <v>m³</v>
          </cell>
          <cell r="D1513">
            <v>892322.17</v>
          </cell>
        </row>
        <row r="1514">
          <cell r="A1514">
            <v>5584</v>
          </cell>
          <cell r="B1514" t="str">
            <v>Apoyo de Neopreno D=60 (0.35 m x 0.35 m x 1.75")</v>
          </cell>
          <cell r="C1514" t="str">
            <v>und</v>
          </cell>
          <cell r="D1514">
            <v>227540.5</v>
          </cell>
        </row>
        <row r="1515">
          <cell r="A1515">
            <v>5585</v>
          </cell>
          <cell r="B1515" t="str">
            <v>Tambor de anclaje HF e=0.25 m, S=0.20 m</v>
          </cell>
          <cell r="C1515" t="str">
            <v>kg</v>
          </cell>
          <cell r="D1515">
            <v>20129.5</v>
          </cell>
        </row>
        <row r="1516">
          <cell r="A1516">
            <v>5586</v>
          </cell>
          <cell r="B1516" t="str">
            <v>Pernos de Anclaje Acero SA-1045 Ø=2"</v>
          </cell>
          <cell r="C1516" t="str">
            <v>kg</v>
          </cell>
          <cell r="D1516">
            <v>7834.48</v>
          </cell>
        </row>
        <row r="1517">
          <cell r="A1517">
            <v>5587</v>
          </cell>
          <cell r="B1517" t="str">
            <v>Tornillos ASTM-1325  Ø= 2" (Suministro e Instalacion)</v>
          </cell>
          <cell r="C1517" t="str">
            <v>kg</v>
          </cell>
          <cell r="D1517">
            <v>5684.14</v>
          </cell>
        </row>
        <row r="1518">
          <cell r="A1518">
            <v>5588</v>
          </cell>
          <cell r="B1518" t="str">
            <v>Pintura anticorrosiva epoxico y esmalte epoxico 3 mills(puentes)</v>
          </cell>
          <cell r="C1518" t="str">
            <v>kg</v>
          </cell>
          <cell r="D1518">
            <v>379.74</v>
          </cell>
        </row>
        <row r="1519">
          <cell r="A1519">
            <v>5589</v>
          </cell>
          <cell r="B1519" t="str">
            <v>Lechada de Inyeccion Mortero 1:2 (desperdicio 5%)</v>
          </cell>
          <cell r="C1519" t="str">
            <v>m³</v>
          </cell>
          <cell r="D1519">
            <v>437477.46</v>
          </cell>
        </row>
        <row r="1520">
          <cell r="A1520">
            <v>5590</v>
          </cell>
          <cell r="B1520" t="str">
            <v>Tensionamiento para acero de Preesfuerzo</v>
          </cell>
          <cell r="C1520" t="str">
            <v>t-m</v>
          </cell>
          <cell r="D1520">
            <v>1321.42</v>
          </cell>
        </row>
        <row r="1521">
          <cell r="A1521">
            <v>5591</v>
          </cell>
          <cell r="B1521" t="str">
            <v>Transporte material de Tensionamiento para acero de Preesfuerzo</v>
          </cell>
          <cell r="C1521" t="str">
            <v>t-m</v>
          </cell>
          <cell r="D1521">
            <v>0</v>
          </cell>
        </row>
        <row r="1522">
          <cell r="A1522">
            <v>5592</v>
          </cell>
          <cell r="B1522" t="str">
            <v>Cimbra metalica para vigas de Puentes Postensados (Obra falsa) &lt; 45 m</v>
          </cell>
          <cell r="C1522" t="str">
            <v>m³</v>
          </cell>
          <cell r="D1522">
            <v>146569.41</v>
          </cell>
        </row>
        <row r="1523">
          <cell r="A1523">
            <v>5593</v>
          </cell>
          <cell r="B1523" t="str">
            <v>Mejoramiento de la subrasante con material crudo de rio Tmax. 4"</v>
          </cell>
          <cell r="C1523" t="str">
            <v>m³</v>
          </cell>
          <cell r="D1523">
            <v>37935.24</v>
          </cell>
        </row>
        <row r="1524">
          <cell r="A1524">
            <v>5594</v>
          </cell>
          <cell r="B1524" t="str">
            <v>Mejoramiento de la subrasante con material crudo de rio Tmax. 6"</v>
          </cell>
          <cell r="C1524" t="str">
            <v>m³</v>
          </cell>
          <cell r="D1524">
            <v>37488.99</v>
          </cell>
        </row>
        <row r="1525">
          <cell r="A1525">
            <v>5595</v>
          </cell>
          <cell r="B1525" t="str">
            <v>Baranda en Tubo HG D=2 1/2 " Tipo B</v>
          </cell>
          <cell r="C1525" t="str">
            <v>m</v>
          </cell>
          <cell r="D1525">
            <v>48007.79</v>
          </cell>
        </row>
        <row r="1526">
          <cell r="A1526">
            <v>5596</v>
          </cell>
          <cell r="B1526" t="str">
            <v>Lloradero en Tuberia  PVC RDE 41 de  4"</v>
          </cell>
          <cell r="C1526" t="str">
            <v>m</v>
          </cell>
          <cell r="D1526">
            <v>34751</v>
          </cell>
        </row>
        <row r="1527">
          <cell r="A1527">
            <v>5597</v>
          </cell>
          <cell r="B1527" t="str">
            <v>Tuberia presion PVC RDE 21 2". Suministro e instal.</v>
          </cell>
          <cell r="C1527" t="str">
            <v>m</v>
          </cell>
          <cell r="D1527">
            <v>20898.12</v>
          </cell>
        </row>
        <row r="1528">
          <cell r="A1528">
            <v>5598</v>
          </cell>
          <cell r="B1528" t="str">
            <v>Tuberia presion PVC RDE 21 3". Suministro e instal.</v>
          </cell>
          <cell r="C1528" t="str">
            <v>m</v>
          </cell>
          <cell r="D1528">
            <v>44101.34</v>
          </cell>
        </row>
        <row r="1529">
          <cell r="A1529">
            <v>5599</v>
          </cell>
          <cell r="B1529" t="str">
            <v>Tuberia presion PVC RDE 21 2 1/2". Suministro e instal.</v>
          </cell>
          <cell r="C1529" t="str">
            <v>m</v>
          </cell>
          <cell r="D1529">
            <v>33745.75</v>
          </cell>
        </row>
        <row r="1530">
          <cell r="A1530">
            <v>5600</v>
          </cell>
          <cell r="B1530" t="str">
            <v>Tuberia presion PVC RDE 21 4". Suministro e instal.</v>
          </cell>
          <cell r="C1530" t="str">
            <v>m</v>
          </cell>
          <cell r="D1530">
            <v>74082.929999999993</v>
          </cell>
        </row>
        <row r="1531">
          <cell r="A1531">
            <v>5601</v>
          </cell>
          <cell r="B1531" t="str">
            <v>Tuberia union mecanica RDE 21 2 1/2". Suministro e instal.</v>
          </cell>
          <cell r="C1531" t="str">
            <v>m</v>
          </cell>
          <cell r="D1531">
            <v>15483.8</v>
          </cell>
        </row>
        <row r="1532">
          <cell r="A1532">
            <v>5602</v>
          </cell>
          <cell r="B1532" t="str">
            <v>Tuberia union mecanica RDE 21 3". Suministro e instal.</v>
          </cell>
          <cell r="C1532" t="str">
            <v>m</v>
          </cell>
          <cell r="D1532">
            <v>22504.44</v>
          </cell>
        </row>
        <row r="1533">
          <cell r="A1533">
            <v>5603</v>
          </cell>
          <cell r="B1533" t="str">
            <v>Tuberia union mecanica RDE 21 4". Suministro e instal.</v>
          </cell>
          <cell r="C1533" t="str">
            <v>m</v>
          </cell>
          <cell r="D1533">
            <v>36366.959999999999</v>
          </cell>
        </row>
        <row r="1534">
          <cell r="A1534">
            <v>5604</v>
          </cell>
          <cell r="B1534" t="str">
            <v>Tuberia union mecanica RDE 21 6". Suministro e instal.</v>
          </cell>
          <cell r="C1534" t="str">
            <v>m</v>
          </cell>
          <cell r="D1534">
            <v>81070.97</v>
          </cell>
        </row>
        <row r="1535">
          <cell r="A1535">
            <v>5605</v>
          </cell>
          <cell r="B1535" t="str">
            <v>Tuberia union mecanica RDE 21 8". Suministro e instal.</v>
          </cell>
          <cell r="C1535" t="str">
            <v>m</v>
          </cell>
          <cell r="D1535">
            <v>129019.25</v>
          </cell>
        </row>
        <row r="1536">
          <cell r="A1536">
            <v>5606</v>
          </cell>
          <cell r="B1536" t="str">
            <v>Tuberia union mecanica RDE 21 10". Suministro e instal.</v>
          </cell>
          <cell r="C1536" t="str">
            <v>m</v>
          </cell>
          <cell r="D1536">
            <v>201018.89</v>
          </cell>
        </row>
        <row r="1537">
          <cell r="A1537">
            <v>5607</v>
          </cell>
          <cell r="B1537" t="str">
            <v>Tuberia union mecanica RDE 21 12". Suministro e instal.</v>
          </cell>
          <cell r="C1537" t="str">
            <v>m</v>
          </cell>
          <cell r="D1537">
            <v>279697.21999999997</v>
          </cell>
        </row>
        <row r="1538">
          <cell r="A1538">
            <v>5608</v>
          </cell>
          <cell r="B1538" t="str">
            <v>Tuberia union mecanica RDE 21 14". Suministro e instal.</v>
          </cell>
          <cell r="C1538" t="str">
            <v>m</v>
          </cell>
          <cell r="D1538">
            <v>346137.07</v>
          </cell>
        </row>
        <row r="1539">
          <cell r="A1539">
            <v>5609</v>
          </cell>
          <cell r="B1539" t="str">
            <v>Tuberia union mecanica RDE 21 16". Suministro e instal.</v>
          </cell>
          <cell r="C1539" t="str">
            <v>m</v>
          </cell>
          <cell r="D1539">
            <v>452309.23</v>
          </cell>
        </row>
        <row r="1540">
          <cell r="A1540">
            <v>5610</v>
          </cell>
          <cell r="B1540" t="str">
            <v>Tuberia union mecanica RDE 21 18". Suministro e instal.</v>
          </cell>
          <cell r="C1540" t="str">
            <v>m</v>
          </cell>
          <cell r="D1540">
            <v>578417.31000000006</v>
          </cell>
        </row>
        <row r="1541">
          <cell r="A1541">
            <v>5611</v>
          </cell>
          <cell r="B1541" t="str">
            <v>Tuberia union mecanica RDE 21 20". Suministro e instal.</v>
          </cell>
          <cell r="C1541" t="str">
            <v>m</v>
          </cell>
          <cell r="D1541">
            <v>718621.32</v>
          </cell>
        </row>
        <row r="1542">
          <cell r="A1542">
            <v>5612</v>
          </cell>
          <cell r="B1542" t="str">
            <v>Tuberia union mecanica RDE 26 2 ". Suministro e instal.</v>
          </cell>
          <cell r="C1542" t="str">
            <v>m</v>
          </cell>
          <cell r="D1542">
            <v>9231.06</v>
          </cell>
        </row>
        <row r="1543">
          <cell r="A1543">
            <v>5613</v>
          </cell>
          <cell r="B1543" t="str">
            <v>Tuberia union mecanica RDE 26 2 1/2". Suministro e instal.</v>
          </cell>
          <cell r="C1543" t="str">
            <v>m</v>
          </cell>
          <cell r="D1543">
            <v>13267.8</v>
          </cell>
        </row>
        <row r="1544">
          <cell r="A1544">
            <v>5614</v>
          </cell>
          <cell r="B1544" t="str">
            <v>Tuberia union mecanica RDE 26 3". Suministro e instal.</v>
          </cell>
          <cell r="C1544" t="str">
            <v>m</v>
          </cell>
          <cell r="D1544">
            <v>19175.439999999999</v>
          </cell>
        </row>
        <row r="1545">
          <cell r="A1545">
            <v>5615</v>
          </cell>
          <cell r="B1545" t="str">
            <v>Tuberia union mecanica RDE 26 4". Suministro e instal.</v>
          </cell>
          <cell r="C1545" t="str">
            <v>m</v>
          </cell>
          <cell r="D1545">
            <v>30896.959999999999</v>
          </cell>
        </row>
        <row r="1546">
          <cell r="A1546">
            <v>5616</v>
          </cell>
          <cell r="B1546" t="str">
            <v>Tuberia union mecanica RDE 26 6". Suministro e instal.</v>
          </cell>
          <cell r="C1546" t="str">
            <v>m</v>
          </cell>
          <cell r="D1546">
            <v>64097.97</v>
          </cell>
        </row>
        <row r="1547">
          <cell r="A1547">
            <v>5617</v>
          </cell>
          <cell r="B1547" t="str">
            <v>Tuberia union mecanica RDE 26 8". Suministro e instal.</v>
          </cell>
          <cell r="C1547" t="str">
            <v>m</v>
          </cell>
          <cell r="D1547">
            <v>107292.25</v>
          </cell>
        </row>
        <row r="1548">
          <cell r="A1548">
            <v>5618</v>
          </cell>
          <cell r="B1548" t="str">
            <v>Tuberia union mecanica RDE 26 10". Suministro e instal.</v>
          </cell>
          <cell r="C1548" t="str">
            <v>m</v>
          </cell>
          <cell r="D1548">
            <v>167412.89000000001</v>
          </cell>
        </row>
        <row r="1549">
          <cell r="A1549">
            <v>5619</v>
          </cell>
          <cell r="B1549" t="str">
            <v>Tuberia union mecanica RDE 26 12". Suministro e instal.</v>
          </cell>
          <cell r="C1549" t="str">
            <v>m</v>
          </cell>
          <cell r="D1549">
            <v>230995.22</v>
          </cell>
        </row>
        <row r="1550">
          <cell r="A1550">
            <v>5620</v>
          </cell>
          <cell r="B1550" t="str">
            <v>Tuberia union mecanica RDE 26 14". Suministro e instal.</v>
          </cell>
          <cell r="C1550" t="str">
            <v>m</v>
          </cell>
          <cell r="D1550">
            <v>290815.07</v>
          </cell>
        </row>
        <row r="1551">
          <cell r="A1551">
            <v>5621</v>
          </cell>
          <cell r="B1551" t="str">
            <v>Tuberia union mecanica RDE 26 16". Suministro e instal.</v>
          </cell>
          <cell r="C1551" t="str">
            <v>m</v>
          </cell>
          <cell r="D1551">
            <v>383686.23</v>
          </cell>
        </row>
        <row r="1552">
          <cell r="A1552">
            <v>5622</v>
          </cell>
          <cell r="B1552" t="str">
            <v>Tuberia union mecanica RDE 26 18". Suministro e instal.</v>
          </cell>
          <cell r="C1552" t="str">
            <v>m</v>
          </cell>
          <cell r="D1552">
            <v>482455.31</v>
          </cell>
        </row>
        <row r="1553">
          <cell r="A1553">
            <v>5623</v>
          </cell>
          <cell r="B1553" t="str">
            <v>Tuberia union mecanica RDE 26 20". Suministro e instal.</v>
          </cell>
          <cell r="C1553" t="str">
            <v>m</v>
          </cell>
          <cell r="D1553">
            <v>628444.31999999995</v>
          </cell>
        </row>
        <row r="1554">
          <cell r="A1554">
            <v>5624</v>
          </cell>
          <cell r="B1554" t="str">
            <v>Tuberia union mecanica RDE 32.5 2 ". Suministro e instal.</v>
          </cell>
          <cell r="C1554" t="str">
            <v>m</v>
          </cell>
          <cell r="D1554">
            <v>7951.06</v>
          </cell>
        </row>
        <row r="1555">
          <cell r="A1555">
            <v>5625</v>
          </cell>
          <cell r="B1555" t="str">
            <v>Tuberia union mecanica RDE 32.5 2 1/2". Suministro e instal.</v>
          </cell>
          <cell r="C1555" t="str">
            <v>m</v>
          </cell>
          <cell r="D1555">
            <v>11494.8</v>
          </cell>
        </row>
        <row r="1556">
          <cell r="A1556">
            <v>5626</v>
          </cell>
          <cell r="B1556" t="str">
            <v>Tuberia union mecanica RDE 32.5 3". Suministro e instal.</v>
          </cell>
          <cell r="C1556" t="str">
            <v>m</v>
          </cell>
          <cell r="D1556">
            <v>15879.44</v>
          </cell>
        </row>
        <row r="1557">
          <cell r="A1557">
            <v>5627</v>
          </cell>
          <cell r="B1557" t="str">
            <v>Tuberia union mecanica RDE 32.5 4". Suministro e instal.</v>
          </cell>
          <cell r="C1557" t="str">
            <v>m</v>
          </cell>
          <cell r="D1557">
            <v>25422.959999999999</v>
          </cell>
        </row>
        <row r="1558">
          <cell r="A1558">
            <v>5628</v>
          </cell>
          <cell r="B1558" t="str">
            <v>Tuberia union mecanica RDE 32.5 6". Suministro e instal.</v>
          </cell>
          <cell r="C1558" t="str">
            <v>m</v>
          </cell>
          <cell r="D1558">
            <v>53222.97</v>
          </cell>
        </row>
        <row r="1559">
          <cell r="A1559">
            <v>5629</v>
          </cell>
          <cell r="B1559" t="str">
            <v>Tuberia union mecanica RDE 32.5 8". Suministro e instal.</v>
          </cell>
          <cell r="C1559" t="str">
            <v>m</v>
          </cell>
          <cell r="D1559">
            <v>88719.25</v>
          </cell>
        </row>
        <row r="1560">
          <cell r="A1560">
            <v>5630</v>
          </cell>
          <cell r="B1560" t="str">
            <v>Tuberia union mecanica RDE 32.5 10". Suministro e instal.</v>
          </cell>
          <cell r="C1560" t="str">
            <v>m</v>
          </cell>
          <cell r="D1560">
            <v>136665.89000000001</v>
          </cell>
        </row>
        <row r="1561">
          <cell r="A1561">
            <v>5631</v>
          </cell>
          <cell r="B1561" t="str">
            <v>Tuberia union mecanica RDE 32.5 12". Suministro e instal.</v>
          </cell>
          <cell r="C1561" t="str">
            <v>m</v>
          </cell>
          <cell r="D1561">
            <v>193623.22</v>
          </cell>
        </row>
        <row r="1562">
          <cell r="A1562">
            <v>5632</v>
          </cell>
          <cell r="B1562" t="str">
            <v>Tuberia union mecanica RDE 32.5 14". Suministro e instal.</v>
          </cell>
          <cell r="C1562" t="str">
            <v>m</v>
          </cell>
          <cell r="D1562">
            <v>239144.07</v>
          </cell>
        </row>
        <row r="1563">
          <cell r="A1563">
            <v>5633</v>
          </cell>
          <cell r="B1563" t="str">
            <v>Tuberia union mecanica RDE 32.5 16". Suministro e instal.</v>
          </cell>
          <cell r="C1563" t="str">
            <v>m</v>
          </cell>
          <cell r="D1563">
            <v>315693.23</v>
          </cell>
        </row>
        <row r="1564">
          <cell r="A1564">
            <v>5634</v>
          </cell>
          <cell r="B1564" t="str">
            <v>Tuberia union mecanica RDE 32.5 18". Suministro e instal.</v>
          </cell>
          <cell r="C1564" t="str">
            <v>m</v>
          </cell>
          <cell r="D1564">
            <v>398536.31</v>
          </cell>
        </row>
        <row r="1565">
          <cell r="A1565">
            <v>5635</v>
          </cell>
          <cell r="B1565" t="str">
            <v>Tuberia union mecanica RDE 32.5 20". Suministro e instal.</v>
          </cell>
          <cell r="C1565" t="str">
            <v>m</v>
          </cell>
          <cell r="D1565">
            <v>520714.32</v>
          </cell>
        </row>
        <row r="1566">
          <cell r="A1566">
            <v>5636</v>
          </cell>
          <cell r="B1566" t="str">
            <v>Tuberia union mecanica RDE 41 2 ". Suministro e instal.</v>
          </cell>
          <cell r="C1566" t="str">
            <v>m</v>
          </cell>
          <cell r="D1566">
            <v>6988.06</v>
          </cell>
        </row>
        <row r="1567">
          <cell r="A1567">
            <v>5637</v>
          </cell>
          <cell r="B1567" t="str">
            <v>Tuberia union mecanica RDE 41 2 1/2". Suministro e instal.</v>
          </cell>
          <cell r="C1567" t="str">
            <v>m</v>
          </cell>
          <cell r="D1567">
            <v>9499.7999999999993</v>
          </cell>
        </row>
        <row r="1568">
          <cell r="A1568">
            <v>5638</v>
          </cell>
          <cell r="B1568" t="str">
            <v>Tuberia union mecanica RDE 41 3". Suministro e instal.</v>
          </cell>
          <cell r="C1568" t="str">
            <v>m</v>
          </cell>
          <cell r="D1568">
            <v>13540.44</v>
          </cell>
        </row>
        <row r="1569">
          <cell r="A1569">
            <v>5639</v>
          </cell>
          <cell r="B1569" t="str">
            <v>Tuberia union mecanica RDE 41 4". Suministro e instal.</v>
          </cell>
          <cell r="C1569" t="str">
            <v>m</v>
          </cell>
          <cell r="D1569">
            <v>21626.959999999999</v>
          </cell>
        </row>
        <row r="1570">
          <cell r="A1570">
            <v>5640</v>
          </cell>
          <cell r="B1570" t="str">
            <v>Tuberia union mecanica RDE 41 6". Suministro e instal.</v>
          </cell>
          <cell r="C1570" t="str">
            <v>m</v>
          </cell>
          <cell r="D1570">
            <v>43831.97</v>
          </cell>
        </row>
        <row r="1571">
          <cell r="A1571">
            <v>5641</v>
          </cell>
          <cell r="B1571" t="str">
            <v>Tuberia union mecanica RDE 41 8". Suministro e instal.</v>
          </cell>
          <cell r="C1571" t="str">
            <v>m</v>
          </cell>
          <cell r="D1571">
            <v>72333.25</v>
          </cell>
        </row>
        <row r="1572">
          <cell r="A1572">
            <v>5642</v>
          </cell>
          <cell r="B1572" t="str">
            <v>Tuberia union mecanica RDE 41 10". Suministro e instal.</v>
          </cell>
          <cell r="C1572" t="str">
            <v>m</v>
          </cell>
          <cell r="D1572">
            <v>111090.89</v>
          </cell>
        </row>
        <row r="1573">
          <cell r="A1573">
            <v>5643</v>
          </cell>
          <cell r="B1573" t="str">
            <v>Tuberia union mecanica RDE 41 12". Suministro e instal.</v>
          </cell>
          <cell r="C1573" t="str">
            <v>m</v>
          </cell>
          <cell r="D1573">
            <v>155624.22</v>
          </cell>
        </row>
        <row r="1574">
          <cell r="A1574">
            <v>5644</v>
          </cell>
          <cell r="B1574" t="str">
            <v>Tuberia union mecanica RDE 41 14". Suministro e instal.</v>
          </cell>
          <cell r="C1574" t="str">
            <v>m</v>
          </cell>
          <cell r="D1574">
            <v>195573.07</v>
          </cell>
        </row>
        <row r="1575">
          <cell r="A1575">
            <v>5645</v>
          </cell>
          <cell r="B1575" t="str">
            <v>Tuberia union mecanica RDE 41 16". Suministro e instal.</v>
          </cell>
          <cell r="C1575" t="str">
            <v>m</v>
          </cell>
          <cell r="D1575">
            <v>264652.23</v>
          </cell>
        </row>
        <row r="1576">
          <cell r="A1576">
            <v>5646</v>
          </cell>
          <cell r="B1576" t="str">
            <v>Tuberia union mecanica RDE 41 18". Suministro e instal.</v>
          </cell>
          <cell r="C1576" t="str">
            <v>m</v>
          </cell>
          <cell r="D1576">
            <v>341970.31</v>
          </cell>
        </row>
        <row r="1577">
          <cell r="A1577">
            <v>5647</v>
          </cell>
          <cell r="B1577" t="str">
            <v>Tuberia union mecanica RDE 41 20". Suministro e instal.</v>
          </cell>
          <cell r="C1577" t="str">
            <v>m</v>
          </cell>
          <cell r="D1577">
            <v>425492.32</v>
          </cell>
        </row>
        <row r="1578">
          <cell r="A1578">
            <v>5648</v>
          </cell>
          <cell r="B1578" t="str">
            <v>Tubo estructural redondo Ø=6" e=6.0 mm Suministro e instal.</v>
          </cell>
          <cell r="C1578" t="str">
            <v>m</v>
          </cell>
          <cell r="D1578">
            <v>95953.04</v>
          </cell>
        </row>
        <row r="1579">
          <cell r="A1579">
            <v>5649</v>
          </cell>
          <cell r="B1579" t="str">
            <v>Collar de derivacion PN 10  90 mm x 20 mm. Suministro e Instal.</v>
          </cell>
          <cell r="C1579" t="str">
            <v>und</v>
          </cell>
          <cell r="D1579">
            <v>21770.12</v>
          </cell>
        </row>
        <row r="1580">
          <cell r="A1580">
            <v>5650</v>
          </cell>
          <cell r="B1580" t="str">
            <v>Collar de derivacion PN 10  63 mm x 20 mm. Suministro e Instal.</v>
          </cell>
          <cell r="C1580" t="str">
            <v>und</v>
          </cell>
          <cell r="D1580">
            <v>16459.38</v>
          </cell>
        </row>
        <row r="1581">
          <cell r="A1581">
            <v>5651</v>
          </cell>
          <cell r="B1581" t="str">
            <v>Collar de derivacion PN 10  32 mm x 20 mm. Suministro e Instal.</v>
          </cell>
          <cell r="C1581" t="str">
            <v>und</v>
          </cell>
          <cell r="D1581">
            <v>9743.0300000000007</v>
          </cell>
        </row>
        <row r="1582">
          <cell r="A1582">
            <v>5652</v>
          </cell>
          <cell r="B1582" t="str">
            <v>Sobreacarreos o transporte de material Petreo (via destapada en Montaña)</v>
          </cell>
          <cell r="C1582" t="str">
            <v>m³-km</v>
          </cell>
          <cell r="D1582">
            <v>2160.9</v>
          </cell>
        </row>
        <row r="1583">
          <cell r="A1583">
            <v>5653</v>
          </cell>
          <cell r="B1583" t="str">
            <v>Tuberia Polietileno de alta densidad alcantarillado 45". Suministro e instal.</v>
          </cell>
          <cell r="C1583" t="str">
            <v>m</v>
          </cell>
          <cell r="D1583">
            <v>1560622.82</v>
          </cell>
        </row>
        <row r="1584">
          <cell r="A1584">
            <v>5654</v>
          </cell>
          <cell r="B1584" t="str">
            <v>Tuberia Polietileno de alta densidad alcantarillado 51". Suministro e instal.</v>
          </cell>
          <cell r="C1584" t="str">
            <v>m</v>
          </cell>
          <cell r="D1584">
            <v>2063364.02</v>
          </cell>
        </row>
        <row r="1585">
          <cell r="A1585">
            <v>5655</v>
          </cell>
          <cell r="B1585" t="str">
            <v>Tuberia Polietileno de alta densidad alcantarillado 68". Suministro e instal.</v>
          </cell>
          <cell r="C1585" t="str">
            <v>m</v>
          </cell>
          <cell r="D1585">
            <v>3009758.92</v>
          </cell>
        </row>
        <row r="1586">
          <cell r="A1586">
            <v>5656</v>
          </cell>
          <cell r="B1586" t="str">
            <v>Tuberia union mecanica RDE 11 8". Suministro e instal. ELIMINAR</v>
          </cell>
          <cell r="C1586" t="str">
            <v>m</v>
          </cell>
          <cell r="D1586">
            <v>303732.25</v>
          </cell>
        </row>
        <row r="1587">
          <cell r="A1587">
            <v>5657</v>
          </cell>
          <cell r="B1587" t="str">
            <v>Tuberia union mecanica RDE 13.5 2 ". Suministro e instal.</v>
          </cell>
          <cell r="C1587" t="str">
            <v>m</v>
          </cell>
          <cell r="D1587">
            <v>18590.060000000001</v>
          </cell>
        </row>
        <row r="1588">
          <cell r="A1588">
            <v>5658</v>
          </cell>
          <cell r="B1588" t="str">
            <v>Tuberia union mecanica RDE 13.5 2 1/2". Suministro e instal.</v>
          </cell>
          <cell r="C1588" t="str">
            <v>m</v>
          </cell>
          <cell r="D1588">
            <v>21089.8</v>
          </cell>
        </row>
        <row r="1589">
          <cell r="A1589">
            <v>5659</v>
          </cell>
          <cell r="B1589" t="str">
            <v>Tuberia union mecanica RDE 13.5 3". Suministro e instal.</v>
          </cell>
          <cell r="C1589" t="str">
            <v>m</v>
          </cell>
          <cell r="D1589">
            <v>37378.44</v>
          </cell>
        </row>
        <row r="1590">
          <cell r="A1590">
            <v>5660</v>
          </cell>
          <cell r="B1590" t="str">
            <v>Tuberia union mecanica RDE 13.5 4". Suministro e instal.</v>
          </cell>
          <cell r="C1590" t="str">
            <v>m</v>
          </cell>
          <cell r="D1590">
            <v>59202.96</v>
          </cell>
        </row>
        <row r="1591">
          <cell r="A1591">
            <v>5661</v>
          </cell>
          <cell r="B1591" t="str">
            <v>Tuberia union mecanica RDE 13.5 6". Suministro e instal.</v>
          </cell>
          <cell r="C1591" t="str">
            <v>m</v>
          </cell>
          <cell r="D1591">
            <v>150003.97</v>
          </cell>
        </row>
        <row r="1592">
          <cell r="A1592">
            <v>5662</v>
          </cell>
          <cell r="B1592" t="str">
            <v>Tuberia union mecanica RDE 13.5 8". Suministro e instal.</v>
          </cell>
          <cell r="C1592" t="str">
            <v>m</v>
          </cell>
          <cell r="D1592">
            <v>251758.25</v>
          </cell>
        </row>
        <row r="1593">
          <cell r="A1593">
            <v>5663</v>
          </cell>
          <cell r="B1593" t="str">
            <v>Tuberia union mecanica RDE 13.5 10". Suministro e instal.</v>
          </cell>
          <cell r="C1593" t="str">
            <v>m</v>
          </cell>
          <cell r="D1593">
            <v>301601.89</v>
          </cell>
        </row>
        <row r="1594">
          <cell r="A1594">
            <v>5664</v>
          </cell>
          <cell r="B1594" t="str">
            <v>Tuberia Polietileno de alta densidad alcantarillado 72". Suministro e instal.</v>
          </cell>
          <cell r="C1594" t="str">
            <v>m</v>
          </cell>
          <cell r="D1594">
            <v>3278583.32</v>
          </cell>
        </row>
        <row r="1595">
          <cell r="A1595">
            <v>5665</v>
          </cell>
          <cell r="B1595" t="str">
            <v>Codo gran radio 90° unión mecánica 2". Suministro e instal.</v>
          </cell>
          <cell r="C1595" t="str">
            <v>und</v>
          </cell>
          <cell r="D1595">
            <v>29060.15</v>
          </cell>
        </row>
        <row r="1596">
          <cell r="A1596">
            <v>5666</v>
          </cell>
          <cell r="B1596" t="str">
            <v>Codo gran radio 90° unión mecánica 2 1/2". Suministro e instal.</v>
          </cell>
          <cell r="C1596" t="str">
            <v>und</v>
          </cell>
          <cell r="D1596">
            <v>37156.47</v>
          </cell>
        </row>
        <row r="1597">
          <cell r="A1597">
            <v>5667</v>
          </cell>
          <cell r="B1597" t="str">
            <v>Codo gran radio 90° unión mecánica 3". Suministro e instal.</v>
          </cell>
          <cell r="C1597" t="str">
            <v>und</v>
          </cell>
          <cell r="D1597">
            <v>64221.77</v>
          </cell>
        </row>
        <row r="1598">
          <cell r="A1598">
            <v>5668</v>
          </cell>
          <cell r="B1598" t="str">
            <v>Codo gran radio 90° unión mecánica 4". Suministro e instal.</v>
          </cell>
          <cell r="C1598" t="str">
            <v>und</v>
          </cell>
          <cell r="D1598">
            <v>119882.88</v>
          </cell>
        </row>
        <row r="1599">
          <cell r="A1599">
            <v>5669</v>
          </cell>
          <cell r="B1599" t="str">
            <v>Codo gran radio 90° unión mecánica 6". Suministro e instal.</v>
          </cell>
          <cell r="C1599" t="str">
            <v>und</v>
          </cell>
          <cell r="D1599">
            <v>310949.96000000002</v>
          </cell>
        </row>
        <row r="1600">
          <cell r="A1600">
            <v>5670</v>
          </cell>
          <cell r="B1600" t="str">
            <v>Codo gran radio 90° unión mecánica 8". Suministro e instal.</v>
          </cell>
          <cell r="C1600" t="str">
            <v>und</v>
          </cell>
          <cell r="D1600">
            <v>727102.8</v>
          </cell>
        </row>
        <row r="1601">
          <cell r="A1601">
            <v>5671</v>
          </cell>
          <cell r="B1601" t="str">
            <v>Codo gran radio 90° unión mecánica 10". Suministro e instal.</v>
          </cell>
          <cell r="C1601" t="str">
            <v>und</v>
          </cell>
          <cell r="D1601">
            <v>1565734.96</v>
          </cell>
        </row>
        <row r="1602">
          <cell r="A1602">
            <v>5672</v>
          </cell>
          <cell r="B1602" t="str">
            <v>Codo gran radio 90° unión mecánica 12". Suministro e instal.</v>
          </cell>
          <cell r="C1602" t="str">
            <v>und</v>
          </cell>
          <cell r="D1602">
            <v>2120330.62</v>
          </cell>
        </row>
        <row r="1603">
          <cell r="A1603">
            <v>5673</v>
          </cell>
          <cell r="B1603" t="str">
            <v>Codo gran radio 45° unión mecánica 2". Suministro e instal.</v>
          </cell>
          <cell r="C1603" t="str">
            <v>und</v>
          </cell>
          <cell r="D1603">
            <v>25668.15</v>
          </cell>
        </row>
        <row r="1604">
          <cell r="A1604">
            <v>5674</v>
          </cell>
          <cell r="B1604" t="str">
            <v>Codo gran radio 45° unión mecánica 2 1/2". Suministro e instal.</v>
          </cell>
          <cell r="C1604" t="str">
            <v>und</v>
          </cell>
          <cell r="D1604">
            <v>29690.47</v>
          </cell>
        </row>
        <row r="1605">
          <cell r="A1605">
            <v>5675</v>
          </cell>
          <cell r="B1605" t="str">
            <v>Codo gran radio 45° unión mecánica 3". Suministro e instal.</v>
          </cell>
          <cell r="C1605" t="str">
            <v>und</v>
          </cell>
          <cell r="D1605">
            <v>45016.77</v>
          </cell>
        </row>
        <row r="1606">
          <cell r="A1606">
            <v>5676</v>
          </cell>
          <cell r="B1606" t="str">
            <v>Codo gran radio 45° unión mecánica 4". Suministro e instal.</v>
          </cell>
          <cell r="C1606" t="str">
            <v>und</v>
          </cell>
          <cell r="D1606">
            <v>87242.880000000005</v>
          </cell>
        </row>
        <row r="1607">
          <cell r="A1607">
            <v>5677</v>
          </cell>
          <cell r="B1607" t="str">
            <v>Codo gran radio 45° unión mecánica 6". Suministro e instal.</v>
          </cell>
          <cell r="C1607" t="str">
            <v>und</v>
          </cell>
          <cell r="D1607">
            <v>229547.96</v>
          </cell>
        </row>
        <row r="1608">
          <cell r="A1608">
            <v>5678</v>
          </cell>
          <cell r="B1608" t="str">
            <v>Codo gran radio 45° unión mecánica 8". Suministro e instal.</v>
          </cell>
          <cell r="C1608" t="str">
            <v>und</v>
          </cell>
          <cell r="D1608">
            <v>488582.8</v>
          </cell>
        </row>
        <row r="1609">
          <cell r="A1609">
            <v>5679</v>
          </cell>
          <cell r="B1609" t="str">
            <v>Codo gran radio 45° unión mecánica 10". Suministro e instal.</v>
          </cell>
          <cell r="C1609" t="str">
            <v>und</v>
          </cell>
          <cell r="D1609">
            <v>1031213.96</v>
          </cell>
        </row>
        <row r="1610">
          <cell r="A1610">
            <v>5680</v>
          </cell>
          <cell r="B1610" t="str">
            <v>Codo gran radio 45° unión mecánica 12". Suministro e instal.</v>
          </cell>
          <cell r="C1610" t="str">
            <v>und</v>
          </cell>
          <cell r="D1610">
            <v>1441933.62</v>
          </cell>
        </row>
        <row r="1611">
          <cell r="A1611">
            <v>5681</v>
          </cell>
          <cell r="B1611" t="str">
            <v>Codo gran radio 22 1/2° unión mecánica 2". Suministro e instal.</v>
          </cell>
          <cell r="C1611" t="str">
            <v>und</v>
          </cell>
          <cell r="D1611">
            <v>23062.15</v>
          </cell>
        </row>
        <row r="1612">
          <cell r="A1612">
            <v>5682</v>
          </cell>
          <cell r="B1612" t="str">
            <v>Codo gran radio 22 1/2° unión mecánica 2 1/2". Suministro e instal.</v>
          </cell>
          <cell r="C1612" t="str">
            <v>und</v>
          </cell>
          <cell r="D1612">
            <v>31746.47</v>
          </cell>
        </row>
        <row r="1613">
          <cell r="A1613">
            <v>5683</v>
          </cell>
          <cell r="B1613" t="str">
            <v>Codo gran radio 22 1/2° unión mecánica 3". Suministro e instal.</v>
          </cell>
          <cell r="C1613" t="str">
            <v>und</v>
          </cell>
          <cell r="D1613">
            <v>44479.77</v>
          </cell>
        </row>
        <row r="1614">
          <cell r="A1614">
            <v>5684</v>
          </cell>
          <cell r="B1614" t="str">
            <v>Codo gran radio 22 1/2° unión mecánica 4". Suministro e instal.</v>
          </cell>
          <cell r="C1614" t="str">
            <v>und</v>
          </cell>
          <cell r="D1614">
            <v>78634.880000000005</v>
          </cell>
        </row>
        <row r="1615">
          <cell r="A1615">
            <v>5685</v>
          </cell>
          <cell r="B1615" t="str">
            <v>Codo gran radio 22 1/2° unión mecánica 6". Suministro e instal.</v>
          </cell>
          <cell r="C1615" t="str">
            <v>und</v>
          </cell>
          <cell r="D1615">
            <v>185752.95999999999</v>
          </cell>
        </row>
        <row r="1616">
          <cell r="A1616">
            <v>5686</v>
          </cell>
          <cell r="B1616" t="str">
            <v>Codo gran radio 22 1/2° unión mecánica 8". Suministro e instal.</v>
          </cell>
          <cell r="C1616" t="str">
            <v>und</v>
          </cell>
          <cell r="D1616">
            <v>383861.8</v>
          </cell>
        </row>
        <row r="1617">
          <cell r="A1617">
            <v>5687</v>
          </cell>
          <cell r="B1617" t="str">
            <v>Codo gran radio 22 1/2° unión mecánica 10". Suministro e instal.</v>
          </cell>
          <cell r="C1617" t="str">
            <v>und</v>
          </cell>
          <cell r="D1617">
            <v>669794.96</v>
          </cell>
        </row>
        <row r="1618">
          <cell r="A1618">
            <v>5688</v>
          </cell>
          <cell r="B1618" t="str">
            <v>Codo gran radio 22 1/2° unión mecánica 12". Suministro e instal.</v>
          </cell>
          <cell r="C1618" t="str">
            <v>und</v>
          </cell>
          <cell r="D1618">
            <v>897516.62</v>
          </cell>
        </row>
        <row r="1619">
          <cell r="A1619">
            <v>5689</v>
          </cell>
          <cell r="B1619" t="str">
            <v>Codo gran radio 11 1/4° unión mecánica 2". Suministro e instal.</v>
          </cell>
          <cell r="C1619" t="str">
            <v>und</v>
          </cell>
          <cell r="D1619">
            <v>26000.15</v>
          </cell>
        </row>
        <row r="1620">
          <cell r="A1620">
            <v>5690</v>
          </cell>
          <cell r="B1620" t="str">
            <v>Codo gran radio 11 1/4° unión mecánica 2 1/2". Suministro e instal.</v>
          </cell>
          <cell r="C1620" t="str">
            <v>und</v>
          </cell>
          <cell r="D1620">
            <v>30246.47</v>
          </cell>
        </row>
        <row r="1621">
          <cell r="A1621">
            <v>5691</v>
          </cell>
          <cell r="B1621" t="str">
            <v>Codo gran radio 11 1/4° unión mecánica 3". Suministro e instal.</v>
          </cell>
          <cell r="C1621" t="str">
            <v>und</v>
          </cell>
          <cell r="D1621">
            <v>41006.769999999997</v>
          </cell>
        </row>
        <row r="1622">
          <cell r="A1622">
            <v>5692</v>
          </cell>
          <cell r="B1622" t="str">
            <v>Codo gran radio 11 1/4° unión mecánica 4". Suministro e instal.</v>
          </cell>
          <cell r="C1622" t="str">
            <v>und</v>
          </cell>
          <cell r="D1622">
            <v>74993.88</v>
          </cell>
        </row>
        <row r="1623">
          <cell r="A1623">
            <v>5693</v>
          </cell>
          <cell r="B1623" t="str">
            <v>Codo gran radio 11 1/4° unión mecánica 6". Suministro e instal.</v>
          </cell>
          <cell r="C1623" t="str">
            <v>und</v>
          </cell>
          <cell r="D1623">
            <v>167112.95999999999</v>
          </cell>
        </row>
        <row r="1624">
          <cell r="A1624">
            <v>5694</v>
          </cell>
          <cell r="B1624" t="str">
            <v>Codo gran radio 11 1/4° unión mecánica 8". Suministro e instal.</v>
          </cell>
          <cell r="C1624" t="str">
            <v>und</v>
          </cell>
          <cell r="D1624">
            <v>331400.8</v>
          </cell>
        </row>
        <row r="1625">
          <cell r="A1625">
            <v>5695</v>
          </cell>
          <cell r="B1625" t="str">
            <v>Codo gran radio 11 1/4° unión mecánica 10". Suministro e instal.</v>
          </cell>
          <cell r="C1625" t="str">
            <v>und</v>
          </cell>
          <cell r="D1625">
            <v>692458.96</v>
          </cell>
        </row>
        <row r="1626">
          <cell r="A1626">
            <v>5696</v>
          </cell>
          <cell r="B1626" t="str">
            <v>Codo gran radio 11 1/4° unión mecánica 12". Suministro e instal.</v>
          </cell>
          <cell r="C1626" t="str">
            <v>und</v>
          </cell>
          <cell r="D1626">
            <v>912590.62</v>
          </cell>
        </row>
        <row r="1627">
          <cell r="A1627">
            <v>5697</v>
          </cell>
          <cell r="B1627" t="str">
            <v>Codo gran radio 6° unión mecánica 8". Suministro e instal.</v>
          </cell>
          <cell r="C1627" t="str">
            <v>und</v>
          </cell>
          <cell r="D1627">
            <v>208546.8</v>
          </cell>
        </row>
        <row r="1628">
          <cell r="A1628">
            <v>5698</v>
          </cell>
          <cell r="B1628" t="str">
            <v>Codo gran radio 6° unión mecánica 10". Suministro e instal.</v>
          </cell>
          <cell r="C1628" t="str">
            <v>und</v>
          </cell>
          <cell r="D1628">
            <v>402409.96</v>
          </cell>
        </row>
        <row r="1629">
          <cell r="A1629">
            <v>5699</v>
          </cell>
          <cell r="B1629" t="str">
            <v>Codo gran radio 6° unión mecánica 12". Suministro e instal.</v>
          </cell>
          <cell r="C1629" t="str">
            <v>und</v>
          </cell>
          <cell r="D1629">
            <v>562823.62</v>
          </cell>
        </row>
        <row r="1630">
          <cell r="A1630">
            <v>5700</v>
          </cell>
          <cell r="B1630" t="str">
            <v>Tee union mecanica PVC 4" x 4" x 4". Suministro e instal.</v>
          </cell>
          <cell r="C1630" t="str">
            <v>und</v>
          </cell>
          <cell r="D1630">
            <v>140469.87</v>
          </cell>
        </row>
        <row r="1631">
          <cell r="A1631">
            <v>5701</v>
          </cell>
          <cell r="B1631" t="str">
            <v>Tee union mecanica PVC 4" x 4" x 3". Suministro e instal.</v>
          </cell>
          <cell r="C1631" t="str">
            <v>und</v>
          </cell>
          <cell r="D1631">
            <v>127790.39</v>
          </cell>
        </row>
        <row r="1632">
          <cell r="A1632">
            <v>5702</v>
          </cell>
          <cell r="B1632" t="str">
            <v>Tee union mecanica PVC 4" x 4" x 2 1/2". Suministro e instal.</v>
          </cell>
          <cell r="C1632" t="str">
            <v>und</v>
          </cell>
          <cell r="D1632">
            <v>118689.9</v>
          </cell>
        </row>
        <row r="1633">
          <cell r="A1633">
            <v>5703</v>
          </cell>
          <cell r="B1633" t="str">
            <v>Tee union mecanica PVC 4" x 4" x 2". Suministro e instal.</v>
          </cell>
          <cell r="C1633" t="str">
            <v>und</v>
          </cell>
          <cell r="D1633">
            <v>115414.1</v>
          </cell>
        </row>
        <row r="1634">
          <cell r="A1634">
            <v>5704</v>
          </cell>
          <cell r="B1634" t="str">
            <v>Tee union mecanica PVC 4" x 3" x 4". Suministro e instal.</v>
          </cell>
          <cell r="C1634" t="str">
            <v>und</v>
          </cell>
          <cell r="D1634">
            <v>127790.39</v>
          </cell>
        </row>
        <row r="1635">
          <cell r="A1635">
            <v>5705</v>
          </cell>
          <cell r="B1635" t="str">
            <v>Tee union mecanica PVC 4" x 3" x 3". Suministro e instal.</v>
          </cell>
          <cell r="C1635" t="str">
            <v>und</v>
          </cell>
          <cell r="D1635">
            <v>121147.73</v>
          </cell>
        </row>
        <row r="1636">
          <cell r="A1636">
            <v>5706</v>
          </cell>
          <cell r="B1636" t="str">
            <v>Tee union mecanica PVC 4" x 3" x 2 1/2". Suministro e instal.</v>
          </cell>
          <cell r="C1636" t="str">
            <v>und</v>
          </cell>
          <cell r="D1636">
            <v>112554.07</v>
          </cell>
        </row>
        <row r="1637">
          <cell r="A1637">
            <v>5707</v>
          </cell>
          <cell r="B1637" t="str">
            <v>Tee union mecanica PVC 4" x 3" x 2". Suministro e instal.</v>
          </cell>
          <cell r="C1637" t="str">
            <v>und</v>
          </cell>
          <cell r="D1637">
            <v>108062.42</v>
          </cell>
        </row>
        <row r="1638">
          <cell r="A1638">
            <v>5708</v>
          </cell>
          <cell r="B1638" t="str">
            <v>Tee union mecanica PVC 4" x 2 1/2" x 4". Suministro e instal.</v>
          </cell>
          <cell r="C1638" t="str">
            <v>und</v>
          </cell>
          <cell r="D1638">
            <v>19193.900000000001</v>
          </cell>
        </row>
        <row r="1639">
          <cell r="A1639">
            <v>5709</v>
          </cell>
          <cell r="B1639" t="str">
            <v>Tee union mecanica PVC 4" x 2" x 4". Suministro e instal.</v>
          </cell>
          <cell r="C1639" t="str">
            <v>und</v>
          </cell>
          <cell r="D1639">
            <v>115414.1</v>
          </cell>
        </row>
        <row r="1640">
          <cell r="A1640">
            <v>5710</v>
          </cell>
          <cell r="B1640" t="str">
            <v>Tee union mecanica PVC 4" x 2" x 3". Suministro e instal.</v>
          </cell>
          <cell r="C1640" t="str">
            <v>und</v>
          </cell>
          <cell r="D1640">
            <v>108752.61</v>
          </cell>
        </row>
        <row r="1641">
          <cell r="A1641">
            <v>5711</v>
          </cell>
          <cell r="B1641" t="str">
            <v>Tee union mecanica PVC 3" x 3" x 3" . Suministro e instal.</v>
          </cell>
          <cell r="C1641" t="str">
            <v>und</v>
          </cell>
          <cell r="D1641">
            <v>83589.91</v>
          </cell>
        </row>
        <row r="1642">
          <cell r="A1642">
            <v>5712</v>
          </cell>
          <cell r="B1642" t="str">
            <v>Tee union mecanica PVC 3" x 3" x 2 1/2". Suministro e instal.</v>
          </cell>
          <cell r="C1642" t="str">
            <v>und</v>
          </cell>
          <cell r="D1642">
            <v>75630.25</v>
          </cell>
        </row>
        <row r="1643">
          <cell r="A1643">
            <v>5713</v>
          </cell>
          <cell r="B1643" t="str">
            <v>Tee union mecanica PVC 3" x 3" x 2". Suministro e instal.</v>
          </cell>
          <cell r="C1643" t="str">
            <v>und</v>
          </cell>
          <cell r="D1643">
            <v>72230.59</v>
          </cell>
        </row>
        <row r="1644">
          <cell r="A1644">
            <v>5714</v>
          </cell>
          <cell r="B1644" t="str">
            <v>Tee union mecanica PVC 3" x 2 1/2" x 3". Suministro e instal.</v>
          </cell>
          <cell r="C1644" t="str">
            <v>und</v>
          </cell>
          <cell r="D1644">
            <v>75939.929999999993</v>
          </cell>
        </row>
        <row r="1645">
          <cell r="A1645">
            <v>5715</v>
          </cell>
          <cell r="B1645" t="str">
            <v>Tee union mecanica PVC 3" x 2 1/2" x 2 1/2". Suministro e instal.</v>
          </cell>
          <cell r="C1645" t="str">
            <v>und</v>
          </cell>
          <cell r="D1645">
            <v>71772.45</v>
          </cell>
        </row>
        <row r="1646">
          <cell r="A1646">
            <v>5716</v>
          </cell>
          <cell r="B1646" t="str">
            <v>Tee union mecanica PVC 3" x 2" x 3". Suministro e instal.</v>
          </cell>
          <cell r="C1646" t="str">
            <v>und</v>
          </cell>
          <cell r="D1646">
            <v>72230.59</v>
          </cell>
        </row>
        <row r="1647">
          <cell r="A1647">
            <v>5717</v>
          </cell>
          <cell r="B1647" t="str">
            <v>Tee union mecanica PVC 3" x 2" x 2 1/2". Suministro e instal.</v>
          </cell>
          <cell r="C1647" t="str">
            <v>und</v>
          </cell>
          <cell r="D1647">
            <v>68082.45</v>
          </cell>
        </row>
        <row r="1648">
          <cell r="A1648">
            <v>5718</v>
          </cell>
          <cell r="B1648" t="str">
            <v>Tee union mecanica PVC 3" x 2" x 2". Suministro e instal.</v>
          </cell>
          <cell r="C1648" t="str">
            <v>und</v>
          </cell>
          <cell r="D1648">
            <v>64351.96</v>
          </cell>
        </row>
        <row r="1649">
          <cell r="A1649">
            <v>5719</v>
          </cell>
          <cell r="B1649" t="str">
            <v>Tee union mecanica PVC 2" x 2" x 2". Suministro e instal.</v>
          </cell>
          <cell r="C1649" t="str">
            <v>und</v>
          </cell>
          <cell r="D1649">
            <v>38547.269999999997</v>
          </cell>
        </row>
        <row r="1650">
          <cell r="A1650">
            <v>5720</v>
          </cell>
          <cell r="B1650" t="str">
            <v>Tee union mecanica PVC 2 1/2" x 2" x 2". Suministro e instal.</v>
          </cell>
          <cell r="C1650" t="str">
            <v>und</v>
          </cell>
          <cell r="D1650">
            <v>55797.760000000002</v>
          </cell>
        </row>
        <row r="1651">
          <cell r="A1651">
            <v>5721</v>
          </cell>
          <cell r="B1651" t="str">
            <v>Tee union mecanica PVC 2 1/2" x 2" x 2 1/2". Suministro e instal.</v>
          </cell>
          <cell r="C1651" t="str">
            <v>und</v>
          </cell>
          <cell r="D1651">
            <v>53401.24</v>
          </cell>
        </row>
        <row r="1652">
          <cell r="A1652">
            <v>5722</v>
          </cell>
          <cell r="B1652" t="str">
            <v>Tee union mecanica PVC 2 1/2" x 2 1/2" x 2". Suministro e instal.</v>
          </cell>
          <cell r="C1652" t="str">
            <v>und</v>
          </cell>
          <cell r="D1652">
            <v>46604.24</v>
          </cell>
        </row>
        <row r="1653">
          <cell r="A1653">
            <v>5723</v>
          </cell>
          <cell r="B1653" t="str">
            <v>Tee union mecanica PVC 2 1/2" x 2 1/2" x 2 1/2". Suministro e instal.</v>
          </cell>
          <cell r="C1653" t="str">
            <v>und</v>
          </cell>
          <cell r="D1653">
            <v>51012.73</v>
          </cell>
        </row>
        <row r="1654">
          <cell r="A1654">
            <v>5724</v>
          </cell>
          <cell r="B1654" t="str">
            <v>Union de reparacion (u.m) RDE 21 2". Suministro e instal.</v>
          </cell>
          <cell r="C1654" t="str">
            <v>und</v>
          </cell>
          <cell r="D1654">
            <v>26108.35</v>
          </cell>
        </row>
        <row r="1655">
          <cell r="A1655">
            <v>5725</v>
          </cell>
          <cell r="B1655" t="str">
            <v>Union de reparacion (u.m) RDE 21 2 1/2". Suministro e instal.</v>
          </cell>
          <cell r="C1655" t="str">
            <v>und</v>
          </cell>
          <cell r="D1655">
            <v>30601.91</v>
          </cell>
        </row>
        <row r="1656">
          <cell r="A1656">
            <v>5726</v>
          </cell>
          <cell r="B1656" t="str">
            <v>Union de reparacion (u.m) RDE 21 3". Suministro e instal.</v>
          </cell>
          <cell r="C1656" t="str">
            <v>und</v>
          </cell>
          <cell r="D1656">
            <v>42334.29</v>
          </cell>
        </row>
        <row r="1657">
          <cell r="A1657">
            <v>5727</v>
          </cell>
          <cell r="B1657" t="str">
            <v>Union de reparacion (u.m) RDE 21 4". Suministro e instal.</v>
          </cell>
          <cell r="C1657" t="str">
            <v>und</v>
          </cell>
          <cell r="D1657">
            <v>70279.759999999995</v>
          </cell>
        </row>
        <row r="1658">
          <cell r="A1658">
            <v>5728</v>
          </cell>
          <cell r="B1658" t="str">
            <v>Union de reparacion (u.m) RDE 21 6". Suministro e instal.</v>
          </cell>
          <cell r="C1658" t="str">
            <v>und</v>
          </cell>
          <cell r="D1658">
            <v>155352.4</v>
          </cell>
        </row>
        <row r="1659">
          <cell r="A1659">
            <v>5729</v>
          </cell>
          <cell r="B1659" t="str">
            <v>Union de reparacion (u.m) RDE 21 8". Suministro e instal.</v>
          </cell>
          <cell r="C1659" t="str">
            <v>und</v>
          </cell>
          <cell r="D1659">
            <v>279573.58</v>
          </cell>
        </row>
        <row r="1660">
          <cell r="A1660">
            <v>5730</v>
          </cell>
          <cell r="B1660" t="str">
            <v>Union de reparacion (u.m) RDE 21 10". Suministro e instal.</v>
          </cell>
          <cell r="C1660" t="str">
            <v>und</v>
          </cell>
          <cell r="D1660">
            <v>469459.85</v>
          </cell>
        </row>
        <row r="1661">
          <cell r="A1661">
            <v>5731</v>
          </cell>
          <cell r="B1661" t="str">
            <v>Union de reparacion (u.m) RDE 21 12". Suministro e instal.</v>
          </cell>
          <cell r="C1661" t="str">
            <v>und</v>
          </cell>
          <cell r="D1661">
            <v>848359.62</v>
          </cell>
        </row>
        <row r="1662">
          <cell r="A1662">
            <v>5732</v>
          </cell>
          <cell r="B1662" t="str">
            <v>Collar de derivacion RDE 21 PVC 2" x 1/2". Suministro e Instal.</v>
          </cell>
          <cell r="C1662" t="str">
            <v>und</v>
          </cell>
          <cell r="D1662">
            <v>9663.14</v>
          </cell>
        </row>
        <row r="1663">
          <cell r="A1663">
            <v>5733</v>
          </cell>
          <cell r="B1663" t="str">
            <v>Collar de derivacion RDE 21 PVC 2" x 3/4". Suministro e Instal.</v>
          </cell>
          <cell r="C1663" t="str">
            <v>und</v>
          </cell>
          <cell r="D1663">
            <v>11184.13</v>
          </cell>
        </row>
        <row r="1664">
          <cell r="A1664">
            <v>5734</v>
          </cell>
          <cell r="B1664" t="str">
            <v>Collar de derivacion RDE 21 PVC 2 1/2" x 1/2". Suministro e Instal.</v>
          </cell>
          <cell r="C1664" t="str">
            <v>und</v>
          </cell>
          <cell r="D1664">
            <v>13128.13</v>
          </cell>
        </row>
        <row r="1665">
          <cell r="A1665">
            <v>5735</v>
          </cell>
          <cell r="B1665" t="str">
            <v>Collar de derivacion RDE 21 PVC 2 1/2" x 3/4". Suministro e Instal.</v>
          </cell>
          <cell r="C1665" t="str">
            <v>und</v>
          </cell>
          <cell r="D1665">
            <v>14168.75</v>
          </cell>
        </row>
        <row r="1666">
          <cell r="A1666">
            <v>5736</v>
          </cell>
          <cell r="B1666" t="str">
            <v>Collar de derivacion RDE 21 PVC 3" x 1/2". Suministro e Instal.</v>
          </cell>
          <cell r="C1666" t="str">
            <v>und</v>
          </cell>
          <cell r="D1666">
            <v>15141.13</v>
          </cell>
        </row>
        <row r="1667">
          <cell r="A1667">
            <v>5737</v>
          </cell>
          <cell r="B1667" t="str">
            <v>Collar de derivacion RDE 21 PVC 3" x 3/4". Suministro e Instal.</v>
          </cell>
          <cell r="C1667" t="str">
            <v>und</v>
          </cell>
          <cell r="D1667">
            <v>18107.75</v>
          </cell>
        </row>
        <row r="1668">
          <cell r="A1668">
            <v>5738</v>
          </cell>
          <cell r="B1668" t="str">
            <v>Collar de derivacion RDE 21 PVC 4" x 3/4". Suministro e Instal.</v>
          </cell>
          <cell r="C1668" t="str">
            <v>und</v>
          </cell>
          <cell r="D1668">
            <v>21393.57</v>
          </cell>
        </row>
        <row r="1669">
          <cell r="A1669">
            <v>5739</v>
          </cell>
          <cell r="B1669" t="str">
            <v>Collar de derivacion RDE 21 PVC 6" x 1/2". Suministro e Instal.</v>
          </cell>
          <cell r="C1669" t="str">
            <v>und</v>
          </cell>
          <cell r="D1669">
            <v>20584.73</v>
          </cell>
        </row>
        <row r="1670">
          <cell r="A1670">
            <v>5740</v>
          </cell>
          <cell r="B1670" t="str">
            <v>Collar de derivacion RDE 21 PVC 6" x 3/4". Suministro e Instal.</v>
          </cell>
          <cell r="C1670" t="str">
            <v>und</v>
          </cell>
          <cell r="D1670">
            <v>24833.75</v>
          </cell>
        </row>
        <row r="1671">
          <cell r="A1671">
            <v>5741</v>
          </cell>
          <cell r="B1671" t="str">
            <v>Collar de derivacion RDE 21 PVC 8" x 1". Suministro e Instal.</v>
          </cell>
          <cell r="C1671" t="str">
            <v>und</v>
          </cell>
          <cell r="D1671">
            <v>52452.71</v>
          </cell>
        </row>
        <row r="1672">
          <cell r="A1672">
            <v>5742</v>
          </cell>
          <cell r="B1672" t="str">
            <v>Reduccion union mecanica RDE 21 4 x 3". Suministro e instal.</v>
          </cell>
          <cell r="C1672" t="str">
            <v>und</v>
          </cell>
          <cell r="D1672">
            <v>72184.53</v>
          </cell>
        </row>
        <row r="1673">
          <cell r="A1673">
            <v>5743</v>
          </cell>
          <cell r="B1673" t="str">
            <v>Reduccion union mecanica RDE 21 4 x 2 1/2", Suministro e instal.</v>
          </cell>
          <cell r="C1673" t="str">
            <v>und</v>
          </cell>
          <cell r="D1673">
            <v>68132.289999999994</v>
          </cell>
        </row>
        <row r="1674">
          <cell r="A1674">
            <v>5744</v>
          </cell>
          <cell r="B1674" t="str">
            <v>Reduccion union mecanica RDE 21 4 x 2", Suministro e instal.</v>
          </cell>
          <cell r="C1674" t="str">
            <v>und</v>
          </cell>
          <cell r="D1674">
            <v>70682.02</v>
          </cell>
        </row>
        <row r="1675">
          <cell r="A1675">
            <v>5745</v>
          </cell>
          <cell r="B1675" t="str">
            <v>Reduccion union mecanica RDE 21 3 x 2 1/2", Suministro e instal.</v>
          </cell>
          <cell r="C1675" t="str">
            <v>und</v>
          </cell>
          <cell r="D1675">
            <v>46691.42</v>
          </cell>
        </row>
        <row r="1676">
          <cell r="A1676">
            <v>5746</v>
          </cell>
          <cell r="B1676" t="str">
            <v>Reduccion union mecanica RDE 21 3 x 2", Suministro e instal.</v>
          </cell>
          <cell r="C1676" t="str">
            <v>und</v>
          </cell>
          <cell r="D1676">
            <v>44142.49</v>
          </cell>
        </row>
        <row r="1677">
          <cell r="A1677">
            <v>5747</v>
          </cell>
          <cell r="B1677" t="str">
            <v>Reduccion union mecanica RDE 21 2 1/2 x 2", Suministro e instal.</v>
          </cell>
          <cell r="C1677" t="str">
            <v>und</v>
          </cell>
          <cell r="D1677">
            <v>36722.21</v>
          </cell>
        </row>
        <row r="1678">
          <cell r="A1678">
            <v>5748</v>
          </cell>
          <cell r="B1678" t="str">
            <v>Relleno General (material granular y/comun - a. libre 1.5 Km)</v>
          </cell>
          <cell r="C1678" t="str">
            <v>m³</v>
          </cell>
          <cell r="D1678">
            <v>14921.93</v>
          </cell>
        </row>
        <row r="1679">
          <cell r="A1679">
            <v>5749</v>
          </cell>
          <cell r="B1679" t="str">
            <v>Terraplen o rellenos con material de corte (a. libre 1.5 Km); terreno Montañoso</v>
          </cell>
          <cell r="C1679" t="str">
            <v>m³</v>
          </cell>
          <cell r="D1679">
            <v>13455.7</v>
          </cell>
        </row>
        <row r="1680">
          <cell r="A1680">
            <v>5750</v>
          </cell>
          <cell r="B1680" t="str">
            <v>Angulo 1" x 1" x  3/16". Suministro e Instal.</v>
          </cell>
          <cell r="C1680" t="str">
            <v>m</v>
          </cell>
          <cell r="D1680">
            <v>10830.73</v>
          </cell>
        </row>
        <row r="1681">
          <cell r="A1681">
            <v>5751</v>
          </cell>
          <cell r="B1681" t="str">
            <v>Filtro frances (colocacion de piedra rajon y conformacion)</v>
          </cell>
          <cell r="C1681" t="str">
            <v>m³</v>
          </cell>
          <cell r="D1681">
            <v>104826.3</v>
          </cell>
        </row>
        <row r="1682">
          <cell r="A1682">
            <v>5752</v>
          </cell>
          <cell r="B1682" t="str">
            <v>Piedra pegada concreto de 2500 Psi, e=0.15 m</v>
          </cell>
          <cell r="C1682" t="str">
            <v>m²</v>
          </cell>
          <cell r="D1682">
            <v>57939.92</v>
          </cell>
        </row>
        <row r="1683">
          <cell r="A1683">
            <v>5753</v>
          </cell>
          <cell r="B1683" t="str">
            <v>Concreto resistencia 280 kg/cm²-4000 psi para placa y andenes, instalado, fabricado en sitio con planta, bomba y silo</v>
          </cell>
          <cell r="C1683" t="str">
            <v>m³</v>
          </cell>
          <cell r="D1683">
            <v>899778.5</v>
          </cell>
        </row>
        <row r="1684">
          <cell r="A1684">
            <v>5754</v>
          </cell>
          <cell r="B1684" t="str">
            <v>Tuberia Concreto reforzado clase III Ø 60" (Incluye empaque). Suministro e Instal.</v>
          </cell>
          <cell r="C1684" t="str">
            <v>m</v>
          </cell>
          <cell r="D1684">
            <v>1197237.22</v>
          </cell>
        </row>
        <row r="1685">
          <cell r="A1685">
            <v>5755</v>
          </cell>
          <cell r="B1685" t="str">
            <v>Malla electrosoldada Q-5 Tipo ME-1</v>
          </cell>
          <cell r="C1685" t="str">
            <v>kg</v>
          </cell>
          <cell r="D1685">
            <v>3328.36</v>
          </cell>
        </row>
        <row r="1686">
          <cell r="A1686">
            <v>5756</v>
          </cell>
          <cell r="B1686" t="str">
            <v>Geomembrana de 20 mils, 0.50 mm HDPE</v>
          </cell>
          <cell r="C1686" t="str">
            <v>m²</v>
          </cell>
          <cell r="D1686">
            <v>11794.63</v>
          </cell>
        </row>
        <row r="1687">
          <cell r="A1687">
            <v>5757</v>
          </cell>
          <cell r="B1687" t="str">
            <v>Geotextil Tejido 1400</v>
          </cell>
          <cell r="C1687" t="str">
            <v>m²</v>
          </cell>
          <cell r="D1687">
            <v>4657.58</v>
          </cell>
        </row>
        <row r="1688">
          <cell r="A1688">
            <v>5758</v>
          </cell>
          <cell r="B1688" t="str">
            <v>Tuberia de drenaje PVC 100 mm 4" con filtro</v>
          </cell>
          <cell r="C1688" t="str">
            <v>m</v>
          </cell>
          <cell r="D1688">
            <v>33514.230000000003</v>
          </cell>
        </row>
        <row r="1689">
          <cell r="A1689">
            <v>5759</v>
          </cell>
          <cell r="B1689" t="str">
            <v>Malla electrosoldada Q-4 Tipo ME-1</v>
          </cell>
          <cell r="C1689" t="str">
            <v>kg</v>
          </cell>
          <cell r="D1689">
            <v>2989.98</v>
          </cell>
        </row>
        <row r="1690">
          <cell r="A1690">
            <v>5760</v>
          </cell>
          <cell r="B1690" t="str">
            <v>Geodren vial con tuberia de drenaje Ø 100 mm, H=1.00 m</v>
          </cell>
          <cell r="C1690" t="str">
            <v>m</v>
          </cell>
          <cell r="D1690">
            <v>52260.41</v>
          </cell>
        </row>
        <row r="1691">
          <cell r="A1691">
            <v>5761</v>
          </cell>
          <cell r="B1691" t="str">
            <v>Geodren vial con tuberia de drenaje Ø 100 mm, H=2.00 m</v>
          </cell>
          <cell r="C1691" t="str">
            <v>m</v>
          </cell>
          <cell r="D1691">
            <v>62136.13</v>
          </cell>
        </row>
        <row r="1692">
          <cell r="A1692">
            <v>5762</v>
          </cell>
          <cell r="B1692" t="str">
            <v>Excavacion mecanica en material comun 0 - 2 m (area restringida)</v>
          </cell>
          <cell r="C1692" t="str">
            <v>m³</v>
          </cell>
          <cell r="D1692">
            <v>5616.47</v>
          </cell>
        </row>
        <row r="1693">
          <cell r="A1693">
            <v>5763</v>
          </cell>
          <cell r="B1693" t="str">
            <v>Excavacion mecanica en material comun 2 - 4 m (area restringida)</v>
          </cell>
          <cell r="C1693" t="str">
            <v>m³</v>
          </cell>
          <cell r="D1693">
            <v>6571.32</v>
          </cell>
        </row>
        <row r="1694">
          <cell r="A1694">
            <v>5767</v>
          </cell>
          <cell r="B1694" t="str">
            <v>Muro en ladrillo tolete comun 0.245 m (24.5 x 12 x 6), en mortero impermeabilizado 1:4</v>
          </cell>
          <cell r="C1694" t="str">
            <v>m²</v>
          </cell>
          <cell r="D1694">
            <v>106588.28</v>
          </cell>
        </row>
        <row r="1695">
          <cell r="A1695">
            <v>5768</v>
          </cell>
          <cell r="B1695" t="str">
            <v>Mortero Impermeabilizado 1:5 (desperdicio 5%)</v>
          </cell>
          <cell r="C1695" t="str">
            <v>m³</v>
          </cell>
          <cell r="D1695">
            <v>404936.79</v>
          </cell>
        </row>
        <row r="1696">
          <cell r="A1696">
            <v>5769</v>
          </cell>
          <cell r="B1696" t="str">
            <v>Pañete impermeabilizado 1:3 para Pozos de Inspeccion. e= 2.0 cm</v>
          </cell>
          <cell r="C1696" t="str">
            <v>m²</v>
          </cell>
          <cell r="D1696">
            <v>26030.83</v>
          </cell>
        </row>
        <row r="1697">
          <cell r="A1697">
            <v>5774</v>
          </cell>
          <cell r="B1697" t="str">
            <v>Pozo de Inspeccion H= 1.0 m  Ø 1.20. (Cono Truncado, Ladrillo Tolete Tizón)</v>
          </cell>
          <cell r="C1697" t="str">
            <v>und</v>
          </cell>
          <cell r="D1697">
            <v>823354</v>
          </cell>
        </row>
        <row r="1698">
          <cell r="A1698">
            <v>5775</v>
          </cell>
          <cell r="B1698" t="str">
            <v>Pozo de Inspeccion H= 1.5 - 2.0 m Ø 1.20. (Cono Truncado, Ladrillo Tolete Tizón)</v>
          </cell>
          <cell r="C1698" t="str">
            <v>und</v>
          </cell>
          <cell r="D1698">
            <v>1245547.17</v>
          </cell>
        </row>
        <row r="1699">
          <cell r="A1699">
            <v>5776</v>
          </cell>
          <cell r="B1699" t="str">
            <v>Pozo de Inspeccion H= 2.0 - 2.5 m Ø 1.20. (Cono Truncado, Ladrillo Tolete Tizón)</v>
          </cell>
          <cell r="C1699" t="str">
            <v>und</v>
          </cell>
          <cell r="D1699">
            <v>1487013.89</v>
          </cell>
        </row>
        <row r="1700">
          <cell r="A1700">
            <v>5778</v>
          </cell>
          <cell r="B1700" t="str">
            <v>Kit Silla Yee PVC 8 x 6 (200 x 160 mm), Suministro e instal.</v>
          </cell>
          <cell r="C1700" t="str">
            <v>und</v>
          </cell>
          <cell r="D1700">
            <v>145204</v>
          </cell>
        </row>
        <row r="1701">
          <cell r="A1701">
            <v>5779</v>
          </cell>
          <cell r="B1701" t="str">
            <v>Kit Silla Yee PVC 10 x 6 (250 x 160 mm), Suministro e instal.</v>
          </cell>
          <cell r="C1701" t="str">
            <v>und</v>
          </cell>
          <cell r="D1701">
            <v>161131</v>
          </cell>
        </row>
        <row r="1702">
          <cell r="A1702">
            <v>5781</v>
          </cell>
          <cell r="B1702" t="str">
            <v>Demolicion andenes, sardineles y cunetas (Incluye: Retiro)</v>
          </cell>
          <cell r="C1702" t="str">
            <v>m³</v>
          </cell>
          <cell r="D1702">
            <v>65418.59</v>
          </cell>
        </row>
        <row r="1703">
          <cell r="A1703">
            <v>5782</v>
          </cell>
          <cell r="B1703" t="str">
            <v>Tapado de alcantarillas</v>
          </cell>
          <cell r="C1703" t="str">
            <v>und</v>
          </cell>
          <cell r="D1703">
            <v>198159</v>
          </cell>
        </row>
        <row r="1704">
          <cell r="A1704">
            <v>5783</v>
          </cell>
          <cell r="B1704" t="str">
            <v>Pozo de Inspeccion H= 1.0 - 1.5 m Ø 1.20. (Cono Truncado, Ladrillo Tolete Tizón)</v>
          </cell>
          <cell r="C1704" t="str">
            <v>und</v>
          </cell>
          <cell r="D1704">
            <v>975554.01</v>
          </cell>
        </row>
        <row r="1705">
          <cell r="A1705">
            <v>5784</v>
          </cell>
          <cell r="B1705" t="str">
            <v>Excavacion manual en roca  a una profundidad &lt; 2 m</v>
          </cell>
          <cell r="C1705" t="str">
            <v>m³</v>
          </cell>
          <cell r="D1705">
            <v>79944.399999999994</v>
          </cell>
        </row>
        <row r="1706">
          <cell r="A1706">
            <v>5785</v>
          </cell>
          <cell r="B1706" t="str">
            <v>Concreto 3000 psi para cañuelas en cajas, camaras y pozos</v>
          </cell>
          <cell r="C1706" t="str">
            <v>m³</v>
          </cell>
          <cell r="D1706">
            <v>570863.28</v>
          </cell>
        </row>
        <row r="1707">
          <cell r="A1707">
            <v>5786</v>
          </cell>
          <cell r="B1707" t="str">
            <v>Reparacion de andenes, sardineles y cunetas en Concreto 3000 psi</v>
          </cell>
          <cell r="C1707" t="str">
            <v>m³</v>
          </cell>
          <cell r="D1707">
            <v>62689.18</v>
          </cell>
        </row>
        <row r="1708">
          <cell r="A1708">
            <v>5787</v>
          </cell>
          <cell r="B1708" t="str">
            <v>Descapote a maquina, Incluye transporte y disposicion final</v>
          </cell>
          <cell r="C1708" t="str">
            <v>m³</v>
          </cell>
          <cell r="D1708">
            <v>12391.56</v>
          </cell>
        </row>
        <row r="1709">
          <cell r="A1709">
            <v>5788</v>
          </cell>
          <cell r="B1709" t="str">
            <v>Excavacion mecanica en material comun bajo agua de 0 - 2 m (area restringida)</v>
          </cell>
          <cell r="C1709" t="str">
            <v>m³</v>
          </cell>
          <cell r="D1709">
            <v>8376.0499999999993</v>
          </cell>
        </row>
        <row r="1710">
          <cell r="A1710">
            <v>5789</v>
          </cell>
          <cell r="B1710" t="str">
            <v>Sobreacarreos o transporte de material Petreo  distancia &lt;= 6 Km</v>
          </cell>
          <cell r="C1710" t="str">
            <v>m³</v>
          </cell>
          <cell r="D1710">
            <v>8583.16</v>
          </cell>
        </row>
        <row r="1711">
          <cell r="A1711">
            <v>5790</v>
          </cell>
          <cell r="B1711" t="str">
            <v>Sub base granular con suelo cemento al 8% Tipo E</v>
          </cell>
          <cell r="C1711" t="str">
            <v>m³</v>
          </cell>
          <cell r="D1711">
            <v>145849.44</v>
          </cell>
        </row>
        <row r="1712">
          <cell r="A1712">
            <v>5791</v>
          </cell>
          <cell r="B1712" t="str">
            <v>Saco (0.6 x 0.80) suelo arcilloso - cemento (7:1) cemento al 12% en peso</v>
          </cell>
          <cell r="C1712" t="str">
            <v>und</v>
          </cell>
          <cell r="D1712">
            <v>8269.94</v>
          </cell>
        </row>
        <row r="1713">
          <cell r="A1713">
            <v>5792</v>
          </cell>
          <cell r="B1713" t="str">
            <v>Piedra pegada en Mortero 1:4, e=0.15 m</v>
          </cell>
          <cell r="C1713" t="str">
            <v>m²</v>
          </cell>
          <cell r="D1713">
            <v>43015.47</v>
          </cell>
        </row>
        <row r="1714">
          <cell r="A1714">
            <v>5793</v>
          </cell>
          <cell r="B1714" t="str">
            <v>Tuberia de drenaje PVC 6". Suministro e Instal.</v>
          </cell>
          <cell r="C1714" t="str">
            <v>m</v>
          </cell>
          <cell r="D1714">
            <v>59826.99</v>
          </cell>
        </row>
        <row r="1715">
          <cell r="A1715">
            <v>5794</v>
          </cell>
          <cell r="B1715" t="str">
            <v>Excavacion mecanica con retiro y disposicion final</v>
          </cell>
          <cell r="C1715" t="str">
            <v>m³</v>
          </cell>
          <cell r="D1715">
            <v>17347</v>
          </cell>
        </row>
        <row r="1716">
          <cell r="A1716">
            <v>5795</v>
          </cell>
          <cell r="B1716" t="str">
            <v>Tuberia Concreto Reforzado, de diametro 24", (INV.661)</v>
          </cell>
          <cell r="C1716" t="str">
            <v>m</v>
          </cell>
          <cell r="D1716">
            <v>153436</v>
          </cell>
        </row>
        <row r="1717">
          <cell r="A1717">
            <v>5796</v>
          </cell>
          <cell r="B1717" t="str">
            <v>Trincho tipo 4: Hu= 1.8 m estacon de (0.15 x 2.60) cada 1.50 m</v>
          </cell>
          <cell r="C1717" t="str">
            <v>m</v>
          </cell>
          <cell r="D1717">
            <v>73095.95</v>
          </cell>
        </row>
        <row r="1718">
          <cell r="A1718">
            <v>5797</v>
          </cell>
          <cell r="B1718" t="str">
            <v>Empradizacion por Estolon</v>
          </cell>
          <cell r="C1718" t="str">
            <v>m²</v>
          </cell>
          <cell r="D1718">
            <v>2856.54</v>
          </cell>
        </row>
        <row r="1719">
          <cell r="A1719">
            <v>5799</v>
          </cell>
          <cell r="B1719" t="str">
            <v>Sanitario blanco porcelana. Suministro e instal.</v>
          </cell>
          <cell r="C1719" t="str">
            <v>und</v>
          </cell>
          <cell r="D1719">
            <v>192435.8</v>
          </cell>
        </row>
        <row r="1720">
          <cell r="A1720">
            <v>5800</v>
          </cell>
          <cell r="B1720" t="str">
            <v>Cubierta arquitectonica cal. 26 pintada e=0.46 mm tio acesco</v>
          </cell>
          <cell r="C1720" t="str">
            <v>m²</v>
          </cell>
          <cell r="D1720">
            <v>36810.410000000003</v>
          </cell>
        </row>
        <row r="1721">
          <cell r="A1721">
            <v>5801</v>
          </cell>
          <cell r="B1721" t="str">
            <v>Losa o placa en concreto de 3000 psi impermeabilizado para tapa en tanque semi o enterrados</v>
          </cell>
          <cell r="C1721" t="str">
            <v>m³</v>
          </cell>
          <cell r="D1721">
            <v>772186.6</v>
          </cell>
        </row>
        <row r="1722">
          <cell r="A1722">
            <v>5802</v>
          </cell>
          <cell r="B1722" t="str">
            <v>Placa base en concreto 3000 psi e=0.07 m reforzada con malla Q5</v>
          </cell>
          <cell r="C1722" t="str">
            <v>m²</v>
          </cell>
          <cell r="D1722">
            <v>50745.38</v>
          </cell>
        </row>
        <row r="1723">
          <cell r="A1723">
            <v>5803</v>
          </cell>
          <cell r="B1723" t="str">
            <v>Excavacion manual en material comun &lt; 1 m. (zanjas .30 &gt;.60)</v>
          </cell>
          <cell r="C1723" t="str">
            <v>m³</v>
          </cell>
          <cell r="D1723">
            <v>27732.3</v>
          </cell>
        </row>
        <row r="1724">
          <cell r="A1724">
            <v>5804</v>
          </cell>
          <cell r="B1724" t="str">
            <v>Puerta y marco en lámina cold rolled calibre 18, instalados y pintados en esmalte. Suministro e instal.</v>
          </cell>
          <cell r="C1724" t="str">
            <v>m²</v>
          </cell>
          <cell r="D1724">
            <v>291163.26</v>
          </cell>
        </row>
        <row r="1725">
          <cell r="A1725">
            <v>5808</v>
          </cell>
          <cell r="B1725" t="str">
            <v>Ventana en lamina cold rollled calibre 18, pintada e instalada, con vidrio incoloro 4 mm . Suministro e instal.</v>
          </cell>
          <cell r="C1725" t="str">
            <v>m²</v>
          </cell>
          <cell r="D1725">
            <v>134658.69</v>
          </cell>
        </row>
        <row r="1726">
          <cell r="A1726">
            <v>5809</v>
          </cell>
          <cell r="B1726" t="str">
            <v>Esmalte sobre ventanas en lamina (incluye anticorrosivo)</v>
          </cell>
          <cell r="C1726" t="str">
            <v>m²</v>
          </cell>
          <cell r="D1726">
            <v>6985</v>
          </cell>
        </row>
        <row r="1727">
          <cell r="A1727">
            <v>5810</v>
          </cell>
          <cell r="B1727" t="str">
            <v>Losa de pavimento en Concreto resistencia 210 kg/cm²-3000 psi e=0.10 m</v>
          </cell>
          <cell r="C1727" t="str">
            <v>m²</v>
          </cell>
          <cell r="D1727">
            <v>89865.75</v>
          </cell>
        </row>
        <row r="1728">
          <cell r="A1728">
            <v>5811</v>
          </cell>
          <cell r="B1728" t="str">
            <v>Union de presion PVC 1/2" . Suministro e instal.</v>
          </cell>
          <cell r="C1728" t="str">
            <v>und</v>
          </cell>
          <cell r="D1728">
            <v>1325.95</v>
          </cell>
        </row>
        <row r="1729">
          <cell r="A1729">
            <v>5812</v>
          </cell>
          <cell r="B1729" t="str">
            <v>Union de presion PVC 3/4". Suministro e instal.</v>
          </cell>
          <cell r="C1729" t="str">
            <v>und</v>
          </cell>
          <cell r="D1729">
            <v>1988.56</v>
          </cell>
        </row>
        <row r="1730">
          <cell r="A1730">
            <v>5813</v>
          </cell>
          <cell r="B1730" t="str">
            <v>Union de presion PVC 1". Suministro e instal.</v>
          </cell>
          <cell r="C1730" t="str">
            <v>und</v>
          </cell>
          <cell r="D1730">
            <v>2818.58</v>
          </cell>
        </row>
        <row r="1731">
          <cell r="A1731">
            <v>5814</v>
          </cell>
          <cell r="B1731" t="str">
            <v>Union de presion PVC 1 1/2". Suministro e instal.</v>
          </cell>
          <cell r="C1731" t="str">
            <v>und</v>
          </cell>
          <cell r="D1731">
            <v>5059.58</v>
          </cell>
        </row>
        <row r="1732">
          <cell r="A1732">
            <v>5815</v>
          </cell>
          <cell r="B1732" t="str">
            <v>Membrana plastificada y reforzada 1.2 mm para la impermeabilizacion de tanques de agua. Suministro e Instal.</v>
          </cell>
          <cell r="C1732" t="str">
            <v>m²</v>
          </cell>
          <cell r="D1732">
            <v>76008.149999999994</v>
          </cell>
        </row>
        <row r="1733">
          <cell r="A1733">
            <v>5816</v>
          </cell>
          <cell r="B1733" t="str">
            <v>Torres en concreto 3000 Psi para puentes  colgantes</v>
          </cell>
          <cell r="C1733" t="str">
            <v>m³</v>
          </cell>
          <cell r="D1733">
            <v>888285.9</v>
          </cell>
        </row>
        <row r="1734">
          <cell r="A1734">
            <v>5818</v>
          </cell>
          <cell r="B1734" t="str">
            <v>Viga canal, en concreto de resistencia 3500 psi</v>
          </cell>
          <cell r="C1734" t="str">
            <v>m³</v>
          </cell>
          <cell r="D1734">
            <v>826986</v>
          </cell>
        </row>
        <row r="1735">
          <cell r="A1735">
            <v>5819</v>
          </cell>
          <cell r="B1735" t="str">
            <v>Cable IPS -  IWRC 6 x 19 AA Ø= 1"</v>
          </cell>
          <cell r="C1735" t="str">
            <v>m</v>
          </cell>
          <cell r="D1735">
            <v>28274.26</v>
          </cell>
        </row>
        <row r="1736">
          <cell r="A1736">
            <v>5820</v>
          </cell>
          <cell r="B1736" t="str">
            <v>Excavacion manual en material comun de 1 a 2 m. (zanjas angostas)</v>
          </cell>
          <cell r="C1736" t="str">
            <v>m³</v>
          </cell>
          <cell r="D1736">
            <v>34668.519999999997</v>
          </cell>
        </row>
        <row r="1737">
          <cell r="A1737">
            <v>5821</v>
          </cell>
          <cell r="B1737" t="str">
            <v>Excavacion mecanica en material comun bajo agua de 2 - 4 m</v>
          </cell>
          <cell r="C1737" t="str">
            <v>m³</v>
          </cell>
          <cell r="D1737">
            <v>8847.36</v>
          </cell>
        </row>
        <row r="1738">
          <cell r="A1738">
            <v>5822</v>
          </cell>
          <cell r="B1738" t="str">
            <v>Formaleta entrepiso (incluye: camilla, parales, cerchas y cruzetas)</v>
          </cell>
          <cell r="C1738" t="str">
            <v>m²</v>
          </cell>
          <cell r="D1738">
            <v>17223.990000000002</v>
          </cell>
        </row>
        <row r="1739">
          <cell r="A1739">
            <v>5823</v>
          </cell>
          <cell r="B1739" t="str">
            <v>Alistado de pisos e= 0.05 m</v>
          </cell>
          <cell r="C1739" t="str">
            <v>m²</v>
          </cell>
          <cell r="D1739">
            <v>23011.05</v>
          </cell>
        </row>
        <row r="1740">
          <cell r="A1740">
            <v>5824</v>
          </cell>
          <cell r="B1740" t="str">
            <v>Alistado de pisos e= 0.07 m</v>
          </cell>
          <cell r="C1740" t="str">
            <v>m²</v>
          </cell>
          <cell r="D1740">
            <v>28512.74</v>
          </cell>
        </row>
        <row r="1741">
          <cell r="A1741">
            <v>5825</v>
          </cell>
          <cell r="B1741" t="str">
            <v>Alistado de pisos e= 0.04 m, mortero 1:3, afinado o terminado en mineral</v>
          </cell>
          <cell r="C1741" t="str">
            <v>m²</v>
          </cell>
          <cell r="D1741">
            <v>27828.27</v>
          </cell>
        </row>
        <row r="1742">
          <cell r="A1742">
            <v>5826</v>
          </cell>
          <cell r="B1742" t="str">
            <v>Estoperol metalico 14 x 4 cm</v>
          </cell>
          <cell r="C1742" t="str">
            <v>und</v>
          </cell>
          <cell r="D1742">
            <v>17815.98</v>
          </cell>
        </row>
        <row r="1743">
          <cell r="A1743">
            <v>5827</v>
          </cell>
          <cell r="B1743" t="str">
            <v>Alistado placa - viga canal e= 0.02 a 0.01</v>
          </cell>
          <cell r="C1743" t="str">
            <v>m²</v>
          </cell>
          <cell r="D1743">
            <v>7161.91</v>
          </cell>
        </row>
        <row r="1744">
          <cell r="A1744">
            <v>5829</v>
          </cell>
          <cell r="B1744" t="str">
            <v>Alistado terrazas e= 0.08</v>
          </cell>
          <cell r="C1744" t="str">
            <v>m²</v>
          </cell>
          <cell r="D1744">
            <v>31169.39</v>
          </cell>
        </row>
        <row r="1745">
          <cell r="A1745">
            <v>5830</v>
          </cell>
          <cell r="B1745" t="str">
            <v>Limpieza Chorro de Arena SSPC-SP6 para tuberia en diametro 6" - 8"</v>
          </cell>
          <cell r="C1745" t="str">
            <v>m</v>
          </cell>
          <cell r="D1745">
            <v>62021.43</v>
          </cell>
        </row>
        <row r="1746">
          <cell r="A1746">
            <v>5831</v>
          </cell>
          <cell r="B1746" t="str">
            <v>Losa de pavimento en Concreto resistencia 210 kg/cm²-3000 psi e=0.17 m</v>
          </cell>
          <cell r="C1746" t="str">
            <v>m²</v>
          </cell>
          <cell r="D1746">
            <v>101481.13</v>
          </cell>
        </row>
        <row r="1747">
          <cell r="A1747">
            <v>5832</v>
          </cell>
          <cell r="B1747" t="str">
            <v>Relleno en arena lavada apisonada para atraque de la tuberia con transporte</v>
          </cell>
          <cell r="C1747" t="str">
            <v>m³</v>
          </cell>
          <cell r="D1747">
            <v>49509.73</v>
          </cell>
        </row>
        <row r="1748">
          <cell r="A1748">
            <v>5833</v>
          </cell>
          <cell r="B1748" t="str">
            <v>Zarpa en concreto para puentes de resistencia 3000 Psi</v>
          </cell>
          <cell r="C1748" t="str">
            <v>m³</v>
          </cell>
          <cell r="D1748">
            <v>703591.41</v>
          </cell>
        </row>
        <row r="1749">
          <cell r="A1749">
            <v>5834</v>
          </cell>
          <cell r="B1749" t="str">
            <v>Pozo de Inspeccion recto (sin cono truncado) H= 1.0 - 1.5 m Ø 1.20 m</v>
          </cell>
          <cell r="C1749" t="str">
            <v>und</v>
          </cell>
          <cell r="D1749">
            <v>1519314.24</v>
          </cell>
        </row>
        <row r="1750">
          <cell r="A1750">
            <v>5835</v>
          </cell>
          <cell r="B1750" t="str">
            <v>Pilastra en concreto para puentes de resistencia 3000 Psi</v>
          </cell>
          <cell r="C1750" t="str">
            <v>m³</v>
          </cell>
          <cell r="D1750">
            <v>998673.44</v>
          </cell>
        </row>
        <row r="1751">
          <cell r="A1751">
            <v>5836</v>
          </cell>
          <cell r="B1751" t="str">
            <v>Tapa y aro en H.F para pozo de Inspeccion. Suministro e Instal.</v>
          </cell>
          <cell r="C1751" t="str">
            <v>und</v>
          </cell>
          <cell r="D1751">
            <v>160038</v>
          </cell>
        </row>
        <row r="1752">
          <cell r="A1752">
            <v>5837</v>
          </cell>
          <cell r="B1752" t="str">
            <v>Riostras o diafragmas Concreto 3000 Psi, resistencia 210 Kg/cm²</v>
          </cell>
          <cell r="C1752" t="str">
            <v>m³</v>
          </cell>
          <cell r="D1752">
            <v>941849.22</v>
          </cell>
        </row>
        <row r="1753">
          <cell r="A1753">
            <v>5838</v>
          </cell>
          <cell r="B1753" t="str">
            <v>Pozo de Inspeccion recto (sin cono truncado) H= 1.5 - 2.0 m Ø 1.20 m</v>
          </cell>
          <cell r="C1753" t="str">
            <v>und</v>
          </cell>
          <cell r="D1753">
            <v>1830368.91</v>
          </cell>
        </row>
        <row r="1754">
          <cell r="A1754">
            <v>5839</v>
          </cell>
          <cell r="B1754" t="str">
            <v>Riostras o diafragmas Concreto 4000 Psi, resistencia 280 kg/cm²</v>
          </cell>
          <cell r="C1754" t="str">
            <v>m³</v>
          </cell>
          <cell r="D1754">
            <v>1002486.14</v>
          </cell>
        </row>
        <row r="1755">
          <cell r="A1755">
            <v>5840</v>
          </cell>
          <cell r="B1755" t="str">
            <v>Guardarueda en Concreto 3000 Psi, resistencia 210 Kg/cm²</v>
          </cell>
          <cell r="C1755" t="str">
            <v>m³</v>
          </cell>
          <cell r="D1755">
            <v>653242.99050000007</v>
          </cell>
        </row>
        <row r="1756">
          <cell r="A1756">
            <v>5841</v>
          </cell>
          <cell r="B1756" t="str">
            <v>Pozo de Inspeccion recto (sin cono truncado) H= 2.0 - 2.5 m Ø 1.20 m</v>
          </cell>
          <cell r="C1756" t="str">
            <v>und</v>
          </cell>
          <cell r="D1756">
            <v>2102994.09</v>
          </cell>
        </row>
        <row r="1757">
          <cell r="A1757">
            <v>5842</v>
          </cell>
          <cell r="B1757" t="str">
            <v>Pozo de Inspeccion recto (sin cono truncado) H= 2.5 - 3.0 m Ø 1.20 m</v>
          </cell>
          <cell r="C1757" t="str">
            <v>und</v>
          </cell>
          <cell r="D1757">
            <v>2413589.1</v>
          </cell>
        </row>
        <row r="1758">
          <cell r="A1758">
            <v>5843</v>
          </cell>
          <cell r="B1758" t="str">
            <v>Pozo de Inspeccion recto (sin cono truncado) H= 3.0 - 3.5 m Ø 1.20 m</v>
          </cell>
          <cell r="C1758" t="str">
            <v>und</v>
          </cell>
          <cell r="D1758">
            <v>2748255.42</v>
          </cell>
        </row>
        <row r="1759">
          <cell r="A1759">
            <v>5844</v>
          </cell>
          <cell r="B1759" t="str">
            <v>Pozo de Inspeccion recto (sin cono truncado) H= 3.5 - 4.0 m Ø 1.20 m</v>
          </cell>
          <cell r="C1759" t="str">
            <v>und</v>
          </cell>
          <cell r="D1759">
            <v>3033101.85</v>
          </cell>
        </row>
        <row r="1760">
          <cell r="A1760">
            <v>5845</v>
          </cell>
          <cell r="B1760" t="str">
            <v>Pozo de Inspeccion recto (sin cono truncado) H= 4.0 - 4.5 m Ø 1.20 m</v>
          </cell>
          <cell r="C1760" t="str">
            <v>und</v>
          </cell>
          <cell r="D1760">
            <v>4602607.17</v>
          </cell>
        </row>
        <row r="1761">
          <cell r="A1761">
            <v>5846</v>
          </cell>
          <cell r="B1761" t="str">
            <v>Pozo de Inspeccion recto (sin cono truncado) H= 4.5 - 5.0 m Ø 1.20 m</v>
          </cell>
          <cell r="C1761" t="str">
            <v>und</v>
          </cell>
          <cell r="D1761">
            <v>4885555.16</v>
          </cell>
        </row>
        <row r="1762">
          <cell r="A1762">
            <v>5847</v>
          </cell>
          <cell r="B1762" t="str">
            <v>Muro en ladrillo tolete recocido 0.38 m (tizon-soga)</v>
          </cell>
          <cell r="C1762" t="str">
            <v>m²</v>
          </cell>
          <cell r="D1762">
            <v>152272.34</v>
          </cell>
        </row>
        <row r="1763">
          <cell r="A1763">
            <v>5848</v>
          </cell>
          <cell r="B1763" t="str">
            <v>Concreto 1:2:2 o 3500 Psi, para estructura de la camara o pozo (no incluye refuerzo)</v>
          </cell>
          <cell r="C1763" t="str">
            <v>m³</v>
          </cell>
          <cell r="D1763">
            <v>839903.08</v>
          </cell>
        </row>
        <row r="1764">
          <cell r="A1764">
            <v>5849</v>
          </cell>
          <cell r="B1764" t="str">
            <v>Trincho Tipo 2: Hu= 1.20 m estacon de (0.15 x 2.0) cada 2.0 m</v>
          </cell>
          <cell r="C1764" t="str">
            <v>m</v>
          </cell>
          <cell r="D1764">
            <v>51163.94</v>
          </cell>
        </row>
        <row r="1765">
          <cell r="A1765">
            <v>5850</v>
          </cell>
          <cell r="B1765" t="str">
            <v>Sumidero lateral SL-250 en mamposteria</v>
          </cell>
          <cell r="C1765" t="str">
            <v>und</v>
          </cell>
          <cell r="D1765">
            <v>2231055.6800000002</v>
          </cell>
        </row>
        <row r="1766">
          <cell r="A1766">
            <v>5851</v>
          </cell>
          <cell r="B1766" t="str">
            <v>Tuberia PVC alcantarillado   4". Suministro e instal.</v>
          </cell>
          <cell r="C1766" t="str">
            <v>m</v>
          </cell>
          <cell r="D1766">
            <v>18883.849999999999</v>
          </cell>
        </row>
        <row r="1767">
          <cell r="A1767">
            <v>5852</v>
          </cell>
          <cell r="B1767" t="str">
            <v>Cercha y/o correa metalica tubo rectangular  3" x 1 1/2", calibre 18</v>
          </cell>
          <cell r="C1767" t="str">
            <v>m</v>
          </cell>
          <cell r="D1767">
            <v>18046.5</v>
          </cell>
        </row>
        <row r="1768">
          <cell r="A1768">
            <v>5853</v>
          </cell>
          <cell r="B1768" t="str">
            <v>Malla eslabonada C.10.5 de 2 1/4"con Platina 1/8" x 1/2" para fijacion. Suministro e Instal.</v>
          </cell>
          <cell r="C1768" t="str">
            <v>m²</v>
          </cell>
          <cell r="D1768">
            <v>21415.27</v>
          </cell>
        </row>
        <row r="1769">
          <cell r="A1769">
            <v>5854</v>
          </cell>
          <cell r="B1769" t="str">
            <v>Tuberia PVC alcantarillado   9". Suministro e instal.ELIMIAR</v>
          </cell>
          <cell r="C1769" t="str">
            <v>m</v>
          </cell>
          <cell r="D1769">
            <v>47964.71</v>
          </cell>
        </row>
        <row r="1770">
          <cell r="A1770">
            <v>5855</v>
          </cell>
          <cell r="B1770" t="str">
            <v>Tuberia PVC alcantarillado 11". Suministro e instal. ELIMIAR</v>
          </cell>
          <cell r="C1770" t="str">
            <v>m</v>
          </cell>
          <cell r="D1770">
            <v>68997.56</v>
          </cell>
        </row>
        <row r="1771">
          <cell r="A1771">
            <v>5856</v>
          </cell>
          <cell r="B1771" t="str">
            <v>Tuberia PVC alcantarillado 13". Suministro e instal. ELIMINAR</v>
          </cell>
          <cell r="C1771" t="str">
            <v>m</v>
          </cell>
          <cell r="D1771">
            <v>89446.84</v>
          </cell>
        </row>
        <row r="1772">
          <cell r="A1772">
            <v>5857</v>
          </cell>
          <cell r="B1772" t="str">
            <v>Tuberia PVC alcantarillado 14". Suministro e instal.</v>
          </cell>
          <cell r="C1772" t="str">
            <v>m</v>
          </cell>
          <cell r="D1772">
            <v>116126.39999999999</v>
          </cell>
        </row>
        <row r="1773">
          <cell r="A1773">
            <v>5858</v>
          </cell>
          <cell r="B1773" t="str">
            <v>Tuberia PVC alcantarillado 15". Suministro e instal. ELIMINAR</v>
          </cell>
          <cell r="C1773" t="str">
            <v>m</v>
          </cell>
          <cell r="D1773">
            <v>112640.68</v>
          </cell>
        </row>
        <row r="1774">
          <cell r="A1774">
            <v>5859</v>
          </cell>
          <cell r="B1774" t="str">
            <v>Tuberia PVC alcantarillado 17". Suministro e instal. ELIMINAR</v>
          </cell>
          <cell r="C1774" t="str">
            <v>m</v>
          </cell>
          <cell r="D1774">
            <v>131370.03</v>
          </cell>
        </row>
        <row r="1775">
          <cell r="A1775">
            <v>5860</v>
          </cell>
          <cell r="B1775" t="str">
            <v>Tuberia PVC alcantarillado 19". Suministro e instal. ELIMINAR</v>
          </cell>
          <cell r="C1775" t="str">
            <v>m</v>
          </cell>
          <cell r="D1775">
            <v>165964.29999999999</v>
          </cell>
        </row>
        <row r="1776">
          <cell r="A1776">
            <v>5861</v>
          </cell>
          <cell r="B1776" t="str">
            <v>Tuberia PVC alcantarillado 21". Suministro e instal. ELIMINAR</v>
          </cell>
          <cell r="C1776" t="str">
            <v>m</v>
          </cell>
          <cell r="D1776">
            <v>200161.73</v>
          </cell>
        </row>
        <row r="1777">
          <cell r="A1777">
            <v>5862</v>
          </cell>
          <cell r="B1777" t="str">
            <v>Tuberia PVC alcantarillado 22". Suministro e instal. ELIMINAR</v>
          </cell>
          <cell r="C1777" t="str">
            <v>m</v>
          </cell>
          <cell r="D1777">
            <v>216711.63</v>
          </cell>
        </row>
        <row r="1778">
          <cell r="A1778">
            <v>5863</v>
          </cell>
          <cell r="B1778" t="str">
            <v>Tuberia PVC alcantarillado 23". Suministro e instal. ELIMINAR</v>
          </cell>
          <cell r="C1778" t="str">
            <v>m</v>
          </cell>
          <cell r="D1778">
            <v>233398.27</v>
          </cell>
        </row>
        <row r="1779">
          <cell r="A1779">
            <v>5864</v>
          </cell>
          <cell r="B1779" t="str">
            <v>Tuberia PVC alcantarillado 25". Suministro e instal.</v>
          </cell>
          <cell r="C1779" t="str">
            <v>m</v>
          </cell>
          <cell r="D1779">
            <v>393490.9</v>
          </cell>
        </row>
        <row r="1780">
          <cell r="A1780">
            <v>5865</v>
          </cell>
          <cell r="B1780" t="str">
            <v>Tuberia PVC alcantarillado 26". Suministro e instal.</v>
          </cell>
          <cell r="C1780" t="str">
            <v>m</v>
          </cell>
          <cell r="D1780">
            <v>397633.65</v>
          </cell>
        </row>
        <row r="1781">
          <cell r="A1781">
            <v>5866</v>
          </cell>
          <cell r="B1781" t="str">
            <v>Tuberia PVC alcantarillado 24" (inc. union). Suministro e instal.</v>
          </cell>
          <cell r="C1781" t="str">
            <v>m</v>
          </cell>
          <cell r="D1781">
            <v>396463.3</v>
          </cell>
        </row>
        <row r="1782">
          <cell r="A1782">
            <v>5867</v>
          </cell>
          <cell r="B1782" t="str">
            <v>Tuberia PVC alcantarillado 27" (inc. union). Suministro e instal.</v>
          </cell>
          <cell r="C1782" t="str">
            <v>m</v>
          </cell>
          <cell r="D1782">
            <v>432196.91</v>
          </cell>
        </row>
        <row r="1783">
          <cell r="A1783">
            <v>5868</v>
          </cell>
          <cell r="B1783" t="str">
            <v>Tuberia PVC alcantarillado 30" (inc. union). Suministro e instal.</v>
          </cell>
          <cell r="C1783" t="str">
            <v>m</v>
          </cell>
          <cell r="D1783">
            <v>556729.56000000006</v>
          </cell>
        </row>
        <row r="1784">
          <cell r="A1784">
            <v>5869</v>
          </cell>
          <cell r="B1784" t="str">
            <v>Tuberia PVC alcantarillado 33" (inc. union). Suministro e instal.</v>
          </cell>
          <cell r="C1784" t="str">
            <v>m</v>
          </cell>
          <cell r="D1784">
            <v>699482</v>
          </cell>
        </row>
        <row r="1785">
          <cell r="A1785">
            <v>5870</v>
          </cell>
          <cell r="B1785" t="str">
            <v>Tuberia PVC alcantarillado 36" (inc. union). Suministro e instal.</v>
          </cell>
          <cell r="C1785" t="str">
            <v>m</v>
          </cell>
          <cell r="D1785">
            <v>994776.95</v>
          </cell>
        </row>
        <row r="1786">
          <cell r="A1786">
            <v>5871</v>
          </cell>
          <cell r="B1786" t="str">
            <v>Tuberia PVC alcantarillado 39" (inc. union). Suministro e instal.</v>
          </cell>
          <cell r="C1786" t="str">
            <v>m</v>
          </cell>
          <cell r="D1786">
            <v>1345150.92</v>
          </cell>
        </row>
        <row r="1787">
          <cell r="A1787">
            <v>5873</v>
          </cell>
          <cell r="B1787" t="str">
            <v>Tuberia PVC alcantarillado 28". Suministro e instal.</v>
          </cell>
          <cell r="C1787" t="str">
            <v>m</v>
          </cell>
          <cell r="D1787">
            <v>450424.32000000001</v>
          </cell>
        </row>
        <row r="1788">
          <cell r="A1788">
            <v>5874</v>
          </cell>
          <cell r="B1788" t="str">
            <v>Tuberia PVC alcantarillado 29". Suministro e instal.</v>
          </cell>
          <cell r="C1788" t="str">
            <v>m</v>
          </cell>
          <cell r="D1788">
            <v>478344.23</v>
          </cell>
        </row>
        <row r="1789">
          <cell r="A1789">
            <v>5875</v>
          </cell>
          <cell r="B1789" t="str">
            <v>Tuberia PVC alcantarillado 31". Suministro e instal.</v>
          </cell>
          <cell r="C1789" t="str">
            <v>m</v>
          </cell>
          <cell r="D1789">
            <v>553694.29</v>
          </cell>
        </row>
        <row r="1790">
          <cell r="A1790">
            <v>5876</v>
          </cell>
          <cell r="B1790" t="str">
            <v>Tuberia PVC alcantarillado 32". Suministro e instal.</v>
          </cell>
          <cell r="C1790" t="str">
            <v>m</v>
          </cell>
          <cell r="D1790">
            <v>592979.51</v>
          </cell>
        </row>
        <row r="1791">
          <cell r="A1791">
            <v>5877</v>
          </cell>
          <cell r="B1791" t="str">
            <v>Tuberia PVC alcantarillado 34". Suministro e instal.</v>
          </cell>
          <cell r="C1791" t="str">
            <v>m</v>
          </cell>
          <cell r="D1791">
            <v>719364.87</v>
          </cell>
        </row>
        <row r="1792">
          <cell r="A1792">
            <v>5878</v>
          </cell>
          <cell r="B1792" t="str">
            <v>Tuberia PVC alcantarillado 35". Suministro e instal.</v>
          </cell>
          <cell r="C1792" t="str">
            <v>m</v>
          </cell>
          <cell r="D1792">
            <v>790422.61</v>
          </cell>
        </row>
        <row r="1793">
          <cell r="A1793">
            <v>5879</v>
          </cell>
          <cell r="B1793" t="str">
            <v>Tuberia PVC alcantarillado 36". Suministro e instal.</v>
          </cell>
          <cell r="C1793" t="str">
            <v>m</v>
          </cell>
          <cell r="D1793">
            <v>968506.99</v>
          </cell>
        </row>
        <row r="1794">
          <cell r="A1794">
            <v>5880</v>
          </cell>
          <cell r="B1794" t="str">
            <v>Tuberia PVC alcantarillado 37". Suministro e instal.</v>
          </cell>
          <cell r="C1794" t="str">
            <v>m</v>
          </cell>
          <cell r="D1794">
            <v>992617.21</v>
          </cell>
        </row>
        <row r="1795">
          <cell r="A1795">
            <v>5881</v>
          </cell>
          <cell r="B1795" t="str">
            <v>Tuberia PVC alcantarillado 38". Suministro e instal.</v>
          </cell>
          <cell r="C1795" t="str">
            <v>m</v>
          </cell>
          <cell r="D1795">
            <v>1108914.94</v>
          </cell>
        </row>
        <row r="1796">
          <cell r="A1796">
            <v>5882</v>
          </cell>
          <cell r="B1796" t="str">
            <v>Excavacion manual en conglomerado para Caisson, Bajo agua y profundidad  7 m, Ø=1.50 m</v>
          </cell>
          <cell r="C1796" t="str">
            <v>m³</v>
          </cell>
          <cell r="D1796">
            <v>352131.2</v>
          </cell>
        </row>
        <row r="1797">
          <cell r="A1797">
            <v>5883</v>
          </cell>
          <cell r="B1797" t="str">
            <v>Demolicion de estructuras en concreto reforzado (estribos H &gt;= 3.0 m), con retiro a 1 km</v>
          </cell>
          <cell r="C1797" t="str">
            <v>m³</v>
          </cell>
          <cell r="D1797">
            <v>180025.66</v>
          </cell>
        </row>
        <row r="1798">
          <cell r="A1798">
            <v>5884</v>
          </cell>
          <cell r="B1798" t="str">
            <v>Caballete para canaleta 90 - 24 lamina galvanizada</v>
          </cell>
          <cell r="C1798" t="str">
            <v>m²</v>
          </cell>
          <cell r="D1798">
            <v>35092.199999999997</v>
          </cell>
        </row>
        <row r="1799">
          <cell r="A1799">
            <v>5885</v>
          </cell>
          <cell r="B1799" t="str">
            <v>Malla eslabonada Cal. 10. con platina para adhesion al tubo y angulos agarre superior e inferior, con anticorrosivo-esma</v>
          </cell>
          <cell r="C1799" t="str">
            <v>m²</v>
          </cell>
          <cell r="D1799">
            <v>38908.04</v>
          </cell>
        </row>
        <row r="1800">
          <cell r="A1800">
            <v>5887</v>
          </cell>
          <cell r="B1800" t="str">
            <v>Encamado tuberia con arena apisonada (arena sucia de rio)</v>
          </cell>
          <cell r="C1800" t="str">
            <v>m³</v>
          </cell>
          <cell r="D1800">
            <v>49521.04</v>
          </cell>
        </row>
        <row r="1801">
          <cell r="A1801">
            <v>5889</v>
          </cell>
          <cell r="B1801" t="str">
            <v>Relleno zona de atraque de tuberia con material base granular triturado (tamaño maximo 1 1/2")</v>
          </cell>
          <cell r="C1801" t="str">
            <v>m³</v>
          </cell>
          <cell r="D1801">
            <v>75088.45</v>
          </cell>
        </row>
        <row r="1802">
          <cell r="A1802">
            <v>5890</v>
          </cell>
          <cell r="B1802" t="str">
            <v>Relleno con material sub base triturada (tamaño maximo 2") compactada y transportada</v>
          </cell>
          <cell r="C1802" t="str">
            <v>m³</v>
          </cell>
          <cell r="D1802">
            <v>58543.47</v>
          </cell>
        </row>
        <row r="1803">
          <cell r="A1803">
            <v>5891</v>
          </cell>
          <cell r="B1803" t="str">
            <v>Tuberia PVC alcantarillado 24". Suministro e instal.</v>
          </cell>
          <cell r="C1803" t="str">
            <v>m</v>
          </cell>
          <cell r="D1803">
            <v>386633.23</v>
          </cell>
        </row>
        <row r="1804">
          <cell r="A1804">
            <v>5892</v>
          </cell>
          <cell r="B1804" t="str">
            <v>Tee en H.F. 12" x 4" J.H. Suministro e Instal.</v>
          </cell>
          <cell r="C1804" t="str">
            <v>und</v>
          </cell>
          <cell r="D1804">
            <v>1296413.8899999999</v>
          </cell>
        </row>
        <row r="1805">
          <cell r="A1805">
            <v>5893</v>
          </cell>
          <cell r="B1805" t="str">
            <v>Colcha gavion para estructuras de descarga e=0.20 m, cosida cada 0.30 m. tam. maximo bolo 3" (estructura de descarga T1)</v>
          </cell>
          <cell r="C1805" t="str">
            <v>m²</v>
          </cell>
          <cell r="D1805">
            <v>99507.62</v>
          </cell>
        </row>
        <row r="1806">
          <cell r="A1806">
            <v>5894</v>
          </cell>
          <cell r="B1806" t="str">
            <v>Demolicion de pavimento en concreto rigido (inc. retiro) e.p=0.15 m</v>
          </cell>
          <cell r="C1806" t="str">
            <v>m²</v>
          </cell>
          <cell r="D1806">
            <v>66019.539999999994</v>
          </cell>
        </row>
        <row r="1807">
          <cell r="A1807">
            <v>5895</v>
          </cell>
          <cell r="B1807" t="str">
            <v>Reparacion de pavimento en concreto rigido (3500 psi) e=0.17 m</v>
          </cell>
          <cell r="C1807" t="str">
            <v>m²</v>
          </cell>
          <cell r="D1807">
            <v>641429.99</v>
          </cell>
        </row>
        <row r="1808">
          <cell r="A1808">
            <v>5896</v>
          </cell>
          <cell r="B1808" t="str">
            <v>Tala de arbol 0.25 m &gt; Ø &lt; 0.50 m; incluye apeo, desramado, troceo, pelado, repique, apilado y disposición final 2 km</v>
          </cell>
          <cell r="C1808" t="str">
            <v>und</v>
          </cell>
          <cell r="D1808">
            <v>137125.79999999999</v>
          </cell>
        </row>
        <row r="1809">
          <cell r="A1809">
            <v>5897</v>
          </cell>
          <cell r="B1809" t="str">
            <v>Placa de entrepiso placafacil e=0.14 m (bloquelon)</v>
          </cell>
          <cell r="C1809" t="str">
            <v>m²</v>
          </cell>
          <cell r="D1809">
            <v>109398.26</v>
          </cell>
        </row>
        <row r="1810">
          <cell r="A1810">
            <v>5898</v>
          </cell>
          <cell r="B1810" t="str">
            <v>Placa base en concreto 3000 psi e=0.10 m</v>
          </cell>
          <cell r="C1810" t="str">
            <v>m²</v>
          </cell>
          <cell r="D1810">
            <v>52263.360000000001</v>
          </cell>
        </row>
        <row r="1811">
          <cell r="A1811">
            <v>5899</v>
          </cell>
          <cell r="B1811" t="str">
            <v>Placa base en concreto 3000 psi e=0.12 m</v>
          </cell>
          <cell r="C1811" t="str">
            <v>m²</v>
          </cell>
          <cell r="D1811">
            <v>60645.83</v>
          </cell>
        </row>
        <row r="1812">
          <cell r="A1812">
            <v>5900</v>
          </cell>
          <cell r="B1812" t="str">
            <v>Placa base en concreto 3000 psi e=0.14 m</v>
          </cell>
          <cell r="C1812" t="str">
            <v>m²</v>
          </cell>
          <cell r="D1812">
            <v>77510.240000000005</v>
          </cell>
        </row>
        <row r="1813">
          <cell r="A1813">
            <v>5901</v>
          </cell>
          <cell r="B1813" t="str">
            <v>Reduccion 32 x 25 mm PE 100 PN 10</v>
          </cell>
          <cell r="C1813" t="str">
            <v>und</v>
          </cell>
          <cell r="D1813">
            <v>57156.06</v>
          </cell>
        </row>
        <row r="1814">
          <cell r="A1814">
            <v>5902</v>
          </cell>
          <cell r="B1814" t="str">
            <v>Reduccion 63 x 32 mm PE 100 PN 10</v>
          </cell>
          <cell r="C1814" t="str">
            <v>und</v>
          </cell>
          <cell r="D1814">
            <v>65049.760000000002</v>
          </cell>
        </row>
        <row r="1815">
          <cell r="A1815">
            <v>5903</v>
          </cell>
          <cell r="B1815" t="str">
            <v>Reduccion 90 x 63 mm PE 100 PN 10</v>
          </cell>
          <cell r="C1815" t="str">
            <v>und</v>
          </cell>
          <cell r="D1815">
            <v>79380.100000000006</v>
          </cell>
        </row>
        <row r="1816">
          <cell r="A1816">
            <v>5904</v>
          </cell>
          <cell r="B1816" t="str">
            <v>Pasamuro en H.F. Ø=4" L=0.50 m E.L x E.L. Suministro e Instal.</v>
          </cell>
          <cell r="C1816" t="str">
            <v>und</v>
          </cell>
          <cell r="D1816">
            <v>300049.96000000002</v>
          </cell>
        </row>
        <row r="1817">
          <cell r="A1817">
            <v>5907</v>
          </cell>
          <cell r="B1817" t="str">
            <v>Pozo septico revestido en ladrillo 2.25 x 3.5 x 2, con losa en concreto 3000 psi</v>
          </cell>
          <cell r="C1817" t="str">
            <v>und</v>
          </cell>
          <cell r="D1817">
            <v>5107240.75</v>
          </cell>
        </row>
        <row r="1818">
          <cell r="A1818">
            <v>5908</v>
          </cell>
          <cell r="B1818" t="str">
            <v>Puente de adherencia de concreto fresco a endurecido</v>
          </cell>
          <cell r="C1818" t="str">
            <v>kg</v>
          </cell>
          <cell r="D1818">
            <v>78061.5</v>
          </cell>
        </row>
        <row r="1819">
          <cell r="A1819">
            <v>5909</v>
          </cell>
          <cell r="B1819" t="str">
            <v>Excavacion mecanica en material comun 0 - 2 m (area restringida), incluye acarreo</v>
          </cell>
          <cell r="C1819" t="str">
            <v>m³</v>
          </cell>
          <cell r="D1819">
            <v>14645.94</v>
          </cell>
        </row>
        <row r="1820">
          <cell r="A1820">
            <v>5910</v>
          </cell>
          <cell r="B1820" t="str">
            <v>Explanacion, extendida, conformación para la nivelacion de terreno</v>
          </cell>
          <cell r="C1820" t="str">
            <v>m³</v>
          </cell>
          <cell r="D1820">
            <v>6900</v>
          </cell>
        </row>
        <row r="1821">
          <cell r="A1821">
            <v>5911</v>
          </cell>
          <cell r="B1821" t="str">
            <v>Lamina HR de 5/8". Suministro e Instal.</v>
          </cell>
          <cell r="C1821" t="str">
            <v>m²</v>
          </cell>
          <cell r="D1821">
            <v>461351.15</v>
          </cell>
        </row>
        <row r="1822">
          <cell r="A1822">
            <v>5912</v>
          </cell>
          <cell r="B1822" t="str">
            <v>Tubo Galvanizado de 3" (Para Corral)</v>
          </cell>
          <cell r="C1822" t="str">
            <v>m</v>
          </cell>
          <cell r="D1822">
            <v>35325.660000000003</v>
          </cell>
        </row>
        <row r="1823">
          <cell r="A1823">
            <v>5913</v>
          </cell>
          <cell r="B1823" t="str">
            <v>Tubo de cerramiento galvanizado de 1 1/2" (Para Corral)</v>
          </cell>
          <cell r="C1823" t="str">
            <v>m</v>
          </cell>
          <cell r="D1823">
            <v>24517.09</v>
          </cell>
        </row>
        <row r="1824">
          <cell r="A1824">
            <v>5914</v>
          </cell>
          <cell r="B1824" t="str">
            <v>Tuberia sanitaria PVC 2". Suministro e instal.</v>
          </cell>
          <cell r="C1824" t="str">
            <v>m</v>
          </cell>
          <cell r="D1824">
            <v>16397.23</v>
          </cell>
        </row>
        <row r="1825">
          <cell r="A1825">
            <v>5916</v>
          </cell>
          <cell r="B1825" t="str">
            <v>Yee sanitaria reducida 3" x 2". Suministro e instal.</v>
          </cell>
          <cell r="C1825" t="str">
            <v>und</v>
          </cell>
          <cell r="D1825">
            <v>19726.89</v>
          </cell>
        </row>
        <row r="1826">
          <cell r="A1826">
            <v>5917</v>
          </cell>
          <cell r="B1826" t="str">
            <v>Codo sanitario PVC 90° - 1/4 C x C 4". Suministro e instal.</v>
          </cell>
          <cell r="C1826" t="str">
            <v>und</v>
          </cell>
          <cell r="D1826">
            <v>20022.810000000001</v>
          </cell>
        </row>
        <row r="1827">
          <cell r="A1827">
            <v>5918</v>
          </cell>
          <cell r="B1827" t="str">
            <v>Tanque elevado 500 lts con conexion y distribucion PVC de 1/2" y 1". Suministro e instal.</v>
          </cell>
          <cell r="C1827" t="str">
            <v>und</v>
          </cell>
          <cell r="D1827">
            <v>519823.11</v>
          </cell>
        </row>
        <row r="1828">
          <cell r="A1828">
            <v>5919</v>
          </cell>
          <cell r="B1828" t="str">
            <v>Estructura para soporte tanque agua 500 lts (en tuberia acero estructural y placa en lamina HR 1/2") segun plano</v>
          </cell>
          <cell r="C1828" t="str">
            <v>und</v>
          </cell>
          <cell r="D1828">
            <v>1050848.74</v>
          </cell>
        </row>
        <row r="1829">
          <cell r="A1829">
            <v>5920</v>
          </cell>
          <cell r="B1829" t="str">
            <v>Pintura exterior vinilo sobre pañete 2 manos</v>
          </cell>
          <cell r="C1829" t="str">
            <v>m²</v>
          </cell>
          <cell r="D1829">
            <v>9413.75</v>
          </cell>
        </row>
        <row r="1830">
          <cell r="A1830">
            <v>5921</v>
          </cell>
          <cell r="B1830" t="str">
            <v>Concreto impermeabilizado 1:2:3 o 3000 Psi (Basico, 5% desperdicio)</v>
          </cell>
          <cell r="C1830" t="str">
            <v>m³</v>
          </cell>
          <cell r="D1830">
            <v>395465.31</v>
          </cell>
        </row>
        <row r="1831">
          <cell r="A1831">
            <v>5922</v>
          </cell>
          <cell r="B1831" t="str">
            <v>Concreto impermeabilizado 1:2:2 o 3500 Psi (Basico, 5% desperdicio)</v>
          </cell>
          <cell r="C1831" t="str">
            <v>m³</v>
          </cell>
          <cell r="D1831" t="str">
            <v>430,930.69</v>
          </cell>
        </row>
        <row r="1832">
          <cell r="A1832">
            <v>5924</v>
          </cell>
          <cell r="B1832" t="str">
            <v>Instalacion varilla acero de 1/2" para puente</v>
          </cell>
          <cell r="C1832" t="str">
            <v>kg</v>
          </cell>
          <cell r="D1832">
            <v>7934.5</v>
          </cell>
        </row>
        <row r="1833">
          <cell r="A1833">
            <v>5925</v>
          </cell>
          <cell r="B1833" t="str">
            <v>Vigas transversales Tuberia Petrolera D=6 5/8 "</v>
          </cell>
          <cell r="C1833" t="str">
            <v>m</v>
          </cell>
          <cell r="D1833">
            <v>57210.73</v>
          </cell>
        </row>
        <row r="1834">
          <cell r="A1834">
            <v>5926</v>
          </cell>
          <cell r="B1834" t="str">
            <v>Rejilla para captacion ancho = 0.50 m.</v>
          </cell>
          <cell r="C1834" t="str">
            <v>m</v>
          </cell>
          <cell r="D1834">
            <v>81059.38</v>
          </cell>
        </row>
        <row r="1835">
          <cell r="A1835">
            <v>5927</v>
          </cell>
          <cell r="B1835" t="str">
            <v>Losa de pavimento en Concreto resistencia 280 kg/cm²-4000 psi e=0.16 m</v>
          </cell>
          <cell r="C1835" t="str">
            <v>m²</v>
          </cell>
          <cell r="D1835">
            <v>17852.09</v>
          </cell>
        </row>
        <row r="1836">
          <cell r="A1836">
            <v>5928</v>
          </cell>
          <cell r="B1836" t="str">
            <v>Tanques: septico, anaerobio (incluye  falso fondo) y trampa de grasas, inc. acc. de conexion. Suministro e instal.</v>
          </cell>
          <cell r="C1836" t="str">
            <v>und</v>
          </cell>
          <cell r="D1836">
            <v>0</v>
          </cell>
        </row>
        <row r="1837">
          <cell r="A1837">
            <v>5929</v>
          </cell>
          <cell r="B1837" t="str">
            <v>Codo Galvanizado 90° de 2 1/2". Suministro e Instal.</v>
          </cell>
          <cell r="C1837" t="str">
            <v>und</v>
          </cell>
          <cell r="D1837">
            <v>22363.31</v>
          </cell>
        </row>
        <row r="1838">
          <cell r="A1838">
            <v>5930</v>
          </cell>
          <cell r="B1838" t="str">
            <v>Electrobomba linea multietapas 7.5 H.P. 220/440 V. 60 HZ. 1 1/2" x 1 1/4", 11 etapas. Suministro e Instal.</v>
          </cell>
          <cell r="C1838" t="str">
            <v>und</v>
          </cell>
          <cell r="D1838">
            <v>5184846</v>
          </cell>
        </row>
        <row r="1839">
          <cell r="A1839">
            <v>5931</v>
          </cell>
          <cell r="B1839" t="str">
            <v>Desmonte y limpieza incluye descapote e=0.20 m</v>
          </cell>
          <cell r="C1839" t="str">
            <v>ha</v>
          </cell>
          <cell r="D1839">
            <v>320470.34999999998</v>
          </cell>
        </row>
        <row r="1840">
          <cell r="A1840">
            <v>5932</v>
          </cell>
          <cell r="B1840" t="str">
            <v>Excavacion de cortes, canales y prestamo (Acarreo  libre 100 m)</v>
          </cell>
          <cell r="C1840" t="str">
            <v>m³</v>
          </cell>
          <cell r="D1840">
            <v>5238.58</v>
          </cell>
        </row>
        <row r="1841">
          <cell r="A1841">
            <v>5933</v>
          </cell>
          <cell r="B1841" t="str">
            <v>Terraplen y rellenos con material de prestamo para conformacion proteccion de tuberia tramos finales</v>
          </cell>
          <cell r="C1841" t="str">
            <v>m³</v>
          </cell>
          <cell r="D1841">
            <v>7826.5</v>
          </cell>
        </row>
        <row r="1842">
          <cell r="A1842">
            <v>5934</v>
          </cell>
          <cell r="B1842" t="str">
            <v>Señales preventivas (SP) y reglamentarias (SR) 60 X 60 cm con lamina retroreflectiva ELIMINAR</v>
          </cell>
          <cell r="C1842" t="str">
            <v>und</v>
          </cell>
          <cell r="D1842">
            <v>135035.39000000001</v>
          </cell>
        </row>
        <row r="1843">
          <cell r="A1843">
            <v>5935</v>
          </cell>
          <cell r="B1843" t="str">
            <v>Señales preventivas (SP) y reglamentarias (SR) 75 X 75 cm, con lamina retroreflectiva. ELIMINAR</v>
          </cell>
          <cell r="C1843" t="str">
            <v>und</v>
          </cell>
          <cell r="D1843">
            <v>173075.39</v>
          </cell>
        </row>
        <row r="1844">
          <cell r="A1844">
            <v>5936</v>
          </cell>
          <cell r="B1844" t="str">
            <v>Señales preventivas (SP) y reglamentarias (SR) 90 X 90 cm, con lamina retroreflectiva ELIMINAR</v>
          </cell>
          <cell r="C1844" t="str">
            <v>und</v>
          </cell>
          <cell r="D1844">
            <v>217035.39</v>
          </cell>
        </row>
        <row r="1845">
          <cell r="A1845">
            <v>5937</v>
          </cell>
          <cell r="B1845" t="str">
            <v xml:space="preserve">Caja de inspeccion 0.70 x 0.80 x 1.0 libres (sin excav) pañete impermeabilizado incluye tapa removible en concreto.  </v>
          </cell>
          <cell r="C1845" t="str">
            <v>und</v>
          </cell>
          <cell r="D1845">
            <v>462237.07</v>
          </cell>
        </row>
        <row r="1846">
          <cell r="A1846">
            <v>5938</v>
          </cell>
          <cell r="B1846" t="str">
            <v xml:space="preserve">Caja de inspeccion 0.70 x 0.80 x 1.5 libres (sin excav.) pañete impermeabilizado incluye tapa removible en concreto.  </v>
          </cell>
          <cell r="C1846" t="str">
            <v>und</v>
          </cell>
          <cell r="D1846">
            <v>569791.32999999996</v>
          </cell>
        </row>
        <row r="1847">
          <cell r="A1847">
            <v>5939</v>
          </cell>
          <cell r="B1847" t="str">
            <v xml:space="preserve">Caja de inspeccion 0.70 x 0.80 x 2.0 libres (sin excav.) pañete impermeabilizado incluye tapa removible en concreto.  </v>
          </cell>
          <cell r="C1847" t="str">
            <v>und</v>
          </cell>
          <cell r="D1847">
            <v>749975.32</v>
          </cell>
        </row>
        <row r="1848">
          <cell r="A1848">
            <v>5940</v>
          </cell>
          <cell r="B1848" t="str">
            <v>Sumidero en concreto 3000 psi de 2x0.50x0.50 mts tapa concreto y rejilla ang 3*1/4" + platina 2*1/4"sin refuerzo</v>
          </cell>
          <cell r="C1848" t="str">
            <v>und</v>
          </cell>
          <cell r="D1848">
            <v>995143.19</v>
          </cell>
        </row>
        <row r="1849">
          <cell r="A1849">
            <v>5941</v>
          </cell>
          <cell r="B1849" t="str">
            <v>Baranda en perfil WF 8" x 18" y tubo HG 3"</v>
          </cell>
          <cell r="C1849" t="str">
            <v>m</v>
          </cell>
          <cell r="D1849">
            <v>194556.33</v>
          </cell>
        </row>
        <row r="1850">
          <cell r="A1850">
            <v>5942</v>
          </cell>
          <cell r="B1850" t="str">
            <v>Junta de dilatacion  JD-1</v>
          </cell>
          <cell r="C1850" t="str">
            <v>m</v>
          </cell>
          <cell r="D1850">
            <v>39714.449999999997</v>
          </cell>
        </row>
        <row r="1851">
          <cell r="A1851">
            <v>5943</v>
          </cell>
          <cell r="B1851" t="str">
            <v>Pozo de Inspeccion H= 4.5 - 5.0 m Ø 1.80. (Cono Truncado, Ladrillo Tolete Tizón)</v>
          </cell>
          <cell r="C1851" t="str">
            <v>und</v>
          </cell>
          <cell r="D1851">
            <v>4149912.46</v>
          </cell>
        </row>
        <row r="1852">
          <cell r="A1852">
            <v>5944</v>
          </cell>
          <cell r="B1852" t="str">
            <v>Cañuela Prefabricada A - 120 (0.80 x 0.30 x 0.20). Incluye mortero de pegue y nivelacion 0.03 m</v>
          </cell>
          <cell r="C1852" t="str">
            <v>m</v>
          </cell>
          <cell r="D1852">
            <v>46188.23</v>
          </cell>
        </row>
        <row r="1853">
          <cell r="A1853">
            <v>5945</v>
          </cell>
          <cell r="B1853" t="str">
            <v>Pintura interior vinilo bajo cubierta 2 manos</v>
          </cell>
          <cell r="C1853" t="str">
            <v>m²</v>
          </cell>
          <cell r="D1853">
            <v>9095.39</v>
          </cell>
        </row>
        <row r="1854">
          <cell r="A1854">
            <v>5946</v>
          </cell>
          <cell r="B1854" t="str">
            <v>Pintura exterior koraza para cubierta 2 manos</v>
          </cell>
          <cell r="C1854" t="str">
            <v>m²</v>
          </cell>
          <cell r="D1854">
            <v>13126.84</v>
          </cell>
        </row>
        <row r="1855">
          <cell r="A1855">
            <v>5947</v>
          </cell>
          <cell r="B1855" t="str">
            <v>Estuco y vinilo 3 manos. Suministro e instal.</v>
          </cell>
          <cell r="C1855" t="str">
            <v>m²</v>
          </cell>
          <cell r="D1855">
            <v>16502</v>
          </cell>
        </row>
        <row r="1856">
          <cell r="A1856">
            <v>5948</v>
          </cell>
          <cell r="B1856" t="str">
            <v>Aseo general para entrega de obra</v>
          </cell>
          <cell r="C1856" t="str">
            <v>m²</v>
          </cell>
          <cell r="D1856">
            <v>1880.84</v>
          </cell>
        </row>
        <row r="1857">
          <cell r="A1857">
            <v>5949</v>
          </cell>
          <cell r="B1857" t="str">
            <v>Lavado de pisos para entrega de obra</v>
          </cell>
          <cell r="C1857" t="str">
            <v>m²</v>
          </cell>
          <cell r="D1857">
            <v>2531.9</v>
          </cell>
        </row>
        <row r="1858">
          <cell r="A1858">
            <v>5950</v>
          </cell>
          <cell r="B1858" t="str">
            <v>Excavacion manual en material comun para caisson, bajo agua, profundidad   6 - 10 m, Ø=1.8 - 2.2 m</v>
          </cell>
          <cell r="C1858" t="str">
            <v>m³</v>
          </cell>
          <cell r="D1858">
            <v>294732.75</v>
          </cell>
        </row>
        <row r="1859">
          <cell r="A1859">
            <v>5951</v>
          </cell>
          <cell r="B1859" t="str">
            <v>Valvula de Pie en bronce  Ø=8". Suministro e instal.</v>
          </cell>
          <cell r="C1859" t="str">
            <v>und</v>
          </cell>
          <cell r="D1859">
            <v>1783167.85</v>
          </cell>
        </row>
        <row r="1860">
          <cell r="A1860">
            <v>5952</v>
          </cell>
          <cell r="B1860" t="str">
            <v>Estuco y vinilo interior 3 manos, filos y dilataciones</v>
          </cell>
          <cell r="C1860" t="str">
            <v>m²</v>
          </cell>
          <cell r="D1860">
            <v>183337.77</v>
          </cell>
        </row>
        <row r="1861">
          <cell r="A1861">
            <v>5953</v>
          </cell>
          <cell r="B1861" t="str">
            <v>Concreto resistencia 175 kg/cm2 - 2500 psi  (atraque, placa, soleras y guardarueda) para alcantarilla</v>
          </cell>
          <cell r="C1861" t="str">
            <v>m³</v>
          </cell>
          <cell r="D1861">
            <v>472131.46</v>
          </cell>
        </row>
        <row r="1862">
          <cell r="A1862">
            <v>5954</v>
          </cell>
          <cell r="B1862" t="str">
            <v>Estuco y pintura 2 manos, filos y dilataciones.</v>
          </cell>
          <cell r="C1862" t="str">
            <v>m²</v>
          </cell>
          <cell r="D1862">
            <v>0</v>
          </cell>
        </row>
        <row r="1863">
          <cell r="A1863">
            <v>5955</v>
          </cell>
          <cell r="B1863" t="str">
            <v>Esmalte sobre lamina lineal</v>
          </cell>
          <cell r="C1863" t="str">
            <v>m</v>
          </cell>
          <cell r="D1863">
            <v>6509.71</v>
          </cell>
        </row>
        <row r="1864">
          <cell r="A1864">
            <v>5956</v>
          </cell>
          <cell r="B1864" t="str">
            <v>Malla eslabonada calibre 10, ángulo 1x1/8", platina de fijación 1*1/8". Suministro e instal.</v>
          </cell>
          <cell r="C1864" t="str">
            <v>m²</v>
          </cell>
          <cell r="D1864">
            <v>29538.1</v>
          </cell>
        </row>
        <row r="1865">
          <cell r="A1865">
            <v>5957</v>
          </cell>
          <cell r="B1865" t="str">
            <v>Mezcla asfaltica MDC-2  para reparcheo e=0.10 m (colocacion manual)</v>
          </cell>
          <cell r="C1865" t="str">
            <v>m²</v>
          </cell>
          <cell r="D1865">
            <v>61782.79</v>
          </cell>
        </row>
        <row r="1866">
          <cell r="A1866">
            <v>5958</v>
          </cell>
          <cell r="B1866" t="str">
            <v>Porton tubo 2" e=1.5 mm y malla eslabonada  cal 10, ángulo de 1 1/4" x 1/8".</v>
          </cell>
          <cell r="C1866" t="str">
            <v>m²</v>
          </cell>
          <cell r="D1866">
            <v>149661.56</v>
          </cell>
        </row>
        <row r="1867">
          <cell r="A1867">
            <v>5959</v>
          </cell>
          <cell r="B1867" t="str">
            <v>Bordillo Prefabricado A - 80 (0.80 x 0.20 x 0.35)  incluye mortero de pegue y nivelacion de 0.03 m</v>
          </cell>
          <cell r="C1867" t="str">
            <v>m</v>
          </cell>
          <cell r="D1867">
            <v>48117</v>
          </cell>
        </row>
        <row r="1868">
          <cell r="A1868">
            <v>5960</v>
          </cell>
          <cell r="B1868" t="str">
            <v>Niple pasamuro 2" L=0.25 m rosca 1 extremo</v>
          </cell>
          <cell r="C1868" t="str">
            <v>und</v>
          </cell>
          <cell r="D1868">
            <v>39226.6</v>
          </cell>
        </row>
        <row r="1869">
          <cell r="A1869">
            <v>5961</v>
          </cell>
          <cell r="B1869" t="str">
            <v>Rejilla de entrada para limpieza 1.0 x 0.75</v>
          </cell>
          <cell r="C1869" t="str">
            <v>und</v>
          </cell>
          <cell r="D1869">
            <v>129958.56</v>
          </cell>
        </row>
        <row r="1870">
          <cell r="A1870">
            <v>5962</v>
          </cell>
          <cell r="B1870" t="str">
            <v>Guardaescoba mediacaña en granito</v>
          </cell>
          <cell r="C1870" t="str">
            <v>m</v>
          </cell>
          <cell r="D1870">
            <v>34717.61</v>
          </cell>
        </row>
        <row r="1871">
          <cell r="A1871">
            <v>5963</v>
          </cell>
          <cell r="B1871" t="str">
            <v>Cable IPS -  IWRC 6 x 19 AA Ø= 3/4"</v>
          </cell>
          <cell r="C1871" t="str">
            <v>m</v>
          </cell>
          <cell r="D1871">
            <v>17794.599999999999</v>
          </cell>
        </row>
        <row r="1872">
          <cell r="A1872">
            <v>5964</v>
          </cell>
          <cell r="B1872" t="str">
            <v>Cable IPS -  IWRC 6 x 19 AA Ø= 1/2"</v>
          </cell>
          <cell r="C1872" t="str">
            <v>m</v>
          </cell>
          <cell r="D1872">
            <v>10697.28</v>
          </cell>
        </row>
        <row r="1873">
          <cell r="A1873">
            <v>5965</v>
          </cell>
          <cell r="B1873" t="str">
            <v>Placa entrepiso caseton con vigas sin refuerzo 3000 Psi, H= 0.25 m</v>
          </cell>
          <cell r="C1873" t="str">
            <v>m²</v>
          </cell>
          <cell r="D1873">
            <v>172158.03</v>
          </cell>
        </row>
        <row r="1874">
          <cell r="A1874">
            <v>5966</v>
          </cell>
          <cell r="B1874" t="str">
            <v>Demolicion a mano de tableta piso, espesor 0-5 cm con retiro</v>
          </cell>
          <cell r="C1874" t="str">
            <v>m²</v>
          </cell>
          <cell r="D1874">
            <v>11150.37</v>
          </cell>
        </row>
        <row r="1875">
          <cell r="A1875">
            <v>5967</v>
          </cell>
          <cell r="B1875" t="str">
            <v>Anclajes en angulo y varilla segun diseño</v>
          </cell>
          <cell r="C1875" t="str">
            <v>und</v>
          </cell>
          <cell r="D1875">
            <v>19690.66</v>
          </cell>
        </row>
        <row r="1876">
          <cell r="A1876">
            <v>5968</v>
          </cell>
          <cell r="B1876" t="str">
            <v>Montaje Estructura metalica Acero A-36 para puente colgante de carga &lt; a 3 TN</v>
          </cell>
          <cell r="C1876" t="str">
            <v>kg</v>
          </cell>
          <cell r="D1876">
            <v>1415.57</v>
          </cell>
        </row>
        <row r="1877">
          <cell r="A1877">
            <v>5969</v>
          </cell>
          <cell r="B1877" t="str">
            <v>Estructura metalica Acero A-36 para puente colgante de carga &lt; a 3 Tn (Incluye:Suministro y fabricacion)</v>
          </cell>
          <cell r="C1877" t="str">
            <v>kg</v>
          </cell>
          <cell r="D1877">
            <v>5213.6499999999996</v>
          </cell>
        </row>
        <row r="1878">
          <cell r="A1878">
            <v>5970</v>
          </cell>
          <cell r="B1878" t="str">
            <v>Tensor en varilla 3/8". Suministro e Instal.</v>
          </cell>
          <cell r="C1878" t="str">
            <v>m</v>
          </cell>
          <cell r="D1878">
            <v>10418.549999999999</v>
          </cell>
        </row>
        <row r="1879">
          <cell r="A1879">
            <v>5971</v>
          </cell>
          <cell r="B1879" t="str">
            <v>Placa base en concreto 3000 psi e=0.15 m</v>
          </cell>
          <cell r="C1879" t="str">
            <v>m²</v>
          </cell>
          <cell r="D1879">
            <v>73843.179999999993</v>
          </cell>
        </row>
        <row r="1880">
          <cell r="A1880">
            <v>5972</v>
          </cell>
          <cell r="B1880" t="str">
            <v>Codo sanitario PVC 90° - 1/4 C x C 6". Suministro e instal.</v>
          </cell>
          <cell r="C1880" t="str">
            <v>und</v>
          </cell>
          <cell r="D1880">
            <v>113795.91</v>
          </cell>
        </row>
        <row r="1881">
          <cell r="A1881">
            <v>5973</v>
          </cell>
          <cell r="B1881" t="str">
            <v>Demolicion de alcantarilla, con retiro</v>
          </cell>
          <cell r="C1881" t="str">
            <v>m³</v>
          </cell>
          <cell r="D1881">
            <v>62291.43</v>
          </cell>
        </row>
        <row r="1882">
          <cell r="A1882">
            <v>5975</v>
          </cell>
          <cell r="B1882" t="str">
            <v>Losa de pavimento en Concreto resistencia 210 kg/cm²-3000 psi e=0.18 m</v>
          </cell>
          <cell r="C1882" t="str">
            <v>m²</v>
          </cell>
          <cell r="D1882">
            <v>51856.36</v>
          </cell>
        </row>
        <row r="1883">
          <cell r="A1883">
            <v>5976</v>
          </cell>
          <cell r="B1883" t="str">
            <v xml:space="preserve">Losa de pavimento en Concreto resistencia 210 kg/cm²-3000 psi e=0.20 m  </v>
          </cell>
          <cell r="C1883" t="str">
            <v>m²</v>
          </cell>
          <cell r="D1883">
            <v>90865.49</v>
          </cell>
        </row>
        <row r="1884">
          <cell r="A1884">
            <v>5977</v>
          </cell>
          <cell r="B1884" t="str">
            <v>Losa de pavimento en Concreto resistencia 210 kg/cm²-3000 psi e=0.22 m</v>
          </cell>
          <cell r="C1884" t="str">
            <v>m²</v>
          </cell>
          <cell r="D1884">
            <v>32690.400000000001</v>
          </cell>
        </row>
        <row r="1885">
          <cell r="A1885">
            <v>5978</v>
          </cell>
          <cell r="B1885" t="str">
            <v>Losa de pavimento en Concreto resistencia 210 kg/cm²-3000 psi e=0.24 m</v>
          </cell>
          <cell r="C1885" t="str">
            <v>m²</v>
          </cell>
          <cell r="D1885">
            <v>85600.18</v>
          </cell>
        </row>
        <row r="1886">
          <cell r="A1886">
            <v>5979</v>
          </cell>
          <cell r="B1886" t="str">
            <v>Yee sanitaria  2" (descolgada). Suministro e instal.</v>
          </cell>
          <cell r="C1886" t="str">
            <v>und</v>
          </cell>
          <cell r="D1886">
            <v>14680.72</v>
          </cell>
        </row>
        <row r="1887">
          <cell r="A1887">
            <v>5980</v>
          </cell>
          <cell r="B1887" t="str">
            <v>Yee sanitaria  3" (descolgada). Suministro e instal.</v>
          </cell>
          <cell r="C1887" t="str">
            <v>und</v>
          </cell>
          <cell r="D1887">
            <v>25443.25</v>
          </cell>
        </row>
        <row r="1888">
          <cell r="A1888">
            <v>5981</v>
          </cell>
          <cell r="B1888" t="str">
            <v>Adaptador de limpieza sanitario PVC 2". Suministro e Instal.</v>
          </cell>
          <cell r="C1888" t="str">
            <v>und</v>
          </cell>
          <cell r="D1888">
            <v>8667.17</v>
          </cell>
        </row>
        <row r="1889">
          <cell r="A1889">
            <v>5982</v>
          </cell>
          <cell r="B1889" t="str">
            <v>Adaptador de limpieza sanitario PVC 3". Suministro e Instal.</v>
          </cell>
          <cell r="C1889" t="str">
            <v>und</v>
          </cell>
          <cell r="D1889">
            <v>16100.63</v>
          </cell>
        </row>
        <row r="1890">
          <cell r="A1890">
            <v>5983</v>
          </cell>
          <cell r="B1890" t="str">
            <v>Yee sanitaria  4" (descolgada). Suministro e instal.</v>
          </cell>
          <cell r="C1890" t="str">
            <v>und</v>
          </cell>
          <cell r="D1890">
            <v>39497.18</v>
          </cell>
        </row>
        <row r="1891">
          <cell r="A1891">
            <v>5984</v>
          </cell>
          <cell r="B1891" t="str">
            <v>Tuberia conduccion de agua H. Galvanizada Ø=1 1/2" (descolgada). Suministro e Instal.</v>
          </cell>
          <cell r="C1891" t="str">
            <v>m</v>
          </cell>
          <cell r="D1891">
            <v>21915.19</v>
          </cell>
        </row>
        <row r="1892">
          <cell r="A1892">
            <v>5985</v>
          </cell>
          <cell r="B1892" t="str">
            <v>Tuberia conduccion de agua H. Galvanizada Ø=2 1/2" (descolgada). Suministro e Instal.</v>
          </cell>
          <cell r="C1892" t="str">
            <v>m</v>
          </cell>
          <cell r="D1892">
            <v>39895.61</v>
          </cell>
        </row>
        <row r="1893">
          <cell r="A1893">
            <v>5986</v>
          </cell>
          <cell r="B1893" t="str">
            <v>Tuberia conduccion de agua H. Galvanizada Ø=4" (descolgada). Suministro e Instal.</v>
          </cell>
          <cell r="C1893" t="str">
            <v>m</v>
          </cell>
          <cell r="D1893">
            <v>69628.78</v>
          </cell>
        </row>
        <row r="1894">
          <cell r="A1894">
            <v>5987</v>
          </cell>
          <cell r="B1894" t="str">
            <v xml:space="preserve">Losa maciza elevada en concreto de 3000 psi, e= 0.20 m  </v>
          </cell>
          <cell r="C1894" t="str">
            <v>m²</v>
          </cell>
          <cell r="D1894">
            <v>122316.82</v>
          </cell>
        </row>
        <row r="1895">
          <cell r="A1895">
            <v>5988</v>
          </cell>
          <cell r="B1895" t="str">
            <v>Relleno de excavacion (con material local)</v>
          </cell>
          <cell r="C1895" t="str">
            <v>m³</v>
          </cell>
          <cell r="D1895">
            <v>13464.32</v>
          </cell>
        </row>
        <row r="1896">
          <cell r="A1896">
            <v>5989</v>
          </cell>
          <cell r="B1896" t="str">
            <v>Placa base en concreto 3000 psi e=0.13 m</v>
          </cell>
          <cell r="C1896" t="str">
            <v>m²</v>
          </cell>
          <cell r="D1896">
            <v>66082.66</v>
          </cell>
        </row>
        <row r="1897">
          <cell r="A1897">
            <v>5990</v>
          </cell>
          <cell r="B1897" t="str">
            <v>Chimenea en lamina c-18</v>
          </cell>
          <cell r="C1897" t="str">
            <v>und</v>
          </cell>
          <cell r="D1897">
            <v>34665.61</v>
          </cell>
        </row>
        <row r="1898">
          <cell r="A1898">
            <v>5991</v>
          </cell>
          <cell r="B1898" t="str">
            <v>Rejilla  removible en platina de 2 x 1/4"  hueco de 3"  para tapa  box, drenaje, inspeccion y limpieza (inc. marco)</v>
          </cell>
          <cell r="C1898" t="str">
            <v>m²</v>
          </cell>
          <cell r="D1898">
            <v>292729.95</v>
          </cell>
        </row>
        <row r="1899">
          <cell r="A1899">
            <v>5992</v>
          </cell>
          <cell r="B1899" t="str">
            <v>Tuberia de drenaje PVC 160 mm 6" con filtro</v>
          </cell>
          <cell r="C1899" t="str">
            <v>m</v>
          </cell>
          <cell r="D1899">
            <v>65915.759999999995</v>
          </cell>
        </row>
        <row r="1900">
          <cell r="A1900">
            <v>5993</v>
          </cell>
          <cell r="B1900" t="str">
            <v>Sumidero lateral SL-200 en mamposteria</v>
          </cell>
          <cell r="C1900" t="str">
            <v>und</v>
          </cell>
          <cell r="D1900">
            <v>1936959.09</v>
          </cell>
        </row>
        <row r="1901">
          <cell r="A1901">
            <v>5994</v>
          </cell>
          <cell r="B1901" t="str">
            <v>Sumidero lateral SL-150 en mamposteria</v>
          </cell>
          <cell r="C1901" t="str">
            <v>und</v>
          </cell>
          <cell r="D1901">
            <v>1675970.31</v>
          </cell>
        </row>
        <row r="1902">
          <cell r="A1902">
            <v>5995</v>
          </cell>
          <cell r="B1902" t="str">
            <v>Sumidero lateral SL-100 en mamposteria</v>
          </cell>
          <cell r="C1902" t="str">
            <v>und</v>
          </cell>
          <cell r="D1902">
            <v>1410175.76</v>
          </cell>
        </row>
        <row r="1903">
          <cell r="A1903">
            <v>5996</v>
          </cell>
          <cell r="B1903" t="str">
            <v>Desmonte y limpieza en zonas no boscosas (Bulldozer)</v>
          </cell>
          <cell r="C1903" t="str">
            <v>ha</v>
          </cell>
          <cell r="D1903">
            <v>1188002.82</v>
          </cell>
        </row>
        <row r="1904">
          <cell r="A1904">
            <v>5997</v>
          </cell>
          <cell r="B1904" t="str">
            <v>Estufa industrial 4 puestos en Acero Inoxidable. Suministro e Instal.</v>
          </cell>
          <cell r="C1904" t="str">
            <v>und</v>
          </cell>
          <cell r="D1904">
            <v>1495335</v>
          </cell>
        </row>
        <row r="1905">
          <cell r="A1905">
            <v>5998</v>
          </cell>
          <cell r="B1905" t="str">
            <v>Filtro en Y de Ø=6". E.B. x E.B. Suministro e Instal</v>
          </cell>
          <cell r="C1905" t="str">
            <v>und</v>
          </cell>
          <cell r="D1905">
            <v>1314427</v>
          </cell>
        </row>
        <row r="1906">
          <cell r="A1906">
            <v>5999</v>
          </cell>
          <cell r="B1906" t="str">
            <v>Cerramiento, en ciclopeo, viga, columnetas, muro a la vista, tubo con brazo, platina, angulo, malla eslabonada y 3 hilos.</v>
          </cell>
          <cell r="C1906" t="str">
            <v>m</v>
          </cell>
          <cell r="D1906">
            <v>380333.39</v>
          </cell>
        </row>
        <row r="1907">
          <cell r="A1907">
            <v>6000</v>
          </cell>
          <cell r="B1907" t="str">
            <v>Desmonte de cielo raso con retiro</v>
          </cell>
          <cell r="C1907" t="str">
            <v>m²</v>
          </cell>
          <cell r="D1907">
            <v>9926.32</v>
          </cell>
        </row>
        <row r="1908">
          <cell r="A1908">
            <v>6001</v>
          </cell>
          <cell r="B1908" t="str">
            <v>Desmonte correas</v>
          </cell>
          <cell r="C1908" t="str">
            <v>m</v>
          </cell>
          <cell r="D1908">
            <v>4183.8599999999997</v>
          </cell>
        </row>
        <row r="1909">
          <cell r="A1909">
            <v>6002</v>
          </cell>
          <cell r="B1909" t="str">
            <v>Desmonte cubiertas, con correas y transporte</v>
          </cell>
          <cell r="C1909" t="str">
            <v>m²</v>
          </cell>
          <cell r="D1909">
            <v>10711.3</v>
          </cell>
        </row>
        <row r="1910">
          <cell r="A1910">
            <v>6003</v>
          </cell>
          <cell r="B1910" t="str">
            <v>Desmonte cubiertas asbesto cemento sin transporte</v>
          </cell>
          <cell r="C1910" t="str">
            <v>m²</v>
          </cell>
          <cell r="D1910">
            <v>6942.54</v>
          </cell>
        </row>
        <row r="1911">
          <cell r="A1911">
            <v>6004</v>
          </cell>
          <cell r="B1911" t="str">
            <v>Desmonte marcos y puertas sin transporte</v>
          </cell>
          <cell r="C1911" t="str">
            <v>m²</v>
          </cell>
          <cell r="D1911">
            <v>6942.54</v>
          </cell>
        </row>
        <row r="1912">
          <cell r="A1912">
            <v>6005</v>
          </cell>
          <cell r="B1912" t="str">
            <v>Desmonte marcos y puertas con transporte</v>
          </cell>
          <cell r="C1912" t="str">
            <v>m²</v>
          </cell>
          <cell r="D1912">
            <v>11132.06</v>
          </cell>
        </row>
        <row r="1913">
          <cell r="A1913">
            <v>6006</v>
          </cell>
          <cell r="B1913" t="str">
            <v>Desmonte de ventanas, con transporte.</v>
          </cell>
          <cell r="C1913" t="str">
            <v>m²</v>
          </cell>
          <cell r="D1913">
            <v>7689.06</v>
          </cell>
        </row>
        <row r="1914">
          <cell r="A1914">
            <v>6007</v>
          </cell>
          <cell r="B1914" t="str">
            <v>Pañete interior impermeabilizado 1:4, espesor 1.5 cm</v>
          </cell>
          <cell r="C1914" t="str">
            <v>m²</v>
          </cell>
          <cell r="D1914">
            <v>20124.62</v>
          </cell>
        </row>
        <row r="1915">
          <cell r="A1915">
            <v>6008</v>
          </cell>
          <cell r="B1915" t="str">
            <v>Desmonte tableros electricos</v>
          </cell>
          <cell r="C1915" t="str">
            <v>und</v>
          </cell>
          <cell r="D1915">
            <v>46282</v>
          </cell>
        </row>
        <row r="1916">
          <cell r="A1916">
            <v>6009</v>
          </cell>
          <cell r="B1916" t="str">
            <v>Tablon liso de gres, tipo vitrificado 30 x 30 cm, e= 12 mm. Suministro e instal.</v>
          </cell>
          <cell r="C1916" t="str">
            <v>m²</v>
          </cell>
          <cell r="D1916">
            <v>41824.959999999999</v>
          </cell>
        </row>
        <row r="1917">
          <cell r="A1917">
            <v>6010</v>
          </cell>
          <cell r="B1917" t="str">
            <v>Hoja puerta triplex. Suministro e instal.</v>
          </cell>
          <cell r="C1917" t="str">
            <v>m²</v>
          </cell>
          <cell r="D1917">
            <v>138709.23000000001</v>
          </cell>
        </row>
        <row r="1918">
          <cell r="A1918">
            <v>6011</v>
          </cell>
          <cell r="B1918" t="str">
            <v>Estuco y vinilo 3 manos bajo placa</v>
          </cell>
          <cell r="C1918" t="str">
            <v>m²</v>
          </cell>
          <cell r="D1918">
            <v>16245.15</v>
          </cell>
        </row>
        <row r="1919">
          <cell r="A1919">
            <v>6025</v>
          </cell>
          <cell r="B1919" t="str">
            <v>Enchape pared ceramica brillante 30.5 x 20.5 cm tipo egeo de corona o similar</v>
          </cell>
          <cell r="C1919" t="str">
            <v>m²</v>
          </cell>
          <cell r="D1919">
            <v>42179</v>
          </cell>
        </row>
        <row r="1920">
          <cell r="A1920">
            <v>6026</v>
          </cell>
          <cell r="B1920" t="str">
            <v>Cerradura entrada oficina, clásica madera. Suministro e instal, tippo schlage o safe, 1a calidad.</v>
          </cell>
          <cell r="C1920" t="str">
            <v>und</v>
          </cell>
          <cell r="D1920">
            <v>46547</v>
          </cell>
        </row>
        <row r="1921">
          <cell r="A1921">
            <v>6027</v>
          </cell>
          <cell r="B1921" t="str">
            <v>Guardaescoba baldosa grano de marmol 7.2x33,</v>
          </cell>
          <cell r="C1921" t="str">
            <v>m</v>
          </cell>
          <cell r="D1921">
            <v>19146</v>
          </cell>
        </row>
        <row r="1922">
          <cell r="A1922">
            <v>6028</v>
          </cell>
          <cell r="B1922" t="str">
            <v>Cañuela Prefabricada A - 125 (0.80 x 0.40 x 0.225). Incluye mortero de pegue y nivelacion 0.03 m</v>
          </cell>
          <cell r="C1922" t="str">
            <v>m</v>
          </cell>
          <cell r="D1922">
            <v>39738.720000000001</v>
          </cell>
        </row>
        <row r="1923">
          <cell r="A1923">
            <v>6029</v>
          </cell>
          <cell r="B1923" t="str">
            <v>Lloradero en tuberia drenaje con filtro pvc 65 mm o 2 1/2"</v>
          </cell>
          <cell r="C1923" t="str">
            <v>m</v>
          </cell>
          <cell r="D1923">
            <v>18544</v>
          </cell>
        </row>
        <row r="1924">
          <cell r="A1924">
            <v>6030</v>
          </cell>
          <cell r="B1924" t="str">
            <v>Division aluminio y acrilico. Suministro e instal.</v>
          </cell>
          <cell r="C1924" t="str">
            <v>m²</v>
          </cell>
          <cell r="D1924">
            <v>188500</v>
          </cell>
        </row>
        <row r="1925">
          <cell r="A1925">
            <v>6031</v>
          </cell>
          <cell r="B1925" t="str">
            <v>Instalacion carpinteria metalica ventanas</v>
          </cell>
          <cell r="C1925" t="str">
            <v>m²</v>
          </cell>
          <cell r="D1925">
            <v>15962.59</v>
          </cell>
        </row>
        <row r="1926">
          <cell r="A1926">
            <v>6032</v>
          </cell>
          <cell r="B1926" t="str">
            <v>Anclaje  cable - macizo Ø=1"</v>
          </cell>
          <cell r="C1926" t="str">
            <v>und</v>
          </cell>
          <cell r="D1926">
            <v>2929450.2</v>
          </cell>
        </row>
        <row r="1927">
          <cell r="A1927">
            <v>6033</v>
          </cell>
          <cell r="B1927" t="str">
            <v>|</v>
          </cell>
          <cell r="C1927" t="str">
            <v>m</v>
          </cell>
          <cell r="D1927">
            <v>5536.95</v>
          </cell>
        </row>
        <row r="1928">
          <cell r="A1928">
            <v>6034</v>
          </cell>
          <cell r="B1928" t="str">
            <v>Conector Superior de 1 " a Pendolon 1/2"</v>
          </cell>
          <cell r="C1928" t="str">
            <v>und</v>
          </cell>
          <cell r="D1928">
            <v>170606.4</v>
          </cell>
        </row>
        <row r="1929">
          <cell r="A1929">
            <v>6035</v>
          </cell>
          <cell r="B1929" t="str">
            <v>Conector Inferior de Platina 3/4" a Pendolon 1/2"</v>
          </cell>
          <cell r="C1929" t="str">
            <v>und</v>
          </cell>
          <cell r="D1929">
            <v>548339.4</v>
          </cell>
        </row>
        <row r="1930">
          <cell r="A1930">
            <v>6036</v>
          </cell>
          <cell r="B1930" t="str">
            <v>Conexion de Cables de Contraviento 1/2" (estructura y muerto)</v>
          </cell>
          <cell r="C1930" t="str">
            <v>und</v>
          </cell>
          <cell r="D1930">
            <v>256886.47</v>
          </cell>
        </row>
        <row r="1931">
          <cell r="A1931">
            <v>6037</v>
          </cell>
          <cell r="B1931" t="str">
            <v>Conexion piso (viga traviesa - viga de borde)</v>
          </cell>
          <cell r="C1931" t="str">
            <v>und</v>
          </cell>
          <cell r="D1931">
            <v>80976.66</v>
          </cell>
        </row>
        <row r="1932">
          <cell r="A1932">
            <v>6039</v>
          </cell>
          <cell r="B1932" t="str">
            <v>Conexion cercha de rigidez</v>
          </cell>
          <cell r="C1932" t="str">
            <v>und</v>
          </cell>
          <cell r="D1932">
            <v>101731.2</v>
          </cell>
        </row>
        <row r="1933">
          <cell r="A1933">
            <v>6040</v>
          </cell>
          <cell r="B1933" t="str">
            <v xml:space="preserve">Alistado esmaltado impermeabilizado muros y placas e=3 mm    </v>
          </cell>
          <cell r="C1933" t="str">
            <v>m²</v>
          </cell>
          <cell r="D1933">
            <v>13797.2</v>
          </cell>
        </row>
        <row r="1934">
          <cell r="A1934">
            <v>6041</v>
          </cell>
          <cell r="B1934" t="str">
            <v>Alistado impermeabilizado de pisos e= 0.04</v>
          </cell>
          <cell r="C1934" t="str">
            <v>m²</v>
          </cell>
          <cell r="D1934">
            <v>29673.52</v>
          </cell>
        </row>
        <row r="1935">
          <cell r="A1935">
            <v>6042</v>
          </cell>
          <cell r="B1935" t="str">
            <v>Alistado impermeabilizado de pisos e= 0.05</v>
          </cell>
          <cell r="C1935" t="str">
            <v>m²</v>
          </cell>
          <cell r="D1935">
            <v>33172.019999999997</v>
          </cell>
        </row>
        <row r="1936">
          <cell r="A1936">
            <v>6043</v>
          </cell>
          <cell r="B1936" t="str">
            <v>Locker en lamina calibre 16. Suministro e instal.</v>
          </cell>
          <cell r="C1936" t="str">
            <v>m²</v>
          </cell>
          <cell r="D1936">
            <v>236280.5</v>
          </cell>
        </row>
        <row r="1937">
          <cell r="A1937">
            <v>6044</v>
          </cell>
          <cell r="B1937" t="str">
            <v xml:space="preserve">Puerta en aluminio llena con marco e instalación  </v>
          </cell>
          <cell r="C1937" t="str">
            <v>m²</v>
          </cell>
          <cell r="D1937">
            <v>306735.88</v>
          </cell>
        </row>
        <row r="1938">
          <cell r="A1938">
            <v>6045</v>
          </cell>
          <cell r="B1938" t="str">
            <v>Tapon soldado PVC 4". Suministro e Instal.</v>
          </cell>
          <cell r="C1938" t="str">
            <v>und</v>
          </cell>
          <cell r="D1938">
            <v>34356.629999999997</v>
          </cell>
        </row>
        <row r="1939">
          <cell r="A1939">
            <v>6046</v>
          </cell>
          <cell r="B1939" t="str">
            <v>Apoyo metalico tipo 1</v>
          </cell>
          <cell r="C1939" t="str">
            <v>und</v>
          </cell>
          <cell r="D1939">
            <v>451021</v>
          </cell>
        </row>
        <row r="1940">
          <cell r="A1940">
            <v>6047</v>
          </cell>
          <cell r="B1940" t="str">
            <v>Macizo de anclaje Concreto 3000 Psi puentes colgantes</v>
          </cell>
          <cell r="C1940" t="str">
            <v>m³</v>
          </cell>
          <cell r="D1940">
            <v>724232.62</v>
          </cell>
        </row>
        <row r="1941">
          <cell r="A1941">
            <v>6048</v>
          </cell>
          <cell r="B1941" t="str">
            <v>Sondeo, limpieza y retiro material solido de tuberias alcantarillado y pozos de inspección</v>
          </cell>
          <cell r="C1941" t="str">
            <v>m</v>
          </cell>
          <cell r="D1941">
            <v>13609.25</v>
          </cell>
        </row>
        <row r="1942">
          <cell r="A1942">
            <v>6049</v>
          </cell>
          <cell r="B1942" t="str">
            <v>Limpieza, retiro y dispocision de material solido de pozos septicos de 10 a 15 m³</v>
          </cell>
          <cell r="C1942" t="str">
            <v>und</v>
          </cell>
          <cell r="D1942">
            <v>332980.40000000002</v>
          </cell>
        </row>
        <row r="1943">
          <cell r="A1943">
            <v>6051</v>
          </cell>
          <cell r="B1943" t="str">
            <v>Tapa basculante con llave de seguridad y seguro en 3 apoyos para pozo insp. en via (Inc. marco y tapa)</v>
          </cell>
          <cell r="C1943" t="str">
            <v>und</v>
          </cell>
          <cell r="D1943">
            <v>708444.33</v>
          </cell>
        </row>
        <row r="1944">
          <cell r="A1944">
            <v>6052</v>
          </cell>
          <cell r="B1944" t="str">
            <v>Geotextil Tejido 2400</v>
          </cell>
          <cell r="C1944" t="str">
            <v>m²</v>
          </cell>
          <cell r="D1944">
            <v>6721.17</v>
          </cell>
        </row>
        <row r="1945">
          <cell r="A1945">
            <v>6053</v>
          </cell>
          <cell r="B1945" t="str">
            <v>Conformacion con material granular seleccionado CBR &gt; 10% para corona Terraplen</v>
          </cell>
          <cell r="C1945" t="str">
            <v>m³</v>
          </cell>
          <cell r="D1945">
            <v>59378.13</v>
          </cell>
        </row>
        <row r="1946">
          <cell r="A1946">
            <v>6054</v>
          </cell>
          <cell r="B1946" t="str">
            <v>Junta de dilatacion con Neopreno de 1"</v>
          </cell>
          <cell r="C1946" t="str">
            <v>m</v>
          </cell>
          <cell r="D1946">
            <v>17239</v>
          </cell>
        </row>
        <row r="1947">
          <cell r="A1947">
            <v>6055</v>
          </cell>
          <cell r="B1947" t="str">
            <v>Adoquin en concreto vehicular  20 x 10 x 8</v>
          </cell>
          <cell r="C1947" t="str">
            <v>m²</v>
          </cell>
          <cell r="D1947">
            <v>91270.84</v>
          </cell>
        </row>
        <row r="1948">
          <cell r="A1948">
            <v>6056</v>
          </cell>
          <cell r="B1948" t="e">
            <v>#N/A</v>
          </cell>
          <cell r="C1948" t="e">
            <v>#N/A</v>
          </cell>
          <cell r="D1948" t="e">
            <v>#N/A</v>
          </cell>
        </row>
        <row r="1949">
          <cell r="A1949">
            <v>6057</v>
          </cell>
          <cell r="B1949" t="str">
            <v>Caja de inspeccion 50 x 50</v>
          </cell>
          <cell r="C1949" t="str">
            <v>und</v>
          </cell>
          <cell r="D1949">
            <v>193516.03</v>
          </cell>
        </row>
        <row r="1950">
          <cell r="A1950">
            <v>6058</v>
          </cell>
          <cell r="B1950" t="str">
            <v>Dintel en concreto de 3000 psi 15 x 10 reforzado</v>
          </cell>
          <cell r="C1950" t="str">
            <v>m</v>
          </cell>
          <cell r="D1950">
            <v>35303</v>
          </cell>
        </row>
        <row r="1951">
          <cell r="A1951">
            <v>6059</v>
          </cell>
          <cell r="B1951" t="str">
            <v>Caseton de lona 0.60 x 0.45</v>
          </cell>
          <cell r="C1951" t="str">
            <v>m</v>
          </cell>
          <cell r="D1951">
            <v>43221.96</v>
          </cell>
        </row>
        <row r="1952">
          <cell r="A1952">
            <v>6060</v>
          </cell>
          <cell r="B1952" t="str">
            <v>Muro circular en Concreto 3500 Psi e=0.30 m  Ø=4.30 m</v>
          </cell>
          <cell r="C1952" t="str">
            <v>m³</v>
          </cell>
          <cell r="D1952">
            <v>1378714.95</v>
          </cell>
        </row>
        <row r="1953">
          <cell r="A1953">
            <v>6061</v>
          </cell>
          <cell r="B1953" t="str">
            <v>Demolicion pavimento en concreto y piedra pegada con retiro espesor de 0.15 -0.25 m</v>
          </cell>
          <cell r="C1953" t="str">
            <v>m²</v>
          </cell>
          <cell r="D1953">
            <v>5225.3500000000004</v>
          </cell>
        </row>
        <row r="1954">
          <cell r="A1954">
            <v>6062</v>
          </cell>
          <cell r="B1954" t="str">
            <v>Tuberia Polietileno de alta densidad alcantarillado 6". Suministro e instal.</v>
          </cell>
          <cell r="C1954" t="str">
            <v>m</v>
          </cell>
          <cell r="D1954">
            <v>25299.439999999999</v>
          </cell>
        </row>
        <row r="1955">
          <cell r="A1955">
            <v>6063</v>
          </cell>
          <cell r="B1955" t="str">
            <v>Tuberia Polietileno de alta densidad alcantarillado 8". Suministro e instal.</v>
          </cell>
          <cell r="C1955" t="str">
            <v>m</v>
          </cell>
          <cell r="D1955">
            <v>35744.449999999997</v>
          </cell>
        </row>
        <row r="1956">
          <cell r="A1956">
            <v>6064</v>
          </cell>
          <cell r="B1956" t="str">
            <v>Tuberia Polietileno de alta densidad alcantarillado 10". Suministro e instal.</v>
          </cell>
          <cell r="C1956" t="str">
            <v>m</v>
          </cell>
          <cell r="D1956">
            <v>50547.14</v>
          </cell>
        </row>
        <row r="1957">
          <cell r="A1957">
            <v>6065</v>
          </cell>
          <cell r="B1957" t="str">
            <v>Tuberia Polietileno de alta densidad  alcantarillado 12". Suministro e instal.</v>
          </cell>
          <cell r="C1957" t="str">
            <v>m</v>
          </cell>
          <cell r="D1957">
            <v>72065.820000000007</v>
          </cell>
        </row>
        <row r="1958">
          <cell r="A1958">
            <v>6066</v>
          </cell>
          <cell r="B1958" t="str">
            <v>Tuberia Polietileno de alta densidad  alcantarillado 15". Suministro e instal.</v>
          </cell>
          <cell r="C1958" t="str">
            <v>m</v>
          </cell>
          <cell r="D1958">
            <v>108175.61</v>
          </cell>
        </row>
        <row r="1959">
          <cell r="A1959">
            <v>6067</v>
          </cell>
          <cell r="B1959" t="str">
            <v>Tuberia Polietileno de alta densidad alcantarillado 18". Suministro e instal.</v>
          </cell>
          <cell r="C1959" t="str">
            <v>m</v>
          </cell>
          <cell r="D1959">
            <v>223016.57</v>
          </cell>
        </row>
        <row r="1960">
          <cell r="A1960">
            <v>6068</v>
          </cell>
          <cell r="B1960" t="str">
            <v>Tuberia Polietileno de alta densidad alcantarillado 24". Suministro e instal.</v>
          </cell>
          <cell r="C1960" t="str">
            <v>m</v>
          </cell>
          <cell r="D1960">
            <v>323618.88</v>
          </cell>
        </row>
        <row r="1961">
          <cell r="A1961">
            <v>6069</v>
          </cell>
          <cell r="B1961" t="str">
            <v>Tuberia Polietileno de alta densidad alcantarillado 30". Suministro e instal.</v>
          </cell>
          <cell r="C1961" t="str">
            <v>m</v>
          </cell>
          <cell r="D1961">
            <v>480846.04</v>
          </cell>
        </row>
        <row r="1962">
          <cell r="A1962">
            <v>6070</v>
          </cell>
          <cell r="B1962" t="str">
            <v>Tuberia Polietileno de alta densidad alcantarillado 36". Suministro e instal.</v>
          </cell>
          <cell r="C1962" t="str">
            <v>m</v>
          </cell>
          <cell r="D1962">
            <v>865104.4</v>
          </cell>
        </row>
        <row r="1963">
          <cell r="A1963">
            <v>6071</v>
          </cell>
          <cell r="B1963" t="str">
            <v>Tuberia Polietileno de alta densidad alcantarillado 42". Suministro e instal.</v>
          </cell>
          <cell r="C1963" t="str">
            <v>m</v>
          </cell>
          <cell r="D1963">
            <v>1247245.1499999999</v>
          </cell>
        </row>
        <row r="1964">
          <cell r="A1964">
            <v>6072</v>
          </cell>
          <cell r="B1964" t="str">
            <v>Tuberia Polietileno de alta densidad alcantarillado 48". Suministro e instal.</v>
          </cell>
          <cell r="C1964" t="str">
            <v>m</v>
          </cell>
          <cell r="D1964">
            <v>1732113.82</v>
          </cell>
        </row>
        <row r="1965">
          <cell r="A1965">
            <v>6073</v>
          </cell>
          <cell r="B1965" t="str">
            <v>Tuberia Polietileno de alta densidad alcantarillado 60". Suministro e instal.</v>
          </cell>
          <cell r="C1965" t="str">
            <v>m</v>
          </cell>
          <cell r="D1965">
            <v>2235626.38</v>
          </cell>
        </row>
        <row r="1966">
          <cell r="A1966">
            <v>6074</v>
          </cell>
          <cell r="B1966" t="str">
            <v>Concreto 3500 Psi, impermeabilizado para estructuras hidraulicas</v>
          </cell>
          <cell r="C1966" t="str">
            <v>m³</v>
          </cell>
          <cell r="D1966">
            <v>861826.5</v>
          </cell>
        </row>
        <row r="1967">
          <cell r="A1967">
            <v>6075</v>
          </cell>
          <cell r="B1967" t="str">
            <v>Tala de arbol Ø&gt;0.50 m; incluye apeo, desramado, troceo, pelado, repique, apilado en troncos y disposición final 2 km</v>
          </cell>
          <cell r="C1967" t="str">
            <v>und</v>
          </cell>
          <cell r="D1967">
            <v>250023.5</v>
          </cell>
        </row>
        <row r="1968">
          <cell r="A1968">
            <v>6076</v>
          </cell>
          <cell r="B1968" t="str">
            <v>Tee reducida de polietileno PE 100 - RDE 17 PN 10  110 mm x 63 mm o Ø=4" x 2"</v>
          </cell>
          <cell r="C1968" t="str">
            <v>und</v>
          </cell>
          <cell r="D1968">
            <v>120975.88</v>
          </cell>
        </row>
        <row r="1969">
          <cell r="A1969">
            <v>6077</v>
          </cell>
          <cell r="B1969" t="str">
            <v>Rejilla metalica 0.5*4.0 m (Barras 3/4" H=C/0.17 m y V=C/0.15) para estructura de entrega T1 segun planos)</v>
          </cell>
          <cell r="C1969" t="str">
            <v>und</v>
          </cell>
          <cell r="D1969">
            <v>730929.19</v>
          </cell>
        </row>
        <row r="1970">
          <cell r="A1970">
            <v>6078</v>
          </cell>
          <cell r="B1970" t="str">
            <v>Concreto MR 36 kg/cm2 o 3.6 Mpa (Basico, 5% desperdicio)</v>
          </cell>
          <cell r="C1970" t="str">
            <v>m³</v>
          </cell>
          <cell r="D1970">
            <v>408936.77</v>
          </cell>
        </row>
        <row r="1971">
          <cell r="A1971">
            <v>6079</v>
          </cell>
          <cell r="B1971" t="str">
            <v>Geotextil Tejido 2100</v>
          </cell>
          <cell r="C1971" t="str">
            <v>m²</v>
          </cell>
          <cell r="D1971">
            <v>6112.17</v>
          </cell>
        </row>
        <row r="1972">
          <cell r="A1972">
            <v>6080</v>
          </cell>
          <cell r="B1972" t="str">
            <v>Concreto ciclopeo de resistencia 1500 psi</v>
          </cell>
          <cell r="C1972" t="str">
            <v>m³</v>
          </cell>
          <cell r="D1972">
            <v>308987.48</v>
          </cell>
        </row>
        <row r="1973">
          <cell r="A1973">
            <v>6081</v>
          </cell>
          <cell r="B1973" t="str">
            <v>Filtro o Dren Frances  PVC 100 mm (0.4 x 0.6) m</v>
          </cell>
          <cell r="C1973" t="str">
            <v>m</v>
          </cell>
          <cell r="D1973">
            <v>62284.24</v>
          </cell>
        </row>
        <row r="1974">
          <cell r="A1974">
            <v>6082</v>
          </cell>
          <cell r="B1974" t="str">
            <v>Base granular triturada estabilizada con crudo de castilla e= 0.10 m (extendida con finisher)</v>
          </cell>
          <cell r="C1974" t="str">
            <v>M²</v>
          </cell>
          <cell r="D1974">
            <v>28499.14</v>
          </cell>
        </row>
        <row r="1975">
          <cell r="A1975">
            <v>6083</v>
          </cell>
          <cell r="B1975" t="str">
            <v>Restauracion pavimento en concreto de 3000 psi y piedra pegada</v>
          </cell>
          <cell r="C1975" t="str">
            <v>m²</v>
          </cell>
          <cell r="D1975">
            <v>585578.68000000005</v>
          </cell>
        </row>
        <row r="1976">
          <cell r="A1976">
            <v>6084</v>
          </cell>
          <cell r="B1976" t="str">
            <v>Concreto de 3000 psi para reparación de pavimento y andén</v>
          </cell>
          <cell r="C1976" t="str">
            <v>m³</v>
          </cell>
          <cell r="D1976">
            <v>31405.95</v>
          </cell>
        </row>
        <row r="1977">
          <cell r="A1977">
            <v>6085</v>
          </cell>
          <cell r="B1977" t="str">
            <v>Losa inferior en concreto de 3500 psi impermeabilizado, para tanque elevado, (inc. viga perimetral y vigas centrales)</v>
          </cell>
          <cell r="C1977" t="str">
            <v>m³</v>
          </cell>
          <cell r="D1977">
            <v>1104674.51</v>
          </cell>
        </row>
        <row r="1978">
          <cell r="A1978">
            <v>6086</v>
          </cell>
          <cell r="B1978" t="str">
            <v>Muro en concreto de 3500 psi impermeabilizado, para tanque elevado.</v>
          </cell>
          <cell r="C1978" t="str">
            <v>m³</v>
          </cell>
          <cell r="D1978">
            <v>1056745.06</v>
          </cell>
        </row>
        <row r="1979">
          <cell r="A1979">
            <v>6087</v>
          </cell>
          <cell r="B1979" t="str">
            <v>Losa superior en concreto de 3500 psi impermeabilizado, para tanque elevado, (inc. viga perimetral y vigas centrales)</v>
          </cell>
          <cell r="C1979" t="str">
            <v>m³</v>
          </cell>
          <cell r="D1979">
            <v>1051294.67</v>
          </cell>
        </row>
        <row r="1980">
          <cell r="A1980">
            <v>6088</v>
          </cell>
          <cell r="B1980" t="str">
            <v>Anclaje apoyo Acero SAE 1045 y platinas A-36. Suministro e Instal.</v>
          </cell>
          <cell r="C1980" t="str">
            <v>und</v>
          </cell>
          <cell r="D1980">
            <v>1229700.3600000001</v>
          </cell>
        </row>
        <row r="1981">
          <cell r="A1981">
            <v>6089</v>
          </cell>
          <cell r="B1981" t="str">
            <v>Caseton de lona 0.60 x 0.40</v>
          </cell>
          <cell r="C1981" t="str">
            <v>m</v>
          </cell>
          <cell r="D1981">
            <v>39743.56</v>
          </cell>
        </row>
        <row r="1982">
          <cell r="A1982">
            <v>6090</v>
          </cell>
          <cell r="B1982" t="str">
            <v>Baranda en tubo galvanizado de 2", cal 1.5 mm (inc. anticorrosivo  pintura) h=0.90 m</v>
          </cell>
          <cell r="C1982" t="str">
            <v>m</v>
          </cell>
          <cell r="D1982">
            <v>90187.83</v>
          </cell>
        </row>
        <row r="1983">
          <cell r="A1983">
            <v>6091</v>
          </cell>
          <cell r="B1983" t="str">
            <v>Excavacion mecanica para pavimento asfaltico existente, con retiro.</v>
          </cell>
          <cell r="C1983" t="str">
            <v>m³</v>
          </cell>
          <cell r="D1983">
            <v>85867.76</v>
          </cell>
        </row>
        <row r="1984">
          <cell r="A1984">
            <v>6092</v>
          </cell>
          <cell r="B1984" t="str">
            <v>Canalizador vial 81 x 20 x 15. Suministro e Instal.</v>
          </cell>
          <cell r="C1984" t="str">
            <v>und</v>
          </cell>
          <cell r="D1984">
            <v>132042.28</v>
          </cell>
        </row>
        <row r="1985">
          <cell r="A1985">
            <v>6093</v>
          </cell>
          <cell r="B1985" t="str">
            <v>Tornillo de cortante 1 1/2" x 6" G-2, R.O. Suministro e Instal.</v>
          </cell>
          <cell r="C1985" t="str">
            <v>und</v>
          </cell>
          <cell r="D1985">
            <v>19296.810000000001</v>
          </cell>
        </row>
        <row r="1986">
          <cell r="A1986">
            <v>6094</v>
          </cell>
          <cell r="B1986" t="str">
            <v>Tuberia PF+UAD 3/4". Suministro e instal.</v>
          </cell>
          <cell r="C1986" t="str">
            <v>m</v>
          </cell>
          <cell r="D1986">
            <v>4045.9</v>
          </cell>
        </row>
        <row r="1987">
          <cell r="A1987">
            <v>6095</v>
          </cell>
          <cell r="B1987" t="str">
            <v>Tuberia PF+UAD 1/2". Suministro e instal.</v>
          </cell>
          <cell r="C1987" t="str">
            <v>m</v>
          </cell>
          <cell r="D1987">
            <v>2801.66</v>
          </cell>
        </row>
        <row r="1988">
          <cell r="A1988">
            <v>6096</v>
          </cell>
          <cell r="B1988" t="str">
            <v>Valvula compuerta elastica vastago no ascendente Ø=10"  E.B. Suministro e instal.</v>
          </cell>
          <cell r="C1988" t="str">
            <v>und</v>
          </cell>
          <cell r="D1988">
            <v>3224387</v>
          </cell>
        </row>
        <row r="1989">
          <cell r="A1989">
            <v>6097</v>
          </cell>
          <cell r="B1989" t="str">
            <v>Valvula de bola PVC 3" para purga de lodos</v>
          </cell>
          <cell r="C1989" t="str">
            <v>und</v>
          </cell>
          <cell r="D1989">
            <v>315147.13</v>
          </cell>
        </row>
        <row r="1990">
          <cell r="A1990">
            <v>6098</v>
          </cell>
          <cell r="B1990" t="str">
            <v>Valvula de compuerta elastica vastago no ascendente extremo jh Ø 2". Suministro e Instal.</v>
          </cell>
          <cell r="C1990" t="str">
            <v>und</v>
          </cell>
          <cell r="D1990">
            <v>311555.33</v>
          </cell>
        </row>
        <row r="1991">
          <cell r="A1991">
            <v>6099</v>
          </cell>
          <cell r="B1991" t="str">
            <v>Adecuacion del terreno y construccion de piscinas para lodos</v>
          </cell>
          <cell r="C1991" t="str">
            <v>m³</v>
          </cell>
          <cell r="D1991">
            <v>35764.6</v>
          </cell>
        </row>
        <row r="1992">
          <cell r="A1992">
            <v>6100</v>
          </cell>
          <cell r="B1992" t="str">
            <v>Perforacion de prueba en Ø 8 ½ " (plano-sabana) profundidad &gt; 80 m</v>
          </cell>
          <cell r="C1992" t="str">
            <v>m</v>
          </cell>
          <cell r="D1992">
            <v>108048.6</v>
          </cell>
        </row>
        <row r="1993">
          <cell r="A1993">
            <v>6101</v>
          </cell>
          <cell r="B1993" t="str">
            <v>Registro electrico del pozo con sonda SP, Gamma Ray y Resistividad</v>
          </cell>
          <cell r="C1993" t="str">
            <v>m</v>
          </cell>
          <cell r="D1993">
            <v>32370.89</v>
          </cell>
        </row>
        <row r="1994">
          <cell r="A1994">
            <v>6102</v>
          </cell>
          <cell r="B1994" t="str">
            <v>Tuberia A.C S/C SCH-40. Ø 6"- para pozo. Suministro e Instal.</v>
          </cell>
          <cell r="C1994" t="str">
            <v>m</v>
          </cell>
          <cell r="D1994">
            <v>227139.49</v>
          </cell>
        </row>
        <row r="1995">
          <cell r="A1995">
            <v>6103</v>
          </cell>
          <cell r="B1995" t="str">
            <v>Filtro en Acero al Carbon Inoxidable SCH-40 Ø 6". Suministro e Instal.</v>
          </cell>
          <cell r="C1995" t="str">
            <v>m</v>
          </cell>
          <cell r="D1995">
            <v>750462.49</v>
          </cell>
        </row>
        <row r="1996">
          <cell r="A1996">
            <v>6104</v>
          </cell>
          <cell r="B1996" t="str">
            <v>Grava lavada y libre de calcareos para filtros 1/32" - 1". Suministro e Instal.</v>
          </cell>
          <cell r="C1996" t="str">
            <v>m³</v>
          </cell>
          <cell r="D1996">
            <v>596812.80000000005</v>
          </cell>
        </row>
        <row r="1997">
          <cell r="A1997">
            <v>6105</v>
          </cell>
          <cell r="B1997" t="str">
            <v>Sello sanitario Placa base en Concreto 3000 Psi 1.0 x 1.0 x 0.08. Incluye alimentador gravilla Ø 1 1/2" y Tapon roscado</v>
          </cell>
          <cell r="C1997" t="str">
            <v>und</v>
          </cell>
          <cell r="D1997">
            <v>112996.45</v>
          </cell>
        </row>
        <row r="1998">
          <cell r="A1998">
            <v>6106</v>
          </cell>
          <cell r="B1998" t="str">
            <v>Limpieza y desarrollo de pozo profundo con compresor</v>
          </cell>
          <cell r="C1998" t="str">
            <v>h</v>
          </cell>
          <cell r="D1998">
            <v>36254</v>
          </cell>
        </row>
        <row r="1999">
          <cell r="A1999">
            <v>6107</v>
          </cell>
          <cell r="B1999" t="str">
            <v>Equipo de bombeo (Inc. tuberia produccion A/C SCH-40. Ø 2 pulg y tablero de control. Suministro e instal.</v>
          </cell>
          <cell r="C1999" t="str">
            <v>und</v>
          </cell>
          <cell r="D1999">
            <v>9819700</v>
          </cell>
        </row>
        <row r="2000">
          <cell r="A2000">
            <v>6108</v>
          </cell>
          <cell r="B2000" t="str">
            <v>Tubo cerramiento galvanizado 2"x 1.5 mm con brazo portapuas (Cerramientos - incluye pie de amigo esquinas e intermedios)</v>
          </cell>
          <cell r="C2000" t="str">
            <v>m</v>
          </cell>
          <cell r="D2000">
            <v>21248.400000000001</v>
          </cell>
        </row>
        <row r="2001">
          <cell r="A2001">
            <v>6110</v>
          </cell>
          <cell r="B2001" t="str">
            <v>Alambre de puas cal. 12. 3 hilos</v>
          </cell>
          <cell r="C2001" t="str">
            <v>m</v>
          </cell>
          <cell r="D2001">
            <v>2476.7199999999998</v>
          </cell>
        </row>
        <row r="2002">
          <cell r="A2002">
            <v>6111</v>
          </cell>
          <cell r="B2002" t="str">
            <v>Porton en malla eslabonada Cal. 10 y tubo H. G. 2" e=0.098" (Anticorrosivo y Pintura)</v>
          </cell>
          <cell r="C2002" t="str">
            <v>und</v>
          </cell>
          <cell r="D2002">
            <v>905010.02</v>
          </cell>
        </row>
        <row r="2003">
          <cell r="A2003">
            <v>6112</v>
          </cell>
          <cell r="B2003" t="str">
            <v>Valvula de ventosa 1/2". Camara doble accion multiple. Suministro e instal.</v>
          </cell>
          <cell r="C2003" t="str">
            <v>und</v>
          </cell>
          <cell r="D2003">
            <v>590105.79</v>
          </cell>
        </row>
        <row r="2004">
          <cell r="A2004">
            <v>6113</v>
          </cell>
          <cell r="B2004" t="str">
            <v>Tapon soldado PVC 2". Suministro e Instal.</v>
          </cell>
          <cell r="C2004" t="str">
            <v>und</v>
          </cell>
          <cell r="D2004">
            <v>6378.64</v>
          </cell>
        </row>
        <row r="2005">
          <cell r="A2005">
            <v>6114</v>
          </cell>
          <cell r="B2005" t="str">
            <v>Desmonte y reinstalacion de semaforos</v>
          </cell>
          <cell r="C2005" t="str">
            <v>und</v>
          </cell>
          <cell r="D2005">
            <v>181103.6</v>
          </cell>
        </row>
        <row r="2006">
          <cell r="A2006">
            <v>6115</v>
          </cell>
          <cell r="B2006" t="str">
            <v>Columna en concreto de resistencia 3000 psi de 6-9 m</v>
          </cell>
          <cell r="C2006" t="str">
            <v>m³</v>
          </cell>
          <cell r="D2006">
            <v>879387.69</v>
          </cell>
        </row>
        <row r="2007">
          <cell r="A2007">
            <v>6116</v>
          </cell>
          <cell r="B2007" t="str">
            <v>Columna en concreto de resistencia 3000 psi de 9-12 m</v>
          </cell>
          <cell r="C2007" t="str">
            <v>m³</v>
          </cell>
          <cell r="D2007">
            <v>1033458.69</v>
          </cell>
        </row>
        <row r="2008">
          <cell r="A2008">
            <v>6117</v>
          </cell>
          <cell r="B2008" t="str">
            <v>Tapa en lamina alfajor, con marco en angulo y 2 agarraderas. Suministro e instal.</v>
          </cell>
          <cell r="C2008" t="str">
            <v>m²</v>
          </cell>
          <cell r="D2008">
            <v>287601</v>
          </cell>
        </row>
        <row r="2009">
          <cell r="A2009">
            <v>6118</v>
          </cell>
          <cell r="B2009" t="str">
            <v>Excavacion a mano en material comun 2 a 3 m</v>
          </cell>
          <cell r="C2009" t="str">
            <v>m³</v>
          </cell>
          <cell r="D2009">
            <v>50202.5</v>
          </cell>
        </row>
        <row r="2010">
          <cell r="A2010">
            <v>6119</v>
          </cell>
          <cell r="B2010" t="str">
            <v>Analisis fisico - quimico y bacteriologico de agua</v>
          </cell>
          <cell r="C2010" t="str">
            <v>und</v>
          </cell>
          <cell r="D2010">
            <v>250000</v>
          </cell>
        </row>
        <row r="2011">
          <cell r="A2011">
            <v>6120</v>
          </cell>
          <cell r="B2011" t="str">
            <v>Rejilla para captación ancho = 0.70 m.</v>
          </cell>
          <cell r="C2011" t="str">
            <v>m</v>
          </cell>
          <cell r="D2011">
            <v>248133.02</v>
          </cell>
        </row>
        <row r="2012">
          <cell r="A2012">
            <v>6121</v>
          </cell>
          <cell r="B2012" t="str">
            <v>Lavaplatos acero inoxidable 100 x 50 de sobreponer con escurridero y grifería mezclador 8". Suministro e instal.</v>
          </cell>
          <cell r="C2012" t="str">
            <v>und</v>
          </cell>
          <cell r="D2012">
            <v>249351</v>
          </cell>
        </row>
        <row r="2013">
          <cell r="A2013">
            <v>6123</v>
          </cell>
          <cell r="B2013" t="str">
            <v>Poyo para ducha, en tolete común y enchapado</v>
          </cell>
          <cell r="C2013" t="str">
            <v>m</v>
          </cell>
          <cell r="D2013">
            <v>23069.200000000001</v>
          </cell>
        </row>
        <row r="2014">
          <cell r="A2014">
            <v>6124</v>
          </cell>
          <cell r="B2014" t="str">
            <v>Buje soldado 1" x 3/4". Suministro e instal.</v>
          </cell>
          <cell r="C2014" t="str">
            <v>und</v>
          </cell>
          <cell r="D2014">
            <v>4152.49</v>
          </cell>
        </row>
        <row r="2015">
          <cell r="A2015">
            <v>6125</v>
          </cell>
          <cell r="B2015" t="str">
            <v>Cable IPS -  IWRC 6 x 19 AA Ø= 1 7/8"</v>
          </cell>
          <cell r="C2015" t="str">
            <v>m</v>
          </cell>
          <cell r="D2015">
            <v>99308.5</v>
          </cell>
        </row>
        <row r="2016">
          <cell r="A2016">
            <v>6126</v>
          </cell>
          <cell r="B2016" t="str">
            <v>Varilla roscada de  anclaje Ø=1 1/8" acero Sae 1045</v>
          </cell>
          <cell r="C2016" t="str">
            <v>m</v>
          </cell>
          <cell r="D2016">
            <v>124887</v>
          </cell>
        </row>
        <row r="2017">
          <cell r="A2017">
            <v>6127</v>
          </cell>
          <cell r="B2017" t="str">
            <v>Cimbra metalica para vigas de Puentes Postensados (Obra falsa) &gt; 45 m</v>
          </cell>
          <cell r="C2017" t="str">
            <v>m³</v>
          </cell>
          <cell r="D2017">
            <v>272626.57</v>
          </cell>
        </row>
        <row r="2018">
          <cell r="A2018">
            <v>6128</v>
          </cell>
          <cell r="B2018" t="str">
            <v>Baranda en concreto 3000 Psi, sin refuerzo H=0.90 de 0.25 x 0.50, L separacion 2.50 m</v>
          </cell>
          <cell r="C2018" t="str">
            <v>m</v>
          </cell>
          <cell r="D2018">
            <v>121727.25</v>
          </cell>
        </row>
        <row r="2019">
          <cell r="A2019">
            <v>6129</v>
          </cell>
          <cell r="B2019" t="str">
            <v>Concreto 3000 Psi, para el anillo del Caisson (H=1.00 M, Prof=7.0  - 12 m, Ø=1.20 m</v>
          </cell>
          <cell r="C2019" t="str">
            <v>m³</v>
          </cell>
          <cell r="D2019">
            <v>1180642.1499999999</v>
          </cell>
        </row>
        <row r="2020">
          <cell r="A2020">
            <v>6130</v>
          </cell>
          <cell r="B2020" t="str">
            <v>Concreto 3000 Psi para el pilote tipo Caisson  (Profundidad 7.0 m a 12 m,  Ø= 0.9 m)</v>
          </cell>
          <cell r="C2020" t="str">
            <v>m³</v>
          </cell>
          <cell r="D2020">
            <v>796523.4</v>
          </cell>
        </row>
        <row r="2021">
          <cell r="A2021">
            <v>6131</v>
          </cell>
          <cell r="B2021" t="str">
            <v>Excavacion manual en conglomerado para Caisson, Bajo agua y profundidad  7 m - 12 m, Ø=1.20 m</v>
          </cell>
          <cell r="C2021" t="str">
            <v>m³</v>
          </cell>
          <cell r="D2021">
            <v>352131.2</v>
          </cell>
        </row>
        <row r="2022">
          <cell r="A2022">
            <v>6132</v>
          </cell>
          <cell r="B2022" t="str">
            <v>Formaleta metalica Para Vigas Postensadas Hp=1.3 - 3.00</v>
          </cell>
          <cell r="C2022" t="str">
            <v>m²</v>
          </cell>
          <cell r="D2022">
            <v>344781.6</v>
          </cell>
        </row>
        <row r="2023">
          <cell r="A2023">
            <v>6133</v>
          </cell>
          <cell r="B2023" t="str">
            <v>Viga Postensada 5000 Psi (350 Kg/cm2)  H= 2.0 - 3.00 m.</v>
          </cell>
          <cell r="C2023" t="str">
            <v>m³</v>
          </cell>
          <cell r="D2023">
            <v>1841057.85</v>
          </cell>
        </row>
        <row r="2024">
          <cell r="A2024">
            <v>6134</v>
          </cell>
          <cell r="B2024" t="str">
            <v>Valvula de ventosa 3/4". Camara sencilla doble accion. Suministro e instal.</v>
          </cell>
          <cell r="C2024" t="str">
            <v>und</v>
          </cell>
          <cell r="D2024">
            <v>258345.79</v>
          </cell>
        </row>
        <row r="2025">
          <cell r="A2025">
            <v>6135</v>
          </cell>
          <cell r="B2025" t="str">
            <v>Tapon soldado PVC 2 1/2". Suministro e Instal.</v>
          </cell>
          <cell r="C2025" t="str">
            <v>und</v>
          </cell>
          <cell r="D2025">
            <v>12704.65</v>
          </cell>
        </row>
        <row r="2026">
          <cell r="A2026">
            <v>6136</v>
          </cell>
          <cell r="B2026" t="str">
            <v>Tee de presion PVC 1 1/2". Suministro e instal.</v>
          </cell>
          <cell r="C2026" t="str">
            <v>und</v>
          </cell>
          <cell r="D2026">
            <v>11818.12</v>
          </cell>
        </row>
        <row r="2027">
          <cell r="A2027">
            <v>6137</v>
          </cell>
          <cell r="B2027" t="str">
            <v>Tee de presion PVC 1/2". Suministro e instal.</v>
          </cell>
          <cell r="C2027" t="str">
            <v>und</v>
          </cell>
          <cell r="D2027">
            <v>2201.58</v>
          </cell>
        </row>
        <row r="2028">
          <cell r="A2028">
            <v>6138</v>
          </cell>
          <cell r="B2028" t="str">
            <v>Buje soldado 3/4 x 1/2". Suministro e instal.</v>
          </cell>
          <cell r="C2028" t="str">
            <v>und</v>
          </cell>
          <cell r="D2028">
            <v>3375.82</v>
          </cell>
        </row>
        <row r="2029">
          <cell r="A2029">
            <v>6139</v>
          </cell>
          <cell r="B2029" t="str">
            <v>Valvula de compuerta en bronce 1". Suministro e instal.</v>
          </cell>
          <cell r="C2029" t="str">
            <v>und</v>
          </cell>
          <cell r="D2029">
            <v>83781.960000000006</v>
          </cell>
        </row>
        <row r="2030">
          <cell r="A2030">
            <v>6140</v>
          </cell>
          <cell r="B2030" t="str">
            <v>Valvula de bola en H.D. 1/2"</v>
          </cell>
          <cell r="C2030" t="str">
            <v>und</v>
          </cell>
          <cell r="D2030">
            <v>19085.240000000002</v>
          </cell>
        </row>
        <row r="2031">
          <cell r="A2031">
            <v>6141</v>
          </cell>
          <cell r="B2031" t="str">
            <v>Pasamuro h.f 1 1/2". Suministro e instal.</v>
          </cell>
          <cell r="C2031" t="str">
            <v>und</v>
          </cell>
          <cell r="D2031">
            <v>81627.56</v>
          </cell>
        </row>
        <row r="2032">
          <cell r="A2032">
            <v>6142</v>
          </cell>
          <cell r="B2032" t="str">
            <v>Reparacion de acometida domiciliaria acueducto PVC   Ø=1/2".</v>
          </cell>
          <cell r="C2032" t="str">
            <v>m</v>
          </cell>
          <cell r="D2032">
            <v>8620.9599999999991</v>
          </cell>
        </row>
        <row r="2033">
          <cell r="A2033">
            <v>6143</v>
          </cell>
          <cell r="B2033" t="str">
            <v>Reparacion de acometida domiciliaria alcantarillado Ø= 6"</v>
          </cell>
          <cell r="C2033" t="str">
            <v>m</v>
          </cell>
          <cell r="D2033">
            <v>54362.080000000002</v>
          </cell>
        </row>
        <row r="2034">
          <cell r="A2034">
            <v>6144</v>
          </cell>
          <cell r="B2034" t="str">
            <v>Conexion inferior (pendolon de 1")</v>
          </cell>
          <cell r="C2034" t="str">
            <v>und</v>
          </cell>
          <cell r="D2034">
            <v>718749.2</v>
          </cell>
        </row>
        <row r="2035">
          <cell r="A2035">
            <v>6145</v>
          </cell>
          <cell r="B2035" t="str">
            <v>Conector Superior de 1 7/8 " a Pendolon 1"</v>
          </cell>
          <cell r="C2035" t="str">
            <v>und</v>
          </cell>
          <cell r="D2035">
            <v>2379770.4</v>
          </cell>
        </row>
        <row r="2036">
          <cell r="A2036">
            <v>6146</v>
          </cell>
          <cell r="B2036" t="str">
            <v>Conexion de Cables de Contraviento 3/4" (estructura y muerto)</v>
          </cell>
          <cell r="C2036" t="str">
            <v>und</v>
          </cell>
          <cell r="D2036">
            <v>890624.47</v>
          </cell>
        </row>
        <row r="2037">
          <cell r="A2037">
            <v>6147</v>
          </cell>
          <cell r="B2037" t="str">
            <v>Conexion cercha de rigidez Tipo 2</v>
          </cell>
          <cell r="C2037" t="str">
            <v>und</v>
          </cell>
          <cell r="D2037">
            <v>219878.6</v>
          </cell>
        </row>
        <row r="2038">
          <cell r="A2038">
            <v>6148</v>
          </cell>
          <cell r="B2038" t="str">
            <v>Galapago para tres cables Ø 1 1/2" 0.30 x 0.24 x 0.10</v>
          </cell>
          <cell r="C2038" t="str">
            <v>und</v>
          </cell>
          <cell r="D2038">
            <v>337416.93</v>
          </cell>
        </row>
        <row r="2039">
          <cell r="A2039">
            <v>6149</v>
          </cell>
          <cell r="B2039" t="str">
            <v>Apoyo Tipo 2</v>
          </cell>
          <cell r="C2039" t="str">
            <v>und</v>
          </cell>
          <cell r="D2039">
            <v>784878.6</v>
          </cell>
        </row>
        <row r="2040">
          <cell r="A2040">
            <v>6150</v>
          </cell>
          <cell r="B2040" t="str">
            <v>Anclaje  cable - macizo Ø=3"</v>
          </cell>
          <cell r="C2040" t="str">
            <v>und</v>
          </cell>
          <cell r="D2040">
            <v>5733100.2000000002</v>
          </cell>
        </row>
        <row r="2041">
          <cell r="A2041">
            <v>6151</v>
          </cell>
          <cell r="B2041" t="str">
            <v>Pendolon en varilla de 5/8" (con herrajes)</v>
          </cell>
          <cell r="C2041" t="str">
            <v>und</v>
          </cell>
          <cell r="D2041">
            <v>372851.04</v>
          </cell>
        </row>
        <row r="2042">
          <cell r="A2042">
            <v>6152</v>
          </cell>
          <cell r="B2042" t="str">
            <v>Durmiente en Madera 0.10 x 0.08 x 1</v>
          </cell>
          <cell r="C2042" t="str">
            <v>m</v>
          </cell>
          <cell r="D2042">
            <v>17631.25</v>
          </cell>
        </row>
        <row r="2043">
          <cell r="A2043">
            <v>6153</v>
          </cell>
          <cell r="B2043" t="str">
            <v>Tabla para piso 0.03 x 0.20 x 1</v>
          </cell>
          <cell r="C2043" t="str">
            <v>m</v>
          </cell>
          <cell r="D2043">
            <v>15763.5</v>
          </cell>
        </row>
        <row r="2044">
          <cell r="A2044">
            <v>6154</v>
          </cell>
          <cell r="B2044" t="str">
            <v>Limpieza Chorro de Arena SSPC-SP6 para tuberia en diametro 3" - 5"</v>
          </cell>
          <cell r="C2044" t="str">
            <v>m</v>
          </cell>
          <cell r="D2044">
            <v>52190.11</v>
          </cell>
        </row>
        <row r="2045">
          <cell r="A2045">
            <v>6155</v>
          </cell>
          <cell r="B2045" t="str">
            <v>Tabla para calzada 0.04 x 0.20 x 1</v>
          </cell>
          <cell r="C2045" t="str">
            <v>m</v>
          </cell>
          <cell r="D2045">
            <v>18070.5</v>
          </cell>
        </row>
        <row r="2046">
          <cell r="A2046">
            <v>6156</v>
          </cell>
          <cell r="B2046" t="str">
            <v>Riel en Madera  0.04 x 0.07 x 1</v>
          </cell>
          <cell r="C2046" t="str">
            <v>m</v>
          </cell>
          <cell r="D2046">
            <v>12003.25</v>
          </cell>
        </row>
        <row r="2047">
          <cell r="A2047">
            <v>6157</v>
          </cell>
          <cell r="B2047" t="str">
            <v>Pintura gris basalto para estructuras de concreto.</v>
          </cell>
          <cell r="C2047" t="str">
            <v>m²</v>
          </cell>
          <cell r="D2047">
            <v>9220.2000000000007</v>
          </cell>
        </row>
        <row r="2048">
          <cell r="A2048">
            <v>6158</v>
          </cell>
          <cell r="B2048" t="str">
            <v>Pintura en anticorrosivo para pendolones</v>
          </cell>
          <cell r="C2048" t="str">
            <v>m</v>
          </cell>
          <cell r="D2048">
            <v>2905.93</v>
          </cell>
        </row>
        <row r="2049">
          <cell r="A2049">
            <v>6159</v>
          </cell>
          <cell r="B2049" t="str">
            <v>Pintura epoxica o de alta densidad para pendolones</v>
          </cell>
          <cell r="C2049" t="str">
            <v>m</v>
          </cell>
          <cell r="D2049">
            <v>4094.63</v>
          </cell>
        </row>
        <row r="2050">
          <cell r="A2050">
            <v>6160</v>
          </cell>
          <cell r="B2050" t="str">
            <v>Valvula de compuerta sello de bronce vastago no ascend. ext. j.h. Ø= 3". Suministro e instal.</v>
          </cell>
          <cell r="C2050" t="str">
            <v>und</v>
          </cell>
          <cell r="D2050">
            <v>628756.67000000004</v>
          </cell>
        </row>
        <row r="2051">
          <cell r="A2051">
            <v>6161</v>
          </cell>
          <cell r="B2051" t="str">
            <v>Respiradero tanque de almacenamiento tuberia H.G. 3" L=0.50 m</v>
          </cell>
          <cell r="C2051" t="str">
            <v>und</v>
          </cell>
          <cell r="D2051">
            <v>60223</v>
          </cell>
        </row>
        <row r="2052">
          <cell r="A2052">
            <v>6162</v>
          </cell>
          <cell r="B2052" t="str">
            <v>Buje soldado 2 x 1/2". Suministro e instal.</v>
          </cell>
          <cell r="C2052" t="str">
            <v>und</v>
          </cell>
          <cell r="D2052">
            <v>8576.5499999999993</v>
          </cell>
        </row>
        <row r="2053">
          <cell r="A2053">
            <v>6163</v>
          </cell>
          <cell r="B2053" t="str">
            <v>Buje soldado 2" x 1". Suministro e instal.</v>
          </cell>
          <cell r="C2053" t="str">
            <v>und</v>
          </cell>
          <cell r="D2053">
            <v>8688.18</v>
          </cell>
        </row>
        <row r="2054">
          <cell r="A2054">
            <v>6165</v>
          </cell>
          <cell r="B2054" t="str">
            <v>Registro de paso Ø=1/2" en Cu. Suministro e Instal.</v>
          </cell>
          <cell r="C2054" t="str">
            <v>und</v>
          </cell>
          <cell r="D2054">
            <v>21781.38</v>
          </cell>
        </row>
        <row r="2055">
          <cell r="A2055">
            <v>6166</v>
          </cell>
          <cell r="B2055" t="str">
            <v>Puerta en tubo de cerramiento negro Ø=1" e=2.95 mm, verticales separacion 0.10 m, pintada e instalada.</v>
          </cell>
          <cell r="C2055" t="str">
            <v>m²</v>
          </cell>
          <cell r="D2055">
            <v>239995.07</v>
          </cell>
        </row>
        <row r="2056">
          <cell r="A2056">
            <v>6167</v>
          </cell>
          <cell r="B2056" t="str">
            <v>Movilizacion y desmovilizacion Maquina piloteadora</v>
          </cell>
          <cell r="C2056" t="str">
            <v>km</v>
          </cell>
          <cell r="D2056">
            <v>39723.1</v>
          </cell>
        </row>
        <row r="2057">
          <cell r="A2057">
            <v>6168</v>
          </cell>
          <cell r="B2057" t="str">
            <v>Medidor de agua volumetrico Ø 1/2". Suministro e Instal.</v>
          </cell>
          <cell r="C2057" t="str">
            <v>und</v>
          </cell>
          <cell r="D2057">
            <v>75847.73</v>
          </cell>
        </row>
        <row r="2058">
          <cell r="A2058">
            <v>6169</v>
          </cell>
          <cell r="B2058" t="str">
            <v>Retiro y traslado poste de ferroconcreto de 8 m x 510 kgf, incluye ahoyada, incada y plomada en el nuevo sitio.</v>
          </cell>
          <cell r="C2058" t="str">
            <v>und</v>
          </cell>
          <cell r="D2058">
            <v>296300.79999999999</v>
          </cell>
        </row>
        <row r="2059">
          <cell r="A2059">
            <v>6170</v>
          </cell>
          <cell r="B2059" t="str">
            <v>Pilotes pre-excavados y fundidos In-situ concreto 3500 psi, con Oscilador Ø=1.0 - 1.30 m; (bentoniticos)</v>
          </cell>
          <cell r="C2059" t="str">
            <v>m³</v>
          </cell>
          <cell r="D2059">
            <v>1875184.98</v>
          </cell>
        </row>
        <row r="2060">
          <cell r="A2060">
            <v>6171</v>
          </cell>
          <cell r="B2060" t="str">
            <v>Camisa metalica para pilotes H=10.50 M , DE=1.30 M (para 17 usos)</v>
          </cell>
          <cell r="C2060" t="str">
            <v>und</v>
          </cell>
          <cell r="D2060">
            <v>8182865.5999999996</v>
          </cell>
        </row>
        <row r="2061">
          <cell r="A2061">
            <v>6172</v>
          </cell>
          <cell r="B2061" t="str">
            <v>Pilotes pre-excavados y fundidos In-situ con Oscilador Ø=1.0 - 1.30 m. (encamisados)</v>
          </cell>
          <cell r="C2061" t="str">
            <v>m³</v>
          </cell>
          <cell r="D2061">
            <v>1756796.45</v>
          </cell>
        </row>
        <row r="2062">
          <cell r="A2062">
            <v>6173</v>
          </cell>
          <cell r="B2062" t="str">
            <v>Concreto 3500 Psi tipo tremie para pilotes de profundidad  minima 10 m,  Ø= 1.3 m</v>
          </cell>
          <cell r="C2062" t="str">
            <v>m³</v>
          </cell>
          <cell r="D2062">
            <v>867094.61</v>
          </cell>
        </row>
        <row r="2063">
          <cell r="A2063">
            <v>6174</v>
          </cell>
          <cell r="B2063" t="str">
            <v>Construcción y adecuación de variante en acceso a ríos (acarreo max. 1.5 Km), con adicion de material crudo de rio clasificado t.max. 6"</v>
          </cell>
          <cell r="C2063" t="str">
            <v>m³</v>
          </cell>
          <cell r="D2063">
            <v>38765.910000000003</v>
          </cell>
        </row>
        <row r="2064">
          <cell r="A2064">
            <v>6175</v>
          </cell>
          <cell r="B2064" t="str">
            <v>Armado y colocacion de Refuerzo Grado 60.000  para Pilotes</v>
          </cell>
          <cell r="C2064" t="str">
            <v>kg</v>
          </cell>
          <cell r="D2064">
            <v>841.52</v>
          </cell>
        </row>
        <row r="2065">
          <cell r="A2065">
            <v>6176</v>
          </cell>
          <cell r="B2065" t="str">
            <v>Estabilizacion subrasante con Cemento + stasoil (para reparcheo)</v>
          </cell>
          <cell r="C2065" t="str">
            <v>m²</v>
          </cell>
          <cell r="D2065">
            <v>41033.57</v>
          </cell>
        </row>
        <row r="2066">
          <cell r="A2066">
            <v>6177</v>
          </cell>
          <cell r="B2066" t="str">
            <v>Pilotes pre-excavados y fundidos In-situ con Oscilador Ø= 0.6 m;  en concreto 3000 Psi</v>
          </cell>
          <cell r="C2066" t="str">
            <v>m³</v>
          </cell>
          <cell r="D2066">
            <v>1744355.31</v>
          </cell>
        </row>
        <row r="2067">
          <cell r="A2067">
            <v>6178</v>
          </cell>
          <cell r="B2067" t="str">
            <v>Pilotes pre-excavados y fundidos In-situ con Oscilador Ø=0.60 m; (bentoniticos)</v>
          </cell>
          <cell r="C2067" t="str">
            <v>m³</v>
          </cell>
          <cell r="D2067">
            <v>1221596.2</v>
          </cell>
        </row>
        <row r="2068">
          <cell r="A2068">
            <v>6179</v>
          </cell>
          <cell r="B2068" t="str">
            <v>Replanteo y localizacion para pilotes</v>
          </cell>
          <cell r="C2068" t="str">
            <v>m³</v>
          </cell>
          <cell r="D2068">
            <v>24695.47</v>
          </cell>
        </row>
        <row r="2069">
          <cell r="A2069">
            <v>6180</v>
          </cell>
          <cell r="B2069" t="str">
            <v>Andenes en concreto de resistencia 3000 psi, espesor 26 cm</v>
          </cell>
          <cell r="C2069" t="str">
            <v>m²</v>
          </cell>
          <cell r="D2069">
            <v>119968.65</v>
          </cell>
        </row>
        <row r="2070">
          <cell r="A2070">
            <v>6181</v>
          </cell>
          <cell r="B2070" t="str">
            <v>Muros o elevaciones estribos, concreto para puentes de resistencia 3000 Psi</v>
          </cell>
          <cell r="C2070" t="str">
            <v>m³</v>
          </cell>
          <cell r="D2070">
            <v>876029.94</v>
          </cell>
        </row>
        <row r="2071">
          <cell r="A2071">
            <v>6182</v>
          </cell>
          <cell r="B2071" t="str">
            <v>Baranda en perfil tubular metalico 3" e=2.5 mm  y lamina HR</v>
          </cell>
          <cell r="C2071" t="str">
            <v>m</v>
          </cell>
          <cell r="D2071">
            <v>174542.62</v>
          </cell>
        </row>
        <row r="2072">
          <cell r="A2072">
            <v>6183</v>
          </cell>
          <cell r="B2072" t="str">
            <v>Viga Postensada 5000 Psi (350 Kg/cm2)  H&lt;= 1.45  m.</v>
          </cell>
          <cell r="C2072" t="str">
            <v>m³</v>
          </cell>
          <cell r="D2072">
            <v>1743657.05</v>
          </cell>
        </row>
        <row r="2073">
          <cell r="A2073">
            <v>6184</v>
          </cell>
          <cell r="B2073" t="str">
            <v>Excavacion mecanica en material conglomerado bajo agua de 0 - 4 m (puentes)</v>
          </cell>
          <cell r="C2073" t="str">
            <v>m³</v>
          </cell>
          <cell r="D2073">
            <v>12484.98</v>
          </cell>
        </row>
        <row r="2074">
          <cell r="A2074">
            <v>6185</v>
          </cell>
          <cell r="B2074" t="str">
            <v>Muros o elevaciones Pilas, concreto para puentes de resistencia 3000 Psi</v>
          </cell>
          <cell r="C2074" t="str">
            <v>m³</v>
          </cell>
          <cell r="D2074">
            <v>863486.5</v>
          </cell>
        </row>
        <row r="2075">
          <cell r="A2075">
            <v>6186</v>
          </cell>
          <cell r="B2075" t="str">
            <v>Guaya de 1" (para amarre de Muertos)</v>
          </cell>
          <cell r="C2075" t="str">
            <v>m</v>
          </cell>
          <cell r="D2075">
            <v>31796.75</v>
          </cell>
        </row>
        <row r="2076">
          <cell r="A2076">
            <v>6187</v>
          </cell>
          <cell r="B2076" t="str">
            <v>Malla electrosoldada Q-3 o M-106, tipo ME-1</v>
          </cell>
          <cell r="C2076" t="str">
            <v>m²</v>
          </cell>
          <cell r="D2076">
            <v>5426.17</v>
          </cell>
        </row>
        <row r="2077">
          <cell r="A2077">
            <v>6188</v>
          </cell>
          <cell r="B2077" t="str">
            <v>Concreto para recubrimiento de Gaviones resistencia 210 kg/cm2 - 3000 psi</v>
          </cell>
          <cell r="C2077" t="str">
            <v>m³</v>
          </cell>
          <cell r="D2077">
            <v>513106.09</v>
          </cell>
        </row>
        <row r="2078">
          <cell r="A2078">
            <v>6189</v>
          </cell>
          <cell r="B2078" t="str">
            <v>Concreto para solado resistencia 175 kg/cm2 - 2500 psi</v>
          </cell>
          <cell r="C2078" t="str">
            <v>m³</v>
          </cell>
          <cell r="D2078">
            <v>408566.75</v>
          </cell>
        </row>
        <row r="2079">
          <cell r="A2079">
            <v>6190</v>
          </cell>
          <cell r="B2079" t="str">
            <v>Excavacion de cortes, canales y prestamo (Acarreo 1 Kms)</v>
          </cell>
          <cell r="C2079" t="str">
            <v>m³</v>
          </cell>
          <cell r="D2079">
            <v>7983.78</v>
          </cell>
        </row>
        <row r="2080">
          <cell r="A2080">
            <v>6191</v>
          </cell>
          <cell r="B2080" t="str">
            <v>Replanteo y localizacion  para obras de proteccion (Planimetria y Altimetria)</v>
          </cell>
          <cell r="C2080" t="str">
            <v>m²</v>
          </cell>
          <cell r="D2080">
            <v>4115.3599999999997</v>
          </cell>
        </row>
        <row r="2081">
          <cell r="A2081">
            <v>6192</v>
          </cell>
          <cell r="B2081" t="str">
            <v>Dique en piedra pegada, Mortero 1:3</v>
          </cell>
          <cell r="C2081" t="str">
            <v>m³</v>
          </cell>
          <cell r="D2081">
            <v>308265.81</v>
          </cell>
        </row>
        <row r="2082">
          <cell r="A2082">
            <v>6193</v>
          </cell>
          <cell r="B2082" t="str">
            <v>Relleno con material grueso T.max 1.0 m, incluye transporte max. 1 km</v>
          </cell>
          <cell r="C2082" t="str">
            <v>m³</v>
          </cell>
          <cell r="D2082">
            <v>12526.46</v>
          </cell>
        </row>
        <row r="2083">
          <cell r="A2083">
            <v>6194</v>
          </cell>
          <cell r="B2083" t="str">
            <v>Geomalla LBO 302</v>
          </cell>
          <cell r="C2083" t="str">
            <v>m²</v>
          </cell>
          <cell r="D2083">
            <v>11993.18</v>
          </cell>
        </row>
        <row r="2084">
          <cell r="A2084">
            <v>6195</v>
          </cell>
          <cell r="B2084" t="str">
            <v>Canal en Piedra pegada en Mortero 1:3, e=0.20 m</v>
          </cell>
          <cell r="C2084" t="str">
            <v>m²</v>
          </cell>
          <cell r="D2084">
            <v>59720.62</v>
          </cell>
        </row>
        <row r="2085">
          <cell r="A2085">
            <v>6196</v>
          </cell>
          <cell r="B2085" t="str">
            <v>Colchoneta Reno en malla triple torsion en alambre galvanizado calibre 12 recubierta en PVC hueco  7.5 x 7.5  e= 0.30 m</v>
          </cell>
          <cell r="C2085" t="str">
            <v>m³</v>
          </cell>
          <cell r="D2085">
            <v>327357.71999999997</v>
          </cell>
        </row>
        <row r="2086">
          <cell r="A2086">
            <v>6197</v>
          </cell>
          <cell r="B2086" t="str">
            <v>Limpieza de lodos de piscina de tratamiento de aguas residuales, extraccion, cargue, transporte y disposicion en planta</v>
          </cell>
          <cell r="C2086" t="str">
            <v>m³</v>
          </cell>
          <cell r="D2086">
            <v>480530.85</v>
          </cell>
        </row>
        <row r="2087">
          <cell r="A2087">
            <v>6198</v>
          </cell>
          <cell r="B2087" t="str">
            <v>Excavacion mecanica en material comun 0 - 2 m (oruga)</v>
          </cell>
          <cell r="C2087" t="str">
            <v>m³</v>
          </cell>
          <cell r="D2087">
            <v>3913.84</v>
          </cell>
        </row>
        <row r="2088">
          <cell r="A2088">
            <v>6199</v>
          </cell>
          <cell r="B2088" t="str">
            <v>Concreto 3000 Psi, para el anillo del Caisson (H=1.00 M, Prof=7.0 - 12 m, Ø= 1.30 m</v>
          </cell>
          <cell r="C2088" t="str">
            <v>m³</v>
          </cell>
          <cell r="D2088">
            <v>1180642.1499999999</v>
          </cell>
        </row>
        <row r="2089">
          <cell r="A2089">
            <v>6200</v>
          </cell>
          <cell r="B2089" t="str">
            <v>Concreto 3000 Psi para el pilote tipo Caisson  (Profundidad 7.0 m - 12 m ,  Ø= 1.20 m)</v>
          </cell>
          <cell r="C2089" t="str">
            <v>m³</v>
          </cell>
          <cell r="D2089">
            <v>796523.4</v>
          </cell>
        </row>
        <row r="2090">
          <cell r="A2090">
            <v>6201</v>
          </cell>
          <cell r="B2090" t="str">
            <v>Baranda en concreto 3000 Psi, sin refuerzo H=0.90 de 0.30 x 0.35 , L separacion 2.0 m</v>
          </cell>
          <cell r="C2090" t="str">
            <v>m</v>
          </cell>
          <cell r="D2090">
            <v>121085.61</v>
          </cell>
        </row>
        <row r="2091">
          <cell r="A2091">
            <v>6202</v>
          </cell>
          <cell r="B2091" t="str">
            <v>Demolicion de pavimento en concreto asfaltico (inc. retiro) e. prom 0.10 m</v>
          </cell>
          <cell r="C2091" t="str">
            <v>m²</v>
          </cell>
          <cell r="D2091">
            <v>668083.26</v>
          </cell>
        </row>
        <row r="2092">
          <cell r="A2092">
            <v>6203</v>
          </cell>
          <cell r="B2092" t="str">
            <v xml:space="preserve">Excavacion a mano en material comun, con transporte.  </v>
          </cell>
          <cell r="C2092" t="str">
            <v>m³</v>
          </cell>
          <cell r="D2092">
            <v>34792</v>
          </cell>
        </row>
        <row r="2093">
          <cell r="A2093">
            <v>6204</v>
          </cell>
          <cell r="B2093" t="str">
            <v>Concreto para solado resistencia 140 kg/cm2 - 2000 psi</v>
          </cell>
          <cell r="C2093" t="str">
            <v>m²</v>
          </cell>
          <cell r="D2093">
            <v>20077.21</v>
          </cell>
        </row>
        <row r="2094">
          <cell r="A2094">
            <v>6205</v>
          </cell>
          <cell r="B2094" t="str">
            <v>Muro en bloque No. 5 perforacion vertical de 0.12 m (33 x 12 x 23) EN REVISION</v>
          </cell>
          <cell r="C2094" t="str">
            <v>m²</v>
          </cell>
          <cell r="D2094">
            <v>49673.61</v>
          </cell>
        </row>
        <row r="2095">
          <cell r="A2095">
            <v>6206</v>
          </cell>
          <cell r="B2095" t="str">
            <v>Enchape bordillo ducha en ceramica lisa h=20</v>
          </cell>
          <cell r="C2095" t="str">
            <v>m</v>
          </cell>
          <cell r="D2095">
            <v>7793.03</v>
          </cell>
        </row>
        <row r="2096">
          <cell r="A2096">
            <v>6207</v>
          </cell>
          <cell r="B2096" t="str">
            <v>Mesones en concreto 0.07 mts reforzado, con muro lateral en ladrillo</v>
          </cell>
          <cell r="C2096" t="str">
            <v>m²</v>
          </cell>
          <cell r="D2096">
            <v>162166.19</v>
          </cell>
        </row>
        <row r="2097">
          <cell r="A2097">
            <v>6208</v>
          </cell>
          <cell r="B2097" t="str">
            <v>Dintel en concreto de 3000 psi 12 x 25 reforzado</v>
          </cell>
          <cell r="C2097" t="str">
            <v>m</v>
          </cell>
          <cell r="D2097">
            <v>40014</v>
          </cell>
        </row>
        <row r="2098">
          <cell r="A2098">
            <v>6209</v>
          </cell>
          <cell r="B2098" t="str">
            <v>Demolicion pañete bajo placa incluye andamio, con retiro</v>
          </cell>
          <cell r="C2098" t="str">
            <v>m²</v>
          </cell>
          <cell r="D2098">
            <v>16768.36</v>
          </cell>
        </row>
        <row r="2099">
          <cell r="A2099">
            <v>6210</v>
          </cell>
          <cell r="B2099" t="str">
            <v>Demolicion pañete muro, con retiro</v>
          </cell>
          <cell r="C2099" t="str">
            <v>m²</v>
          </cell>
          <cell r="D2099">
            <v>7124.6</v>
          </cell>
        </row>
        <row r="2100">
          <cell r="A2100">
            <v>6211</v>
          </cell>
          <cell r="B2100" t="str">
            <v>Mueble lavamanos. Suministro e instal.</v>
          </cell>
          <cell r="C2100" t="str">
            <v>m</v>
          </cell>
          <cell r="D2100">
            <v>324500</v>
          </cell>
        </row>
        <row r="2101">
          <cell r="A2101">
            <v>6212</v>
          </cell>
          <cell r="B2101" t="str">
            <v>Caja de inspeccion 70 x 70</v>
          </cell>
          <cell r="C2101" t="str">
            <v>und</v>
          </cell>
          <cell r="D2101">
            <v>291377.14</v>
          </cell>
        </row>
        <row r="2102">
          <cell r="A2102">
            <v>6213</v>
          </cell>
          <cell r="B2102" t="str">
            <v>Bushing en H.G. Ø 1 1/2 x 1"</v>
          </cell>
          <cell r="C2102" t="str">
            <v>und</v>
          </cell>
          <cell r="D2102">
            <v>5610.68</v>
          </cell>
        </row>
        <row r="2103">
          <cell r="A2103">
            <v>6214</v>
          </cell>
          <cell r="B2103" t="str">
            <v>Bordillo 12 x 20 cm fundido en concreto 2.500 psi</v>
          </cell>
          <cell r="C2103" t="str">
            <v>m</v>
          </cell>
          <cell r="D2103">
            <v>18059.060000000001</v>
          </cell>
        </row>
        <row r="2104">
          <cell r="A2104">
            <v>6215</v>
          </cell>
          <cell r="B2104" t="str">
            <v>Poyos en concreto de resistencia 3000 psi, 40 x 10 cm</v>
          </cell>
          <cell r="C2104" t="str">
            <v>m</v>
          </cell>
          <cell r="D2104">
            <v>19700</v>
          </cell>
        </row>
        <row r="2105">
          <cell r="A2105">
            <v>6216</v>
          </cell>
          <cell r="B2105" t="str">
            <v>Poyos en concreto de resistencia 3000 psi, 60 x 10 cm</v>
          </cell>
          <cell r="C2105" t="str">
            <v>m</v>
          </cell>
          <cell r="D2105">
            <v>31652.55</v>
          </cell>
        </row>
        <row r="2106">
          <cell r="A2106">
            <v>6217</v>
          </cell>
          <cell r="B2106" t="str">
            <v>Piso terrazo ceramica esmaltada 41.6*41.6 cm</v>
          </cell>
          <cell r="C2106" t="str">
            <v>m²</v>
          </cell>
          <cell r="D2106">
            <v>49734.54</v>
          </cell>
        </row>
        <row r="2107">
          <cell r="A2107">
            <v>6218</v>
          </cell>
          <cell r="B2107" t="str">
            <v>Gancho porcelana</v>
          </cell>
          <cell r="C2107" t="str">
            <v>und</v>
          </cell>
          <cell r="D2107">
            <v>19529.2</v>
          </cell>
        </row>
        <row r="2108">
          <cell r="A2108">
            <v>6219</v>
          </cell>
          <cell r="B2108" t="str">
            <v>Papelera  porcelana</v>
          </cell>
          <cell r="C2108" t="str">
            <v>und</v>
          </cell>
          <cell r="D2108">
            <v>18729.2</v>
          </cell>
        </row>
        <row r="2109">
          <cell r="A2109">
            <v>6220</v>
          </cell>
          <cell r="B2109" t="str">
            <v>Toallero blanco</v>
          </cell>
          <cell r="C2109" t="str">
            <v>und</v>
          </cell>
          <cell r="D2109">
            <v>19529.2</v>
          </cell>
        </row>
        <row r="2110">
          <cell r="A2110">
            <v>6221</v>
          </cell>
          <cell r="B2110" t="str">
            <v>Vasero cepillo blanco</v>
          </cell>
          <cell r="C2110" t="str">
            <v>und</v>
          </cell>
          <cell r="D2110">
            <v>19529.2</v>
          </cell>
        </row>
        <row r="2111">
          <cell r="A2111">
            <v>6222</v>
          </cell>
          <cell r="B2111" t="str">
            <v>Desmonte muebles madera con transporte</v>
          </cell>
          <cell r="C2111" t="str">
            <v>m²</v>
          </cell>
          <cell r="D2111">
            <v>38445.300000000003</v>
          </cell>
        </row>
        <row r="2112">
          <cell r="A2112">
            <v>6223</v>
          </cell>
          <cell r="B2112" t="str">
            <v>Desmonte comodas madera con transporte</v>
          </cell>
          <cell r="C2112" t="str">
            <v>m²</v>
          </cell>
          <cell r="D2112">
            <v>13867</v>
          </cell>
        </row>
        <row r="2113">
          <cell r="A2113">
            <v>6224</v>
          </cell>
          <cell r="B2113" t="str">
            <v>Guardaescoba tableta gres lisa, tipo vitrificado, con dimensiones de 0.07 x 25 cm</v>
          </cell>
          <cell r="C2113" t="str">
            <v>m</v>
          </cell>
          <cell r="D2113">
            <v>8218.9599999999991</v>
          </cell>
        </row>
        <row r="2114">
          <cell r="A2114">
            <v>6225</v>
          </cell>
          <cell r="B2114" t="str">
            <v>Descapote a maquina, (cargador)  Incluye transporte y disposicion final</v>
          </cell>
          <cell r="C2114" t="str">
            <v>m³</v>
          </cell>
          <cell r="D2114">
            <v>11223.13</v>
          </cell>
        </row>
        <row r="2115">
          <cell r="A2115">
            <v>6226</v>
          </cell>
          <cell r="B2115" t="str">
            <v>Demolicion de cunetas (Incl. Retiro)</v>
          </cell>
          <cell r="C2115" t="str">
            <v>m³</v>
          </cell>
          <cell r="D2115">
            <v>52762.96</v>
          </cell>
        </row>
        <row r="2116">
          <cell r="A2116">
            <v>6227</v>
          </cell>
          <cell r="B2116" t="str">
            <v>Cable IPS -  IWRC 6 x 19 AA Ø= 2 1/4 "</v>
          </cell>
          <cell r="C2116" t="str">
            <v>m</v>
          </cell>
          <cell r="D2116">
            <v>149919.1</v>
          </cell>
        </row>
        <row r="2117">
          <cell r="A2117">
            <v>6228</v>
          </cell>
          <cell r="B2117" t="str">
            <v>Cable IPS -  IWRC 6 x 19 AA Ø= 1" (Amarre contravientos)</v>
          </cell>
          <cell r="C2117" t="str">
            <v>m</v>
          </cell>
          <cell r="D2117">
            <v>34353.1</v>
          </cell>
        </row>
        <row r="2118">
          <cell r="A2118">
            <v>6229</v>
          </cell>
          <cell r="B2118" t="str">
            <v>Conector Superior de 2 1/4 (10 cables)</v>
          </cell>
          <cell r="C2118" t="str">
            <v>und</v>
          </cell>
          <cell r="D2118">
            <v>2534770.4</v>
          </cell>
        </row>
        <row r="2119">
          <cell r="A2119">
            <v>6230</v>
          </cell>
          <cell r="B2119" t="str">
            <v>Pendolon en Cable IPS -  IWRC 6 x 19 AA Ø= 1/2"</v>
          </cell>
          <cell r="C2119" t="str">
            <v>m</v>
          </cell>
          <cell r="D2119">
            <v>9193.4500000000007</v>
          </cell>
        </row>
        <row r="2120">
          <cell r="A2120">
            <v>6231</v>
          </cell>
          <cell r="B2120" t="str">
            <v>Conexion inferior (pendolon de 1/2 ")</v>
          </cell>
          <cell r="C2120" t="str">
            <v>und</v>
          </cell>
          <cell r="D2120">
            <v>862374.2</v>
          </cell>
        </row>
        <row r="2121">
          <cell r="A2121">
            <v>6232</v>
          </cell>
          <cell r="B2121" t="str">
            <v>Conexion contravientos (superior-inferior) a Pendolon 1/2"</v>
          </cell>
          <cell r="C2121" t="str">
            <v>und</v>
          </cell>
          <cell r="D2121">
            <v>2045305</v>
          </cell>
        </row>
        <row r="2122">
          <cell r="A2122">
            <v>6233</v>
          </cell>
          <cell r="B2122" t="str">
            <v>Viga canal, en concreto impermeabilizado 3000 psi</v>
          </cell>
          <cell r="C2122" t="str">
            <v>m³</v>
          </cell>
          <cell r="D2122">
            <v>900818.65</v>
          </cell>
        </row>
        <row r="2123">
          <cell r="A2123">
            <v>6234</v>
          </cell>
          <cell r="B2123" t="str">
            <v>Placa base en concreto 2500 psi e=0.10 m</v>
          </cell>
          <cell r="C2123" t="str">
            <v>m²</v>
          </cell>
          <cell r="D2123">
            <v>49782.080000000002</v>
          </cell>
        </row>
        <row r="2124">
          <cell r="A2124">
            <v>6235</v>
          </cell>
          <cell r="B2124" t="str">
            <v>Muro en concreto de 3000 psi,  resistencia 210 kg/cm².</v>
          </cell>
          <cell r="C2124" t="str">
            <v>m³</v>
          </cell>
          <cell r="D2124">
            <v>850975.84</v>
          </cell>
        </row>
        <row r="2125">
          <cell r="A2125">
            <v>6236</v>
          </cell>
          <cell r="B2125" t="str">
            <v>Apoyo Cercha Tipo 2</v>
          </cell>
          <cell r="C2125" t="str">
            <v>und</v>
          </cell>
          <cell r="D2125">
            <v>1038048.6</v>
          </cell>
        </row>
        <row r="2126">
          <cell r="A2126">
            <v>6237</v>
          </cell>
          <cell r="B2126" t="str">
            <v>Conexion cercha de rigidez-superior-inferior-laterales</v>
          </cell>
          <cell r="C2126" t="str">
            <v>und</v>
          </cell>
          <cell r="D2126">
            <v>206731.2</v>
          </cell>
        </row>
        <row r="2127">
          <cell r="A2127">
            <v>6238</v>
          </cell>
          <cell r="B2127" t="str">
            <v>Junta de dilatacion con Neopreno de 1", puente colgante</v>
          </cell>
          <cell r="C2127" t="str">
            <v>m</v>
          </cell>
          <cell r="D2127">
            <v>16444.310000000001</v>
          </cell>
        </row>
        <row r="2128">
          <cell r="A2128">
            <v>6239</v>
          </cell>
          <cell r="B2128" t="str">
            <v>Anclaje  cable - macizo Ø=1 3/8" T-5 (para 4 cables)</v>
          </cell>
          <cell r="C2128" t="str">
            <v>und</v>
          </cell>
          <cell r="D2128">
            <v>7041289.8200000003</v>
          </cell>
        </row>
        <row r="2129">
          <cell r="A2129">
            <v>6240</v>
          </cell>
          <cell r="B2129" t="str">
            <v>Excavacion mecanica en material conglomerado hasta 2 m (oruga)</v>
          </cell>
          <cell r="C2129" t="str">
            <v>m³</v>
          </cell>
          <cell r="D2129">
            <v>4407.4799999999996</v>
          </cell>
        </row>
        <row r="2130">
          <cell r="A2130">
            <v>6241</v>
          </cell>
          <cell r="B2130" t="str">
            <v>Excavacion mecanica en material conglomerado hasta 4 m (oruga)</v>
          </cell>
          <cell r="C2130" t="str">
            <v>m³</v>
          </cell>
          <cell r="D2130">
            <v>5518.16</v>
          </cell>
        </row>
        <row r="2131">
          <cell r="A2131">
            <v>6242</v>
          </cell>
          <cell r="B2131" t="str">
            <v>Excavacion mecanica en material conglomerado hasta 8 m (oruga)</v>
          </cell>
          <cell r="C2131" t="str">
            <v>m³</v>
          </cell>
          <cell r="D2131">
            <v>5870.76</v>
          </cell>
        </row>
        <row r="2132">
          <cell r="A2132">
            <v>6243</v>
          </cell>
          <cell r="B2132" t="str">
            <v>Excavacion mecanica en conglomerado 0 - 2 m, incluye acarreo</v>
          </cell>
          <cell r="C2132" t="str">
            <v>m³</v>
          </cell>
          <cell r="D2132">
            <v>10743.7</v>
          </cell>
        </row>
        <row r="2133">
          <cell r="A2133">
            <v>6244</v>
          </cell>
          <cell r="B2133" t="str">
            <v>Impermeabilización con Polietileno calibre No 8</v>
          </cell>
          <cell r="C2133" t="str">
            <v>m²</v>
          </cell>
          <cell r="D2133">
            <v>4455.8100000000004</v>
          </cell>
        </row>
        <row r="2134">
          <cell r="A2134">
            <v>6245</v>
          </cell>
          <cell r="B2134" t="str">
            <v>Anclaje  cable - macizo Ø=1 1/8" T-4 (para 4 cables)</v>
          </cell>
          <cell r="C2134" t="str">
            <v>und</v>
          </cell>
          <cell r="D2134">
            <v>5533173.0199999996</v>
          </cell>
        </row>
        <row r="2135">
          <cell r="A2135">
            <v>6246</v>
          </cell>
          <cell r="B2135" t="str">
            <v>Formaleta metalica Tipo Caisson h=1.00 m Øi=1.50 m, - Øi=1.80 m (para 20 usos)</v>
          </cell>
          <cell r="C2135" t="str">
            <v>und</v>
          </cell>
          <cell r="D2135">
            <v>976302.88</v>
          </cell>
        </row>
        <row r="2136">
          <cell r="A2136">
            <v>6247</v>
          </cell>
          <cell r="B2136" t="str">
            <v>Concreto 3000 Psi, para el anillo del Caisson (H=1.00 M, Prof= 0 - 10 m, Øi=1.50 m,  Øe=1.8 m</v>
          </cell>
          <cell r="C2136" t="str">
            <v>m³</v>
          </cell>
          <cell r="D2136">
            <v>909036.77</v>
          </cell>
        </row>
        <row r="2137">
          <cell r="A2137">
            <v>6248</v>
          </cell>
          <cell r="B2137" t="str">
            <v>Concreto 3000 Psi para el pilote tipo Caisson  (Profundidad 0- 10 m,  Ø= 1.50 m)</v>
          </cell>
          <cell r="C2137" t="str">
            <v>m³</v>
          </cell>
          <cell r="D2137">
            <v>607744.77</v>
          </cell>
        </row>
        <row r="2138">
          <cell r="A2138">
            <v>6249</v>
          </cell>
          <cell r="B2138" t="str">
            <v>Excavacion manual en conglomerado para Caisson, Bajo agua y profundidad  7 m - 14 m, Ø=1.50 m</v>
          </cell>
          <cell r="C2138" t="str">
            <v>m³</v>
          </cell>
          <cell r="D2138">
            <v>414272</v>
          </cell>
        </row>
        <row r="2139">
          <cell r="A2139">
            <v>6250</v>
          </cell>
          <cell r="B2139" t="str">
            <v>Muros o elevaciones Torres (10 m - 27 m), concreto para puentes de resistencia 3000 Psi</v>
          </cell>
          <cell r="C2139" t="str">
            <v>m³</v>
          </cell>
          <cell r="D2139">
            <v>1051354.6599999999</v>
          </cell>
        </row>
        <row r="2140">
          <cell r="A2140">
            <v>6251</v>
          </cell>
          <cell r="B2140" t="str">
            <v>Excavacion manual en conglomerado para Caisson, Bajo agua y profundidad  14 m - 21 m, Ø=1.50 m</v>
          </cell>
          <cell r="C2140" t="str">
            <v>m³</v>
          </cell>
          <cell r="D2140">
            <v>476412.8</v>
          </cell>
        </row>
        <row r="2141">
          <cell r="A2141">
            <v>6252</v>
          </cell>
          <cell r="B2141" t="str">
            <v>Concreto 3000 Psi, para el anillo del Caisson (H=1.00 M, Prof= 10 - 20 m, Øi=1.50 m,  Øe=1.8 m</v>
          </cell>
          <cell r="C2141" t="str">
            <v>m³</v>
          </cell>
          <cell r="D2141">
            <v>1174536.51</v>
          </cell>
        </row>
        <row r="2142">
          <cell r="A2142">
            <v>6253</v>
          </cell>
          <cell r="B2142" t="str">
            <v>Concreto 3000 Psi para el pilote tipo Caisson  (Profundidad 10 a 20  m,  Ø= 1.50 m)</v>
          </cell>
          <cell r="C2142" t="str">
            <v>m³</v>
          </cell>
          <cell r="D2142">
            <v>829450.77</v>
          </cell>
        </row>
        <row r="2143">
          <cell r="A2143">
            <v>6254</v>
          </cell>
          <cell r="B2143" t="str">
            <v>Viga aerea concreto 3000 Psi (h= 6 - 12 m)</v>
          </cell>
          <cell r="C2143" t="str">
            <v>m³</v>
          </cell>
          <cell r="D2143">
            <v>1044988.14</v>
          </cell>
        </row>
        <row r="2144">
          <cell r="A2144">
            <v>6255</v>
          </cell>
          <cell r="B2144" t="str">
            <v>Viga aerea concreto 3000 Psi (h= 12 - 18 m)</v>
          </cell>
          <cell r="C2144" t="str">
            <v>m³</v>
          </cell>
          <cell r="D2144">
            <v>1131973.1399999999</v>
          </cell>
        </row>
        <row r="2145">
          <cell r="A2145">
            <v>6256</v>
          </cell>
          <cell r="B2145" t="str">
            <v>Viga aerea concreto 3000 Psi (h= 18 - 24 m)</v>
          </cell>
          <cell r="C2145" t="str">
            <v>m³</v>
          </cell>
          <cell r="D2145">
            <v>1218958.1399999999</v>
          </cell>
        </row>
        <row r="2146">
          <cell r="A2146">
            <v>6257</v>
          </cell>
          <cell r="B2146" t="str">
            <v>Anclaje en concreto para puentes de resistencia 3000 Psi</v>
          </cell>
          <cell r="C2146" t="str">
            <v>m³</v>
          </cell>
          <cell r="D2146">
            <v>796427.33</v>
          </cell>
        </row>
        <row r="2147">
          <cell r="A2147">
            <v>6258</v>
          </cell>
          <cell r="B2147" t="str">
            <v>Lloradero en Tuberia  PVC RDE 21 de  1 1/2"</v>
          </cell>
          <cell r="C2147" t="str">
            <v>m</v>
          </cell>
          <cell r="D2147">
            <v>13296</v>
          </cell>
        </row>
        <row r="2148">
          <cell r="A2148">
            <v>6259</v>
          </cell>
          <cell r="B2148" t="str">
            <v>Placa maciza antiexplosiva, en concreto de 3000 psi, E= 15 cm reforzada y rec. en lámina cold rolled</v>
          </cell>
          <cell r="C2148" t="str">
            <v>m²</v>
          </cell>
          <cell r="D2148">
            <v>218702.45</v>
          </cell>
        </row>
        <row r="2149">
          <cell r="A2149">
            <v>6260</v>
          </cell>
          <cell r="B2149" t="str">
            <v>Muro antiexplosivo en concreto de 3000 psi, E= 15 cm reforzado y rec. en lámina cold rolled cal 20</v>
          </cell>
          <cell r="C2149" t="str">
            <v>m²</v>
          </cell>
          <cell r="D2149">
            <v>163500.31</v>
          </cell>
        </row>
        <row r="2150">
          <cell r="A2150">
            <v>6261</v>
          </cell>
          <cell r="B2150" t="str">
            <v>Muro en concreto 4000 psi, resistencia 280 kg/cm²</v>
          </cell>
          <cell r="C2150" t="str">
            <v>m³</v>
          </cell>
          <cell r="D2150">
            <v>909413.11</v>
          </cell>
        </row>
        <row r="2151">
          <cell r="A2151">
            <v>6262</v>
          </cell>
          <cell r="B2151" t="str">
            <v>Apoyo de Neopreno D=60 (0.25 m x 0.15 m x 0.5")</v>
          </cell>
          <cell r="C2151" t="str">
            <v>und</v>
          </cell>
          <cell r="D2151">
            <v>23440.5</v>
          </cell>
        </row>
        <row r="2152">
          <cell r="A2152">
            <v>6263</v>
          </cell>
          <cell r="B2152" t="str">
            <v>Riostra transversal Tuberia Petrolera D=3 1/2 "</v>
          </cell>
          <cell r="C2152" t="str">
            <v>m</v>
          </cell>
          <cell r="D2152">
            <v>244318.92</v>
          </cell>
        </row>
        <row r="2153">
          <cell r="A2153">
            <v>6264</v>
          </cell>
          <cell r="B2153" t="str">
            <v>Viga cercha longitudinal tuberia petrolera D= 6 5/8 y diagonales D=3 1/2 "</v>
          </cell>
          <cell r="C2153" t="str">
            <v>m</v>
          </cell>
          <cell r="D2153">
            <v>362246.37</v>
          </cell>
        </row>
        <row r="2154">
          <cell r="A2154">
            <v>6265</v>
          </cell>
          <cell r="B2154" t="str">
            <v>Filtro en piedra comun o bolo (0.5 x 1.0)</v>
          </cell>
          <cell r="C2154" t="str">
            <v>m</v>
          </cell>
          <cell r="D2154">
            <v>37274.129999999997</v>
          </cell>
        </row>
        <row r="2155">
          <cell r="A2155">
            <v>6266</v>
          </cell>
          <cell r="B2155" t="str">
            <v>Mejoramiento material existente con cemento al 3% en peso</v>
          </cell>
          <cell r="C2155" t="str">
            <v>m³</v>
          </cell>
          <cell r="D2155">
            <v>46397.46</v>
          </cell>
        </row>
        <row r="2156">
          <cell r="A2156">
            <v>6267</v>
          </cell>
          <cell r="B2156" t="str">
            <v>Punto desagüe sanitario pvc 3" con sifon</v>
          </cell>
          <cell r="C2156" t="str">
            <v>und</v>
          </cell>
          <cell r="D2156">
            <v>93281.57</v>
          </cell>
        </row>
        <row r="2157">
          <cell r="A2157">
            <v>6268</v>
          </cell>
          <cell r="B2157" t="str">
            <v>Placa de fondo o base en Concreto 3000 Psi impermeabilizado,  resistencia 210 Kg/cm²</v>
          </cell>
          <cell r="C2157" t="str">
            <v>m³</v>
          </cell>
          <cell r="D2157">
            <v>656387.86</v>
          </cell>
        </row>
        <row r="2158">
          <cell r="A2158">
            <v>6269</v>
          </cell>
          <cell r="B2158" t="str">
            <v>Mesones en concreto reforzado de 3000 psi  0.08 m, A = 0.60 m, incluye muro lateral en ladrillo</v>
          </cell>
          <cell r="C2158" t="str">
            <v>m</v>
          </cell>
          <cell r="D2158">
            <v>130908.8</v>
          </cell>
        </row>
        <row r="2159">
          <cell r="A2159">
            <v>6270</v>
          </cell>
          <cell r="B2159" t="str">
            <v>Tuberia sanitaria PVC 6". Suministro e instal.</v>
          </cell>
          <cell r="C2159" t="str">
            <v>m</v>
          </cell>
          <cell r="D2159">
            <v>62362.76</v>
          </cell>
        </row>
        <row r="2160">
          <cell r="A2160">
            <v>6271</v>
          </cell>
          <cell r="B2160" t="str">
            <v>Acometida red hidraulica pvc 1/2" x 45 m</v>
          </cell>
          <cell r="C2160" t="str">
            <v>und</v>
          </cell>
          <cell r="D2160">
            <v>367956.12</v>
          </cell>
        </row>
        <row r="2161">
          <cell r="A2161">
            <v>6272</v>
          </cell>
          <cell r="B2161" t="str">
            <v>Zarpa en Concreto Ciclopeo  de 3000 Psi.</v>
          </cell>
          <cell r="C2161" t="str">
            <v>m³</v>
          </cell>
          <cell r="D2161">
            <v>609103.77</v>
          </cell>
        </row>
        <row r="2162">
          <cell r="A2162">
            <v>6273</v>
          </cell>
          <cell r="B2162" t="str">
            <v>Muros o elevaciones estribos, en concreto ciclopeo para puentes de resistencia 3000 Psi.</v>
          </cell>
          <cell r="C2162" t="str">
            <v>m³</v>
          </cell>
          <cell r="D2162">
            <v>724993.1</v>
          </cell>
        </row>
        <row r="2163">
          <cell r="A2163">
            <v>6274</v>
          </cell>
          <cell r="B2163" t="str">
            <v>Vigas longitudinales Tuberia Petrolera Ø=7"</v>
          </cell>
          <cell r="C2163" t="str">
            <v>m</v>
          </cell>
          <cell r="D2163">
            <v>142781.99</v>
          </cell>
        </row>
        <row r="2164">
          <cell r="A2164">
            <v>6275</v>
          </cell>
          <cell r="B2164" t="str">
            <v>Vigas transversales Tuberia Petrolera D=7 "</v>
          </cell>
          <cell r="C2164" t="str">
            <v>m</v>
          </cell>
          <cell r="D2164">
            <v>167899.37</v>
          </cell>
        </row>
        <row r="2165">
          <cell r="A2165">
            <v>6276</v>
          </cell>
          <cell r="B2165" t="str">
            <v>Placa base en concreto 2500 psi e=0.07 m</v>
          </cell>
          <cell r="C2165" t="str">
            <v>m²</v>
          </cell>
          <cell r="D2165">
            <v>42436.86</v>
          </cell>
        </row>
        <row r="2166">
          <cell r="A2166">
            <v>6277</v>
          </cell>
          <cell r="B2166" t="str">
            <v>Baldosa grano de marmol 30*30 cm PCL 5 perlato claro incluye destronque, pulida y brillado.</v>
          </cell>
          <cell r="C2166" t="str">
            <v>m²</v>
          </cell>
          <cell r="D2166">
            <v>98146</v>
          </cell>
        </row>
        <row r="2167">
          <cell r="A2167">
            <v>6278</v>
          </cell>
          <cell r="B2167" t="str">
            <v>Tablon de gres vitrificado 30 x 30 cm + gravilla lavada. Suministro e instal.</v>
          </cell>
          <cell r="C2167" t="str">
            <v>m²</v>
          </cell>
          <cell r="D2167">
            <v>50005.89</v>
          </cell>
        </row>
        <row r="2168">
          <cell r="A2168">
            <v>6279</v>
          </cell>
          <cell r="B2168" t="str">
            <v>Salida toma sencilla pvc completa</v>
          </cell>
          <cell r="C2168" t="str">
            <v>und</v>
          </cell>
          <cell r="D2168">
            <v>51023.5</v>
          </cell>
        </row>
        <row r="2169">
          <cell r="A2169">
            <v>6280</v>
          </cell>
          <cell r="B2169" t="str">
            <v>Relleno de prestamo lateral, compactado,  mat. comun, manual  (excavacion, cargue manual y acarreo max. 2 Km)</v>
          </cell>
          <cell r="C2169" t="str">
            <v>m³</v>
          </cell>
          <cell r="D2169">
            <v>36648.18</v>
          </cell>
        </row>
        <row r="2170">
          <cell r="A2170">
            <v>6281</v>
          </cell>
          <cell r="B2170" t="str">
            <v>Relleno de prestamo lateral, compactado,  mat. comun, manual  (con excavacion y cargue mecanico, acarreo max. 2 Km)</v>
          </cell>
          <cell r="C2170" t="str">
            <v>m³</v>
          </cell>
          <cell r="D2170">
            <v>29666.59</v>
          </cell>
        </row>
        <row r="2171">
          <cell r="A2171">
            <v>6282</v>
          </cell>
          <cell r="B2171" t="str">
            <v>Enchape piso en porcelanato 45 x 45</v>
          </cell>
          <cell r="C2171" t="str">
            <v>m²</v>
          </cell>
          <cell r="D2171">
            <v>89948.5</v>
          </cell>
        </row>
        <row r="2172">
          <cell r="A2172">
            <v>6283</v>
          </cell>
          <cell r="B2172" t="str">
            <v>Tablon ladrillo gres, tipo grafilado 30 x 30 cm, espesor de 2,5 cm. Suministro e instal.</v>
          </cell>
          <cell r="C2172" t="str">
            <v>m²</v>
          </cell>
          <cell r="D2172">
            <v>42364</v>
          </cell>
        </row>
        <row r="2173">
          <cell r="A2173">
            <v>6284</v>
          </cell>
          <cell r="B2173" t="str">
            <v>Enchape piso cerámica retal de marmol para piso</v>
          </cell>
          <cell r="C2173" t="str">
            <v>m²</v>
          </cell>
          <cell r="D2173">
            <v>54109.17</v>
          </cell>
        </row>
        <row r="2174">
          <cell r="A2174">
            <v>6285</v>
          </cell>
          <cell r="B2174" t="str">
            <v>Enchape pared ceramica blanco 25 x 35 cm Egeo</v>
          </cell>
          <cell r="C2174" t="str">
            <v>m²</v>
          </cell>
          <cell r="D2174">
            <v>38049.17</v>
          </cell>
        </row>
        <row r="2175">
          <cell r="A2175">
            <v>6286</v>
          </cell>
          <cell r="B2175" t="str">
            <v>Guardaescoba tablón en gres de 0.10 x 0.20 cm, espesor de 2,5 cm</v>
          </cell>
          <cell r="C2175" t="str">
            <v>m</v>
          </cell>
          <cell r="D2175">
            <v>7228.96</v>
          </cell>
        </row>
        <row r="2176">
          <cell r="A2176">
            <v>6287</v>
          </cell>
          <cell r="B2176" t="str">
            <v>Guardaescoba en cerámica  porcelanato</v>
          </cell>
          <cell r="C2176" t="str">
            <v>m</v>
          </cell>
          <cell r="D2176">
            <v>11792.7</v>
          </cell>
        </row>
        <row r="2177">
          <cell r="A2177">
            <v>6288</v>
          </cell>
          <cell r="B2177" t="str">
            <v>Enchape gradas en ceramica porcelanato</v>
          </cell>
          <cell r="C2177" t="str">
            <v>m</v>
          </cell>
          <cell r="D2177">
            <v>55817.36</v>
          </cell>
        </row>
        <row r="2178">
          <cell r="A2178">
            <v>6289</v>
          </cell>
          <cell r="B2178" t="str">
            <v>Cielo raso dry-wall, con frescasa y pintado</v>
          </cell>
          <cell r="C2178" t="str">
            <v>m²</v>
          </cell>
          <cell r="D2178">
            <v>59118.720000000001</v>
          </cell>
        </row>
        <row r="2179">
          <cell r="A2179">
            <v>6290</v>
          </cell>
          <cell r="B2179" t="str">
            <v>Cielo raso sonocor. Suministro e instal.</v>
          </cell>
          <cell r="C2179" t="str">
            <v>m²</v>
          </cell>
          <cell r="D2179">
            <v>38291.589999999997</v>
          </cell>
        </row>
        <row r="2180">
          <cell r="A2180">
            <v>6291</v>
          </cell>
          <cell r="B2180" t="str">
            <v>Granito pulido travertino peruano No 2, para enchape mesón</v>
          </cell>
          <cell r="C2180" t="str">
            <v>m</v>
          </cell>
          <cell r="D2180">
            <v>64621.97</v>
          </cell>
        </row>
        <row r="2181">
          <cell r="A2181">
            <v>6292</v>
          </cell>
          <cell r="B2181" t="str">
            <v>Enchape ceramico blanco brillante 20.3 x 20.3 para mesón a=0.60m  con bocel de remate 3 hiladas</v>
          </cell>
          <cell r="C2181" t="str">
            <v>m</v>
          </cell>
          <cell r="D2181">
            <v>51636.46</v>
          </cell>
        </row>
        <row r="2182">
          <cell r="A2182">
            <v>6293</v>
          </cell>
          <cell r="B2182" t="str">
            <v>Juego completo de incrustar baño tipo royal</v>
          </cell>
          <cell r="C2182" t="str">
            <v>und</v>
          </cell>
          <cell r="D2182">
            <v>102865.99</v>
          </cell>
        </row>
        <row r="2183">
          <cell r="A2183">
            <v>6294</v>
          </cell>
          <cell r="B2183" t="str">
            <v>Acometida red hidraulica pvc 1/2" x 25 m</v>
          </cell>
          <cell r="C2183" t="str">
            <v>und</v>
          </cell>
          <cell r="D2183">
            <v>285900.77</v>
          </cell>
        </row>
        <row r="2184">
          <cell r="A2184">
            <v>6295</v>
          </cell>
          <cell r="B2184" t="str">
            <v>Punto desagüe sanitario pvc 3"</v>
          </cell>
          <cell r="C2184" t="str">
            <v>und</v>
          </cell>
          <cell r="D2184">
            <v>64001.120000000003</v>
          </cell>
        </row>
        <row r="2185">
          <cell r="A2185">
            <v>6296</v>
          </cell>
          <cell r="B2185" t="str">
            <v>Reventilacion  PVC 2"</v>
          </cell>
          <cell r="C2185" t="str">
            <v>m</v>
          </cell>
          <cell r="D2185">
            <v>14748.7</v>
          </cell>
        </row>
        <row r="2186">
          <cell r="A2186">
            <v>6297</v>
          </cell>
          <cell r="B2186" t="str">
            <v>Conexion y distribucion tanque elevado PVC de 1/2" y 1", accesorios completos</v>
          </cell>
          <cell r="C2186" t="str">
            <v>und</v>
          </cell>
          <cell r="D2186">
            <v>354607.11</v>
          </cell>
        </row>
        <row r="2187">
          <cell r="A2187">
            <v>6298</v>
          </cell>
          <cell r="B2187" t="str">
            <v>Adaptador hembra de presion  PVC 1/2". Suministro e Instal.</v>
          </cell>
          <cell r="C2187" t="str">
            <v>und</v>
          </cell>
          <cell r="D2187">
            <v>1648.09</v>
          </cell>
        </row>
        <row r="2188">
          <cell r="A2188">
            <v>6299</v>
          </cell>
          <cell r="B2188" t="str">
            <v>Salida para citofono  pvc</v>
          </cell>
          <cell r="C2188" t="str">
            <v>und</v>
          </cell>
          <cell r="D2188">
            <v>37931.699999999997</v>
          </cell>
        </row>
        <row r="2189">
          <cell r="A2189">
            <v>6300</v>
          </cell>
          <cell r="B2189" t="str">
            <v>Salida toma monofasica doble deko</v>
          </cell>
          <cell r="C2189" t="str">
            <v>und</v>
          </cell>
          <cell r="D2189">
            <v>65956.2</v>
          </cell>
        </row>
        <row r="2190">
          <cell r="A2190">
            <v>6301</v>
          </cell>
          <cell r="B2190" t="str">
            <v>Acometida telefonica  1"</v>
          </cell>
          <cell r="C2190" t="str">
            <v>m</v>
          </cell>
          <cell r="D2190">
            <v>28078.55</v>
          </cell>
        </row>
        <row r="2191">
          <cell r="A2191">
            <v>6302</v>
          </cell>
          <cell r="B2191" t="str">
            <v>Salida television  pvc</v>
          </cell>
          <cell r="C2191" t="str">
            <v>und</v>
          </cell>
          <cell r="D2191">
            <v>91318.17</v>
          </cell>
        </row>
        <row r="2192">
          <cell r="A2192">
            <v>6303</v>
          </cell>
          <cell r="B2192" t="str">
            <v>Disipador de energia en Concreto 3000 Psi; con muros laterales (h=0.50 m)</v>
          </cell>
          <cell r="C2192" t="str">
            <v>m³</v>
          </cell>
          <cell r="D2192">
            <v>611731.85</v>
          </cell>
        </row>
        <row r="2193">
          <cell r="A2193">
            <v>6304</v>
          </cell>
          <cell r="B2193" t="str">
            <v>Tablero parcial 6 circuitos</v>
          </cell>
          <cell r="C2193" t="str">
            <v>und</v>
          </cell>
          <cell r="D2193">
            <v>215130</v>
          </cell>
        </row>
        <row r="2194">
          <cell r="A2194">
            <v>6305</v>
          </cell>
          <cell r="B2194" t="str">
            <v>Tablero parcial 8 circuitos</v>
          </cell>
          <cell r="C2194" t="str">
            <v>und</v>
          </cell>
          <cell r="D2194">
            <v>276079</v>
          </cell>
        </row>
        <row r="2195">
          <cell r="A2195">
            <v>6306</v>
          </cell>
          <cell r="B2195" t="str">
            <v>Cuneta revestida en Sacos (0.1 x 0.5 x 0.7) con suelo - cemento  (7:1), cemento al 6 % en peso,  en V, L= 1.0 m</v>
          </cell>
          <cell r="C2195" t="str">
            <v>m</v>
          </cell>
          <cell r="D2195">
            <v>96722.14</v>
          </cell>
        </row>
        <row r="2196">
          <cell r="A2196">
            <v>6307</v>
          </cell>
          <cell r="B2196" t="str">
            <v>Saco (0.6 x 0.8) con suelo arcilloso - cemento  (7:1), cemento al 6% en peso</v>
          </cell>
          <cell r="C2196" t="str">
            <v>und</v>
          </cell>
          <cell r="D2196">
            <v>6218.55</v>
          </cell>
        </row>
        <row r="2197">
          <cell r="A2197">
            <v>6308</v>
          </cell>
          <cell r="B2197" t="str">
            <v>Delineador de curva Horizontal</v>
          </cell>
          <cell r="C2197" t="str">
            <v>und</v>
          </cell>
          <cell r="D2197">
            <v>167072.60999999999</v>
          </cell>
        </row>
        <row r="2198">
          <cell r="A2198">
            <v>6309</v>
          </cell>
          <cell r="B2198" t="str">
            <v>Timbre  botón economico</v>
          </cell>
          <cell r="C2198" t="str">
            <v>und</v>
          </cell>
          <cell r="D2198">
            <v>174959.44</v>
          </cell>
        </row>
        <row r="2199">
          <cell r="A2199">
            <v>6310</v>
          </cell>
          <cell r="B2199" t="str">
            <v>Portero fuente 1 boton</v>
          </cell>
          <cell r="C2199" t="str">
            <v>und</v>
          </cell>
          <cell r="D2199">
            <v>222416.5</v>
          </cell>
        </row>
        <row r="2200">
          <cell r="A2200">
            <v>6311</v>
          </cell>
          <cell r="B2200" t="str">
            <v>Parcial PVC 2 1/2" 4 # 4/0. ELIMINAR</v>
          </cell>
          <cell r="C2200" t="str">
            <v>m</v>
          </cell>
          <cell r="D2200">
            <v>67815</v>
          </cell>
        </row>
        <row r="2201">
          <cell r="A2201">
            <v>6312</v>
          </cell>
          <cell r="B2201" t="str">
            <v>Hoja puerta triplex, 2.10 x 0.70. Suministro e instal.</v>
          </cell>
          <cell r="C2201" t="str">
            <v>und</v>
          </cell>
          <cell r="D2201">
            <v>165212.75</v>
          </cell>
        </row>
        <row r="2202">
          <cell r="A2202">
            <v>6313</v>
          </cell>
          <cell r="B2202" t="str">
            <v>Hoja puerta triplex, 2.10 x 0.90. Suministro e instal.</v>
          </cell>
          <cell r="C2202" t="str">
            <v>und</v>
          </cell>
          <cell r="D2202">
            <v>176708.21</v>
          </cell>
        </row>
        <row r="2203">
          <cell r="A2203">
            <v>6314</v>
          </cell>
          <cell r="B2203" t="str">
            <v>Hoja puerta triplex, 2.10 x 1.00. Suministro e instal.</v>
          </cell>
          <cell r="C2203" t="str">
            <v>und</v>
          </cell>
          <cell r="D2203">
            <v>185834.65</v>
          </cell>
        </row>
        <row r="2204">
          <cell r="A2204">
            <v>6315</v>
          </cell>
          <cell r="B2204" t="str">
            <v>Hoja puerta triplex, 2.10 x 1.50. Suministro e instal.</v>
          </cell>
          <cell r="C2204" t="str">
            <v>und</v>
          </cell>
          <cell r="D2204">
            <v>290027.45</v>
          </cell>
        </row>
        <row r="2205">
          <cell r="A2205">
            <v>6316</v>
          </cell>
          <cell r="B2205" t="str">
            <v>Mueble linos flormorado</v>
          </cell>
          <cell r="C2205" t="str">
            <v>m²</v>
          </cell>
          <cell r="D2205">
            <v>280854.84999999998</v>
          </cell>
        </row>
        <row r="2206">
          <cell r="A2206">
            <v>6317</v>
          </cell>
          <cell r="B2206" t="str">
            <v>Marcos y puertas en lamina cold rolled calibre 18, Dimensiones 1x2 m Suministro e instal.</v>
          </cell>
          <cell r="C2206" t="str">
            <v>und</v>
          </cell>
          <cell r="D2206">
            <v>430469.74</v>
          </cell>
        </row>
        <row r="2207">
          <cell r="A2207">
            <v>6318</v>
          </cell>
          <cell r="B2207" t="str">
            <v>Puerta aluminio sistema proyectante con vidrio 6 mm (con chapa) instalada</v>
          </cell>
          <cell r="C2207" t="str">
            <v>m²</v>
          </cell>
          <cell r="D2207">
            <v>330000</v>
          </cell>
        </row>
        <row r="2208">
          <cell r="A2208">
            <v>6319</v>
          </cell>
          <cell r="B2208" t="str">
            <v>Ventana aluminio anodizado corrediza,  con vidrio 4 mm. Suministro e instal.</v>
          </cell>
          <cell r="C2208" t="str">
            <v>m²</v>
          </cell>
          <cell r="D2208">
            <v>153784</v>
          </cell>
        </row>
        <row r="2209">
          <cell r="A2209">
            <v>6320</v>
          </cell>
          <cell r="B2209" t="str">
            <v>Baldosa grano de mármol tipo matiz color negro san gil o similar 30*30 cm con corte, destronque, pulida, brillada</v>
          </cell>
          <cell r="C2209" t="str">
            <v>m²</v>
          </cell>
          <cell r="D2209">
            <v>91466.3</v>
          </cell>
        </row>
        <row r="2210">
          <cell r="A2210">
            <v>6321</v>
          </cell>
          <cell r="B2210" t="str">
            <v>Muro en piedra pegada concreto de 2500 Psi, e=0.30 m</v>
          </cell>
          <cell r="C2210" t="str">
            <v>m²</v>
          </cell>
          <cell r="D2210">
            <v>99702.76</v>
          </cell>
        </row>
        <row r="2211">
          <cell r="A2211">
            <v>6322</v>
          </cell>
          <cell r="B2211" t="str">
            <v>Puerta en aluminio con vidrio incoloro 5mm. Suministro e instal.</v>
          </cell>
          <cell r="C2211" t="str">
            <v>m²</v>
          </cell>
          <cell r="D2211">
            <v>211225.5</v>
          </cell>
        </row>
        <row r="2212">
          <cell r="A2212">
            <v>6323</v>
          </cell>
          <cell r="B2212" t="str">
            <v>Division lamina entamborada cal.18 con anticorrosivo, para baños, instalada</v>
          </cell>
          <cell r="C2212" t="str">
            <v>m²</v>
          </cell>
          <cell r="D2212">
            <v>127012</v>
          </cell>
        </row>
        <row r="2213">
          <cell r="A2213">
            <v>6324</v>
          </cell>
          <cell r="B2213" t="str">
            <v>Hexapodo en Concreto 3000 Psi ( Vol = 1.48 m³)</v>
          </cell>
          <cell r="C2213" t="str">
            <v>und</v>
          </cell>
          <cell r="D2213">
            <v>974216.86</v>
          </cell>
        </row>
        <row r="2214">
          <cell r="A2214">
            <v>6325</v>
          </cell>
          <cell r="B2214" t="str">
            <v>Viga o pantalla en concreto Reforzado 3000 Psi</v>
          </cell>
          <cell r="C2214" t="str">
            <v>m³</v>
          </cell>
          <cell r="D2214">
            <v>719408.22</v>
          </cell>
        </row>
        <row r="2215">
          <cell r="A2215">
            <v>6326</v>
          </cell>
          <cell r="B2215" t="str">
            <v>Apoyo de Neopreno D=60 (0.40 m x 0.35 m x 1/2")</v>
          </cell>
          <cell r="C2215" t="str">
            <v>und</v>
          </cell>
          <cell r="D2215">
            <v>68040.5</v>
          </cell>
        </row>
        <row r="2216">
          <cell r="A2216">
            <v>6327</v>
          </cell>
          <cell r="B2216" t="str">
            <v>Apoyo de Neopreno D=60 (0.38 m x 0.25 m x 3/8")</v>
          </cell>
          <cell r="C2216" t="str">
            <v>und</v>
          </cell>
          <cell r="D2216">
            <v>40040.5</v>
          </cell>
        </row>
        <row r="2217">
          <cell r="A2217">
            <v>6328</v>
          </cell>
          <cell r="B2217" t="str">
            <v>Tuberia de cobre 1" Tipo L para gas. Suministro e Instal.</v>
          </cell>
          <cell r="C2217" t="str">
            <v>m</v>
          </cell>
          <cell r="D2217">
            <v>40910.75</v>
          </cell>
        </row>
        <row r="2218">
          <cell r="A2218">
            <v>6329</v>
          </cell>
          <cell r="B2218" t="str">
            <v>Lavaplatos doble de empotrar en acero inoxidable, dimensiones 80 x 51 cm, con mezclador . Suministro e instal.</v>
          </cell>
          <cell r="C2218" t="str">
            <v>und</v>
          </cell>
          <cell r="D2218">
            <v>247145.27</v>
          </cell>
        </row>
        <row r="2219">
          <cell r="A2219">
            <v>6330</v>
          </cell>
          <cell r="B2219" t="str">
            <v>Lavamanos colgar blanco milano o similar con griferia 4" cromada tipo palanca. Suministro e instal.</v>
          </cell>
          <cell r="C2219" t="str">
            <v>und</v>
          </cell>
          <cell r="D2219">
            <v>148887.07</v>
          </cell>
        </row>
        <row r="2220">
          <cell r="A2220">
            <v>6331</v>
          </cell>
          <cell r="B2220" t="str">
            <v>Lavamanos pedestal con grifería. Suministro e instal.</v>
          </cell>
          <cell r="C2220" t="str">
            <v>und</v>
          </cell>
          <cell r="D2220">
            <v>221696.66</v>
          </cell>
        </row>
        <row r="2221">
          <cell r="A2221">
            <v>6332</v>
          </cell>
          <cell r="B2221" t="str">
            <v>Sanitario Quadrato plus II de Corona o similar</v>
          </cell>
          <cell r="C2221" t="str">
            <v>und</v>
          </cell>
          <cell r="D2221">
            <v>298435.8</v>
          </cell>
        </row>
        <row r="2222">
          <cell r="A2222">
            <v>6334</v>
          </cell>
          <cell r="B2222" t="str">
            <v>Orinal mediano grif tradicional  blanco</v>
          </cell>
          <cell r="C2222" t="str">
            <v>und</v>
          </cell>
          <cell r="D2222">
            <v>176989.03</v>
          </cell>
        </row>
        <row r="2223">
          <cell r="A2223">
            <v>6335</v>
          </cell>
          <cell r="B2223" t="str">
            <v>Punto agua fría PVC  1/2"  incluye conjunto ducha individual prisma o similar</v>
          </cell>
          <cell r="C2223" t="str">
            <v>und</v>
          </cell>
          <cell r="D2223">
            <v>112610.34</v>
          </cell>
        </row>
        <row r="2224">
          <cell r="A2224">
            <v>6336</v>
          </cell>
          <cell r="B2224" t="str">
            <v>Estuco plástico bajo placa. Suministro e instal.</v>
          </cell>
          <cell r="C2224" t="str">
            <v>m²</v>
          </cell>
          <cell r="D2224">
            <v>7774.15</v>
          </cell>
        </row>
        <row r="2225">
          <cell r="A2225">
            <v>6337</v>
          </cell>
          <cell r="B2225" t="str">
            <v>Vinilo interior sobre pañete 3 manos</v>
          </cell>
          <cell r="C2225" t="str">
            <v>m²</v>
          </cell>
          <cell r="D2225">
            <v>8267.77</v>
          </cell>
        </row>
        <row r="2226">
          <cell r="A2226">
            <v>6338</v>
          </cell>
          <cell r="B2226" t="str">
            <v>Pintura interior vinilo sobre estuco  3 manos</v>
          </cell>
          <cell r="C2226" t="str">
            <v>m²</v>
          </cell>
          <cell r="D2226">
            <v>7790.05</v>
          </cell>
        </row>
        <row r="2227">
          <cell r="A2227">
            <v>6339</v>
          </cell>
          <cell r="B2227" t="str">
            <v>Vinilo interior sobre estuco bajo placa 3 manos</v>
          </cell>
          <cell r="C2227" t="str">
            <v>m²</v>
          </cell>
          <cell r="D2227">
            <v>8444</v>
          </cell>
        </row>
        <row r="2228">
          <cell r="A2228">
            <v>6340</v>
          </cell>
          <cell r="B2228" t="str">
            <v>Pintura en esmalte sobre madera llena</v>
          </cell>
          <cell r="C2228" t="str">
            <v>m²</v>
          </cell>
          <cell r="D2228">
            <v>17592.79</v>
          </cell>
        </row>
        <row r="2229">
          <cell r="A2229">
            <v>6341</v>
          </cell>
          <cell r="B2229" t="str">
            <v>Cerrojo seguridad doble cilindro para puerta de acceso. Suministro e instal.</v>
          </cell>
          <cell r="C2229" t="str">
            <v>und</v>
          </cell>
          <cell r="D2229">
            <v>84147</v>
          </cell>
        </row>
        <row r="2230">
          <cell r="A2230">
            <v>6342</v>
          </cell>
          <cell r="B2230" t="str">
            <v>Acometida a gas domiciliario 1m</v>
          </cell>
          <cell r="C2230" t="str">
            <v>und</v>
          </cell>
          <cell r="D2230">
            <v>291458.81</v>
          </cell>
        </row>
        <row r="2231">
          <cell r="A2231">
            <v>6343</v>
          </cell>
          <cell r="B2231" t="str">
            <v>Zona verde incluye grama en cesped y capa de tierra negra abonada 0.08 m</v>
          </cell>
          <cell r="C2231" t="str">
            <v>m²</v>
          </cell>
          <cell r="D2231">
            <v>17749</v>
          </cell>
        </row>
        <row r="2232">
          <cell r="A2232">
            <v>6344</v>
          </cell>
          <cell r="B2232" t="str">
            <v>Baranda en concreto 3000 Psi, sin refuerzo H=0.90</v>
          </cell>
          <cell r="C2232" t="str">
            <v>m³</v>
          </cell>
          <cell r="D2232">
            <v>856231.84</v>
          </cell>
        </row>
        <row r="2233">
          <cell r="A2233">
            <v>6345</v>
          </cell>
          <cell r="B2233" t="str">
            <v>Enchape fachada marmol travertino peruano</v>
          </cell>
          <cell r="C2233" t="str">
            <v>m²</v>
          </cell>
          <cell r="D2233">
            <v>113166</v>
          </cell>
        </row>
        <row r="2234">
          <cell r="A2234">
            <v>6346</v>
          </cell>
          <cell r="B2234" t="str">
            <v>Punto desagüe sanitario pvc 4"</v>
          </cell>
          <cell r="C2234" t="str">
            <v>und</v>
          </cell>
          <cell r="D2234">
            <v>99870.75</v>
          </cell>
        </row>
        <row r="2235">
          <cell r="A2235">
            <v>6347</v>
          </cell>
          <cell r="B2235" t="str">
            <v>Salida toma doble pvc  incluye toma con polo a tierra</v>
          </cell>
          <cell r="C2235" t="str">
            <v>und</v>
          </cell>
          <cell r="D2235">
            <v>54734.53</v>
          </cell>
        </row>
        <row r="2236">
          <cell r="A2236">
            <v>6348</v>
          </cell>
          <cell r="B2236" t="str">
            <v>Acometida a gas domiciliario 36 m</v>
          </cell>
          <cell r="C2236" t="str">
            <v>und</v>
          </cell>
          <cell r="D2236">
            <v>721615.94</v>
          </cell>
        </row>
        <row r="2237">
          <cell r="A2237">
            <v>6349</v>
          </cell>
          <cell r="B2237" t="str">
            <v>Valvula compuerta elastica vastago no ascendente Ø=4"  E.L. o JH. Suministro e Instal.</v>
          </cell>
          <cell r="C2237" t="str">
            <v>und</v>
          </cell>
          <cell r="D2237">
            <v>623844</v>
          </cell>
        </row>
        <row r="2238">
          <cell r="A2238">
            <v>6350</v>
          </cell>
          <cell r="B2238" t="str">
            <v>Muro en bloque No. 4 de 0.10 m con andamio</v>
          </cell>
          <cell r="C2238" t="str">
            <v>m²</v>
          </cell>
          <cell r="D2238">
            <v>43893.66</v>
          </cell>
        </row>
        <row r="2239">
          <cell r="A2239">
            <v>6351</v>
          </cell>
          <cell r="B2239" t="str">
            <v>Lampara Slim 2 x 96 x -20 km bajo placa. Suministro e instal.</v>
          </cell>
          <cell r="C2239" t="str">
            <v>und</v>
          </cell>
          <cell r="D2239">
            <v>151021</v>
          </cell>
        </row>
        <row r="2240">
          <cell r="A2240">
            <v>6352</v>
          </cell>
          <cell r="B2240" t="str">
            <v>Cerámica pared rectificada ártica blanca 33x60 cm</v>
          </cell>
          <cell r="C2240" t="str">
            <v>m²</v>
          </cell>
          <cell r="D2240">
            <v>74915.83</v>
          </cell>
        </row>
        <row r="2241">
          <cell r="A2241">
            <v>6354</v>
          </cell>
          <cell r="B2241" t="str">
            <v>Correa metálica   2 Ø 1/2" +1 Ø 3/4" y celosia de 3/8"</v>
          </cell>
          <cell r="C2241" t="str">
            <v>m</v>
          </cell>
          <cell r="D2241">
            <v>55853.32</v>
          </cell>
        </row>
        <row r="2242">
          <cell r="A2242">
            <v>6355</v>
          </cell>
          <cell r="B2242" t="str">
            <v>Guardaescoba media caña gravilla lavada</v>
          </cell>
          <cell r="C2242" t="str">
            <v>m</v>
          </cell>
          <cell r="D2242">
            <v>25772.06</v>
          </cell>
        </row>
        <row r="2243">
          <cell r="A2243">
            <v>6356</v>
          </cell>
          <cell r="B2243" t="str">
            <v>Tanque elevado 1.000 lts con conexion y distribucion PVC de 1/2" y 1". Suministro e instal.</v>
          </cell>
          <cell r="C2243" t="str">
            <v>und</v>
          </cell>
          <cell r="D2243">
            <v>686959</v>
          </cell>
        </row>
        <row r="2244">
          <cell r="A2244">
            <v>6357</v>
          </cell>
          <cell r="B2244" t="str">
            <v>Vidrio incoloro 4 mm. Suministro e instal.</v>
          </cell>
          <cell r="C2244" t="str">
            <v>m²</v>
          </cell>
          <cell r="D2244">
            <v>33984.089999999997</v>
          </cell>
        </row>
        <row r="2245">
          <cell r="A2245">
            <v>6358</v>
          </cell>
          <cell r="B2245" t="str">
            <v>Estuco veneciano. Suministro e instal.</v>
          </cell>
          <cell r="C2245" t="str">
            <v>m²</v>
          </cell>
          <cell r="D2245">
            <v>15766.12</v>
          </cell>
        </row>
        <row r="2246">
          <cell r="A2246">
            <v>6359</v>
          </cell>
          <cell r="B2246" t="str">
            <v>Esgrafiado Graniplast fachada</v>
          </cell>
          <cell r="C2246" t="str">
            <v>m²</v>
          </cell>
          <cell r="D2246">
            <v>11616.5</v>
          </cell>
        </row>
        <row r="2247">
          <cell r="A2247">
            <v>6360</v>
          </cell>
          <cell r="B2247" t="str">
            <v>Cenefa adoquín cuarto 26 tipo colonial doble hilera</v>
          </cell>
          <cell r="C2247" t="str">
            <v>m</v>
          </cell>
          <cell r="D2247">
            <v>58363.19</v>
          </cell>
        </row>
        <row r="2248">
          <cell r="A2248">
            <v>6361</v>
          </cell>
          <cell r="B2248" t="str">
            <v>Concreto estriado rampas de 3000 psi reforzado</v>
          </cell>
          <cell r="C2248" t="str">
            <v>m²</v>
          </cell>
          <cell r="D2248">
            <v>210370</v>
          </cell>
        </row>
        <row r="2249">
          <cell r="A2249">
            <v>6362</v>
          </cell>
          <cell r="B2249" t="str">
            <v>Rampas  B5 tipo IDU</v>
          </cell>
          <cell r="C2249" t="str">
            <v>und</v>
          </cell>
          <cell r="D2249">
            <v>6885</v>
          </cell>
        </row>
        <row r="2250">
          <cell r="A2250">
            <v>6363</v>
          </cell>
          <cell r="B2250" t="str">
            <v>Relleno de prestamo lateral, compactado,  mat. comun  (excav. comform. compact, cargue y acarreo max. 2 Km), mecanico</v>
          </cell>
          <cell r="C2250" t="str">
            <v>m³</v>
          </cell>
          <cell r="D2250">
            <v>20958.5</v>
          </cell>
        </row>
        <row r="2251">
          <cell r="A2251">
            <v>6364</v>
          </cell>
          <cell r="B2251" t="str">
            <v>Terraplen o rellenos con material mezclado relacion 2:1, base granular y material prestamo  (a. libre 2 Km)</v>
          </cell>
          <cell r="C2251" t="str">
            <v>m³</v>
          </cell>
          <cell r="D2251">
            <v>36022.22</v>
          </cell>
        </row>
        <row r="2252">
          <cell r="A2252">
            <v>6365</v>
          </cell>
          <cell r="B2252" t="str">
            <v>Enchape piso baldosa granitex mediterráneo</v>
          </cell>
          <cell r="C2252" t="str">
            <v>m²</v>
          </cell>
          <cell r="D2252">
            <v>52533.46</v>
          </cell>
        </row>
        <row r="2253">
          <cell r="A2253">
            <v>6366</v>
          </cell>
          <cell r="B2253" t="str">
            <v>Enchape piso Loseta prefabricada concreto A - 40 ( ESTE UNITARIO SE REEMPLAZA POR QUE ES A-60  7141 7142) xxx mal xxx</v>
          </cell>
          <cell r="C2253" t="str">
            <v>m²</v>
          </cell>
          <cell r="D2253">
            <v>84591.76</v>
          </cell>
        </row>
        <row r="2254">
          <cell r="A2254">
            <v>6367</v>
          </cell>
          <cell r="B2254" t="str">
            <v>Bordillo 8 x 15 cm fundido en concreto 3000 psi</v>
          </cell>
          <cell r="C2254" t="str">
            <v>m</v>
          </cell>
          <cell r="D2254">
            <v>9822.69</v>
          </cell>
        </row>
        <row r="2255">
          <cell r="A2255">
            <v>6368</v>
          </cell>
          <cell r="B2255" t="str">
            <v>Arbol Pomarroso h = 0.60 m. Suministro y siembra</v>
          </cell>
          <cell r="C2255" t="str">
            <v>und</v>
          </cell>
          <cell r="D2255">
            <v>34897.32</v>
          </cell>
        </row>
        <row r="2256">
          <cell r="A2256">
            <v>6369</v>
          </cell>
          <cell r="B2256" t="str">
            <v>Matera en ladrillo tolete común con contenedor de raices 1 x 1 m y bordillo en concreto de 2000 psi</v>
          </cell>
          <cell r="C2256" t="str">
            <v>und</v>
          </cell>
          <cell r="D2256">
            <v>460297.02</v>
          </cell>
        </row>
        <row r="2257">
          <cell r="A2257">
            <v>6370</v>
          </cell>
          <cell r="B2257" t="str">
            <v>Banca en concreto  M-31 sin espaldar</v>
          </cell>
          <cell r="C2257" t="str">
            <v>und</v>
          </cell>
          <cell r="D2257">
            <v>379967</v>
          </cell>
        </row>
        <row r="2258">
          <cell r="A2258">
            <v>6371</v>
          </cell>
          <cell r="B2258" t="str">
            <v>Banca en concreto  M-30 con espaldar</v>
          </cell>
          <cell r="C2258" t="str">
            <v>und</v>
          </cell>
          <cell r="D2258">
            <v>471245.25</v>
          </cell>
        </row>
        <row r="2259">
          <cell r="A2259">
            <v>6372</v>
          </cell>
          <cell r="B2259" t="str">
            <v>Pintura exterior vinilo koraza 2 manos</v>
          </cell>
          <cell r="C2259" t="str">
            <v>m²</v>
          </cell>
          <cell r="D2259">
            <v>13450.13</v>
          </cell>
        </row>
        <row r="2260">
          <cell r="A2260">
            <v>6373</v>
          </cell>
          <cell r="B2260" t="str">
            <v>Piso vinisol comercial 2 mm. Suministro e instal.</v>
          </cell>
          <cell r="C2260" t="str">
            <v>m²</v>
          </cell>
          <cell r="D2260">
            <v>19928.5</v>
          </cell>
        </row>
        <row r="2261">
          <cell r="A2261">
            <v>6374</v>
          </cell>
          <cell r="B2261" t="str">
            <v>Piso vinilo pisopak residencial 1.6 mm. Suministro e instal.</v>
          </cell>
          <cell r="C2261" t="str">
            <v>m²</v>
          </cell>
          <cell r="D2261">
            <v>19465</v>
          </cell>
        </row>
        <row r="2262">
          <cell r="A2262">
            <v>6375</v>
          </cell>
          <cell r="B2262" t="str">
            <v>Piso vinilo pisopak tráfico pesado 3 mm. Suministro e instal.</v>
          </cell>
          <cell r="C2262" t="str">
            <v>m²</v>
          </cell>
          <cell r="D2262">
            <v>30589</v>
          </cell>
        </row>
        <row r="2263">
          <cell r="A2263">
            <v>6376</v>
          </cell>
          <cell r="B2263" t="str">
            <v>Viga aerea en concreto de resistencia 3000 psi</v>
          </cell>
          <cell r="C2263" t="str">
            <v>m³</v>
          </cell>
          <cell r="D2263">
            <v>726153</v>
          </cell>
        </row>
        <row r="2264">
          <cell r="A2264">
            <v>6377</v>
          </cell>
          <cell r="B2264" t="str">
            <v>Relleno y extendida de material triturado para jardin</v>
          </cell>
          <cell r="C2264" t="str">
            <v>m³</v>
          </cell>
          <cell r="D2264">
            <v>70785.7</v>
          </cell>
        </row>
        <row r="2265">
          <cell r="A2265">
            <v>6378</v>
          </cell>
          <cell r="B2265" t="str">
            <v>Relleno con material triturado 1/2" - 3/4" e=0.15 m</v>
          </cell>
          <cell r="C2265" t="str">
            <v>m²</v>
          </cell>
          <cell r="D2265">
            <v>10817.33</v>
          </cell>
        </row>
        <row r="2266">
          <cell r="A2266">
            <v>6379</v>
          </cell>
          <cell r="B2266" t="str">
            <v>Aire acondicionado tipo split, 18000 BTU - unidad difusora de lujo - unidad cond.  exter. Filtr. Suministro e instal.</v>
          </cell>
          <cell r="C2266" t="str">
            <v>und</v>
          </cell>
          <cell r="D2266">
            <v>3507115</v>
          </cell>
        </row>
        <row r="2267">
          <cell r="A2267">
            <v>6380</v>
          </cell>
          <cell r="B2267" t="str">
            <v>Imprimante y puente de adherencia (incluye: limpieza)</v>
          </cell>
          <cell r="C2267" t="str">
            <v>m²</v>
          </cell>
          <cell r="D2267">
            <v>31683.759999999998</v>
          </cell>
        </row>
        <row r="2268">
          <cell r="A2268">
            <v>6381</v>
          </cell>
          <cell r="B2268" t="str">
            <v>Hincada de pilotes  en tuberia de 10"</v>
          </cell>
          <cell r="C2268" t="str">
            <v>m</v>
          </cell>
          <cell r="D2268">
            <v>270940.75</v>
          </cell>
        </row>
        <row r="2269">
          <cell r="A2269">
            <v>6382</v>
          </cell>
          <cell r="B2269" t="str">
            <v>Placa base en concreto 3000 psi e=0.07 m</v>
          </cell>
          <cell r="C2269" t="str">
            <v>m²</v>
          </cell>
          <cell r="D2269">
            <v>43817</v>
          </cell>
        </row>
        <row r="2270">
          <cell r="A2270">
            <v>6383</v>
          </cell>
          <cell r="B2270" t="str">
            <v>Señal vial tipo pasavia con 3 señales informativas (SI) 90 X 190 cm de h= 6.0 m, a= 9 m.</v>
          </cell>
          <cell r="C2270" t="str">
            <v>und</v>
          </cell>
          <cell r="D2270">
            <v>3929872.46</v>
          </cell>
        </row>
        <row r="2271">
          <cell r="A2271">
            <v>6384</v>
          </cell>
          <cell r="B2271" t="str">
            <v>Puesta a tierra. Suministro e instal.</v>
          </cell>
          <cell r="C2271" t="str">
            <v>und</v>
          </cell>
          <cell r="D2271">
            <v>444827.6</v>
          </cell>
        </row>
        <row r="2272">
          <cell r="A2272">
            <v>6385</v>
          </cell>
          <cell r="B2272" t="str">
            <v>Bajante para cableado subterraneo. Suministro e instal.</v>
          </cell>
          <cell r="C2272" t="str">
            <v>und</v>
          </cell>
          <cell r="D2272">
            <v>767789.86</v>
          </cell>
        </row>
        <row r="2273">
          <cell r="A2273">
            <v>6386</v>
          </cell>
          <cell r="B2273" t="str">
            <v>Camara de inspeccion CS-274, CODENSA. Suministro e instal.</v>
          </cell>
          <cell r="C2273" t="str">
            <v>und</v>
          </cell>
          <cell r="D2273">
            <v>679846.02</v>
          </cell>
        </row>
        <row r="2274">
          <cell r="A2274">
            <v>6387</v>
          </cell>
          <cell r="B2274" t="str">
            <v>Acometida desde red aerea  baja tensión (EBSA) hasta contador energ. kwh y tab de dist. de circuitos en cable</v>
          </cell>
          <cell r="C2274" t="str">
            <v>m</v>
          </cell>
          <cell r="D2274">
            <v>38615.25</v>
          </cell>
        </row>
        <row r="2275">
          <cell r="A2275">
            <v>6388</v>
          </cell>
          <cell r="B2275" t="str">
            <v>Cuneta plana e=0.05 m concreto de 3000 psi (0.50 x 1)</v>
          </cell>
          <cell r="C2275" t="str">
            <v>m</v>
          </cell>
          <cell r="D2275">
            <v>17409.79</v>
          </cell>
        </row>
        <row r="2276">
          <cell r="A2276">
            <v>6389</v>
          </cell>
          <cell r="B2276" t="str">
            <v>Cuneta plana e=0.10 m concreto de 3000 psi (0.50 x 1)</v>
          </cell>
          <cell r="C2276" t="str">
            <v>m</v>
          </cell>
          <cell r="D2276">
            <v>26838.61</v>
          </cell>
        </row>
        <row r="2277">
          <cell r="A2277">
            <v>6390</v>
          </cell>
          <cell r="B2277" t="str">
            <v>Lamina HR de 1/4". Suministro e Instal.</v>
          </cell>
          <cell r="C2277" t="str">
            <v>m²</v>
          </cell>
          <cell r="D2277">
            <v>235317.43</v>
          </cell>
        </row>
        <row r="2278">
          <cell r="A2278">
            <v>6391</v>
          </cell>
          <cell r="B2278" t="str">
            <v>Fabricacion y suministro de Acero Maquinado  ASTM-36</v>
          </cell>
          <cell r="C2278" t="str">
            <v>kg</v>
          </cell>
          <cell r="D2278">
            <v>7585.57</v>
          </cell>
        </row>
        <row r="2279">
          <cell r="A2279">
            <v>6392</v>
          </cell>
          <cell r="B2279" t="str">
            <v>Cable IPS -  IWRC 6 x 19 AA Ø= 1 1/4"</v>
          </cell>
          <cell r="C2279" t="str">
            <v>m</v>
          </cell>
          <cell r="D2279">
            <v>43176.9</v>
          </cell>
        </row>
        <row r="2280">
          <cell r="A2280">
            <v>6393</v>
          </cell>
          <cell r="B2280" t="str">
            <v>Cable IPS -  IWRC 6 x 19 AA Ø= 3/8"</v>
          </cell>
          <cell r="C2280" t="str">
            <v>m</v>
          </cell>
          <cell r="D2280">
            <v>6960.3</v>
          </cell>
        </row>
        <row r="2281">
          <cell r="A2281">
            <v>6394</v>
          </cell>
          <cell r="B2281" t="str">
            <v>Hexapodo en Concreto 3500 Psi. ( Vol = 1.71 m³)</v>
          </cell>
          <cell r="C2281" t="str">
            <v>und</v>
          </cell>
          <cell r="D2281">
            <v>1192600.51</v>
          </cell>
        </row>
        <row r="2282">
          <cell r="A2282">
            <v>6395</v>
          </cell>
          <cell r="B2282" t="str">
            <v>Hincada de pilotes  en tuberia de 8"</v>
          </cell>
          <cell r="C2282" t="str">
            <v>m</v>
          </cell>
          <cell r="D2282">
            <v>216418.25</v>
          </cell>
        </row>
        <row r="2283">
          <cell r="A2283">
            <v>6396</v>
          </cell>
          <cell r="B2283" t="str">
            <v>Vigas transversales Tuberia Petrolera D=8 "</v>
          </cell>
          <cell r="C2283" t="str">
            <v>m</v>
          </cell>
          <cell r="D2283">
            <v>195399.37</v>
          </cell>
        </row>
        <row r="2284">
          <cell r="A2284">
            <v>6398</v>
          </cell>
          <cell r="B2284" t="str">
            <v>Ventana en lamina cold rolled calibre 18, pintada. Suministro e instal.</v>
          </cell>
          <cell r="C2284" t="str">
            <v>m²</v>
          </cell>
          <cell r="D2284">
            <v>105330.75</v>
          </cell>
        </row>
        <row r="2285">
          <cell r="A2285">
            <v>6399</v>
          </cell>
          <cell r="B2285" t="str">
            <v>Correa metálica   3 Ø 1/2" y celosia Ø 3/8"  H = 0.20    A = 0.15</v>
          </cell>
          <cell r="C2285" t="str">
            <v>m</v>
          </cell>
          <cell r="D2285">
            <v>46525.13</v>
          </cell>
        </row>
        <row r="2286">
          <cell r="A2286">
            <v>6400</v>
          </cell>
          <cell r="B2286" t="str">
            <v>Remate cubierta en mortero, proporción de la mezcla 1:4</v>
          </cell>
          <cell r="C2286" t="str">
            <v>m</v>
          </cell>
          <cell r="D2286">
            <v>7487.14</v>
          </cell>
        </row>
        <row r="2287">
          <cell r="A2287">
            <v>6401</v>
          </cell>
          <cell r="B2287" t="str">
            <v>Pañete liso (allanado) muros 1:3</v>
          </cell>
          <cell r="C2287" t="str">
            <v>m²</v>
          </cell>
          <cell r="D2287">
            <v>17699.62</v>
          </cell>
        </row>
        <row r="2288">
          <cell r="A2288">
            <v>6402</v>
          </cell>
          <cell r="B2288" t="str">
            <v>Sifon y rejilla  piso sosco 4 x 3</v>
          </cell>
          <cell r="C2288" t="str">
            <v>und</v>
          </cell>
          <cell r="D2288">
            <v>27411.97</v>
          </cell>
        </row>
        <row r="2289">
          <cell r="A2289">
            <v>6403</v>
          </cell>
          <cell r="B2289" t="str">
            <v>Placa base en concreto 3000 psi e=0.07 m reforzada con acero grado 37</v>
          </cell>
          <cell r="C2289" t="str">
            <v>m²</v>
          </cell>
          <cell r="D2289">
            <v>69033.789999999994</v>
          </cell>
        </row>
        <row r="2290">
          <cell r="A2290">
            <v>6404</v>
          </cell>
          <cell r="B2290" t="str">
            <v>Placa base en concreto 3000 psi e=0.08 m</v>
          </cell>
          <cell r="C2290" t="str">
            <v>m²</v>
          </cell>
          <cell r="D2290">
            <v>44720.3</v>
          </cell>
        </row>
        <row r="2291">
          <cell r="A2291">
            <v>6405</v>
          </cell>
          <cell r="B2291" t="str">
            <v>Columnas en Tuberia Petrolera D=8 "</v>
          </cell>
          <cell r="C2291" t="str">
            <v>m</v>
          </cell>
          <cell r="D2291">
            <v>174581.03</v>
          </cell>
        </row>
        <row r="2292">
          <cell r="A2292">
            <v>6406</v>
          </cell>
          <cell r="B2292" t="str">
            <v>Lamina HR de 3/4". Suministro e Instal.</v>
          </cell>
          <cell r="C2292" t="str">
            <v>m²</v>
          </cell>
          <cell r="D2292">
            <v>537111.18000000005</v>
          </cell>
        </row>
        <row r="2293">
          <cell r="A2293">
            <v>6407</v>
          </cell>
          <cell r="B2293" t="str">
            <v>Tablero en Tuberia Petrolera D=3 1/2 "</v>
          </cell>
          <cell r="C2293" t="str">
            <v>m</v>
          </cell>
          <cell r="D2293">
            <v>54458.06</v>
          </cell>
        </row>
        <row r="2294">
          <cell r="A2294">
            <v>6408</v>
          </cell>
          <cell r="B2294" t="str">
            <v>Celosia en  Tuberia Petrolera D=3 1/2 "</v>
          </cell>
          <cell r="C2294" t="str">
            <v>m</v>
          </cell>
          <cell r="D2294">
            <v>69473.34</v>
          </cell>
        </row>
        <row r="2295">
          <cell r="A2295">
            <v>6409</v>
          </cell>
          <cell r="B2295" t="str">
            <v>Ataguias en Tuberia Petrolera D=6 5/8"</v>
          </cell>
          <cell r="C2295" t="str">
            <v>m</v>
          </cell>
          <cell r="D2295">
            <v>13225.1</v>
          </cell>
        </row>
        <row r="2296">
          <cell r="A2296">
            <v>6410</v>
          </cell>
          <cell r="B2296" t="str">
            <v>Barniz transparente ladrillo fachada</v>
          </cell>
          <cell r="C2296" t="str">
            <v>m²</v>
          </cell>
          <cell r="D2296">
            <v>18977.46</v>
          </cell>
        </row>
        <row r="2297">
          <cell r="A2297">
            <v>6411</v>
          </cell>
          <cell r="B2297" t="str">
            <v>Excavacion mecanica en  roca, sin retiro</v>
          </cell>
          <cell r="C2297" t="str">
            <v>m³</v>
          </cell>
          <cell r="D2297">
            <v>57890.9</v>
          </cell>
        </row>
        <row r="2298">
          <cell r="A2298">
            <v>6412</v>
          </cell>
          <cell r="B2298" t="str">
            <v>Galapago en tuberia petrolera 2"</v>
          </cell>
          <cell r="C2298" t="str">
            <v>und</v>
          </cell>
          <cell r="D2298">
            <v>169082.2</v>
          </cell>
        </row>
        <row r="2299">
          <cell r="A2299">
            <v>6413</v>
          </cell>
          <cell r="B2299" t="str">
            <v>Conector superior (Grapa - Pendolon) con platina (0.03 x 0.18 x 0.08) para dos cables tipo Ø 1 1/4" o 1 1/8" o 1 3/8" y grapa  Ø 1/2"</v>
          </cell>
          <cell r="C2299" t="str">
            <v>und</v>
          </cell>
          <cell r="D2299">
            <v>115071.28</v>
          </cell>
        </row>
        <row r="2300">
          <cell r="A2300">
            <v>6414</v>
          </cell>
          <cell r="B2300" t="str">
            <v>Viga metalica transversal  2.36 x 0.25 son 2 angulos 1" x 3/16", varilla inferior Ø=1/2" y celosia Ø=3/8"</v>
          </cell>
          <cell r="C2300" t="str">
            <v>und</v>
          </cell>
          <cell r="D2300">
            <v>373698.48</v>
          </cell>
        </row>
        <row r="2301">
          <cell r="A2301">
            <v>6415</v>
          </cell>
          <cell r="B2301" t="str">
            <v>Anclajes en cable doble IPS - IWRC 6 x 19 AA Ø=1 1/2"</v>
          </cell>
          <cell r="C2301" t="str">
            <v>und</v>
          </cell>
          <cell r="D2301">
            <v>495301.03</v>
          </cell>
        </row>
        <row r="2302">
          <cell r="A2302">
            <v>6416</v>
          </cell>
          <cell r="B2302" t="str">
            <v>Replanteo y localizacion de canales</v>
          </cell>
          <cell r="C2302" t="str">
            <v>m</v>
          </cell>
          <cell r="D2302">
            <v>3309.91</v>
          </cell>
        </row>
        <row r="2303">
          <cell r="A2303">
            <v>6417</v>
          </cell>
          <cell r="B2303" t="str">
            <v>Kit Silla Yee PVC 12 x 6 (315 x160 mm), Suministro e instal.</v>
          </cell>
          <cell r="C2303" t="str">
            <v>und</v>
          </cell>
          <cell r="D2303">
            <v>230628</v>
          </cell>
        </row>
        <row r="2304">
          <cell r="A2304">
            <v>6418</v>
          </cell>
          <cell r="B2304" t="str">
            <v>Buje soldado 2 x 1 1/2". Suministro e instal.</v>
          </cell>
          <cell r="C2304" t="str">
            <v>und</v>
          </cell>
          <cell r="D2304">
            <v>8701.6</v>
          </cell>
        </row>
        <row r="2305">
          <cell r="A2305">
            <v>6419</v>
          </cell>
          <cell r="B2305" t="str">
            <v>Buje soldado 3 x 2". Suministro e instal.</v>
          </cell>
          <cell r="C2305" t="str">
            <v>und</v>
          </cell>
          <cell r="D2305">
            <v>22580.7</v>
          </cell>
        </row>
        <row r="2306">
          <cell r="A2306">
            <v>6420</v>
          </cell>
          <cell r="B2306" t="str">
            <v>Buje soldado 4 x 2". Suministro e instal.</v>
          </cell>
          <cell r="C2306" t="str">
            <v>und</v>
          </cell>
          <cell r="D2306">
            <v>33849.43</v>
          </cell>
        </row>
        <row r="2307">
          <cell r="A2307">
            <v>6421</v>
          </cell>
          <cell r="B2307" t="str">
            <v>Reventilacion  PVC 4"</v>
          </cell>
          <cell r="C2307" t="str">
            <v>m</v>
          </cell>
          <cell r="D2307">
            <v>28924.22</v>
          </cell>
        </row>
        <row r="2308">
          <cell r="A2308">
            <v>6422</v>
          </cell>
          <cell r="B2308" t="str">
            <v>Reventilacion  PVC 1 1/2"</v>
          </cell>
          <cell r="C2308" t="str">
            <v>m</v>
          </cell>
          <cell r="D2308">
            <v>11478.35</v>
          </cell>
        </row>
        <row r="2309">
          <cell r="A2309">
            <v>6423</v>
          </cell>
          <cell r="B2309" t="str">
            <v>Codo sanitario PVC 45° - 1/8 C x C 4". Suministro e instal.</v>
          </cell>
          <cell r="C2309" t="str">
            <v>und</v>
          </cell>
          <cell r="D2309">
            <v>21485.81</v>
          </cell>
        </row>
        <row r="2310">
          <cell r="A2310">
            <v>6424</v>
          </cell>
          <cell r="B2310" t="str">
            <v>Codo sanitario PVC 45° - 1/8 C x C 1 1/2". Suministro e instal.</v>
          </cell>
          <cell r="C2310" t="str">
            <v>und</v>
          </cell>
          <cell r="D2310">
            <v>6747.39</v>
          </cell>
        </row>
        <row r="2311">
          <cell r="A2311">
            <v>6425</v>
          </cell>
          <cell r="B2311" t="str">
            <v>Codo sanitario PVC 45° - 1/8 C x C 2". Suministro e instal.</v>
          </cell>
          <cell r="C2311" t="str">
            <v>und</v>
          </cell>
          <cell r="D2311">
            <v>8110.32</v>
          </cell>
        </row>
        <row r="2312">
          <cell r="A2312">
            <v>6426</v>
          </cell>
          <cell r="B2312" t="str">
            <v>Codo sanitario PVC 45° - 1/8 C x C 3". Suministro e instal.</v>
          </cell>
          <cell r="C2312" t="str">
            <v>und</v>
          </cell>
          <cell r="D2312">
            <v>13956.94</v>
          </cell>
        </row>
        <row r="2313">
          <cell r="A2313">
            <v>6427</v>
          </cell>
          <cell r="B2313" t="str">
            <v>Codo sanitario PVC 90° - 1/4 C x C 1 1/2". Suministro e instal.</v>
          </cell>
          <cell r="C2313" t="str">
            <v>und</v>
          </cell>
          <cell r="D2313">
            <v>6354.39</v>
          </cell>
        </row>
        <row r="2314">
          <cell r="A2314">
            <v>6428</v>
          </cell>
          <cell r="B2314" t="str">
            <v>Codo sanitario PVC 90° - 1/4 C x C 2". Suministro e instal.</v>
          </cell>
          <cell r="C2314" t="str">
            <v>und</v>
          </cell>
          <cell r="D2314">
            <v>7531.32</v>
          </cell>
        </row>
        <row r="2315">
          <cell r="A2315">
            <v>6429</v>
          </cell>
          <cell r="B2315" t="str">
            <v>Codo sanitario PVC 90° - 1/4 C x E 2". Suministro e instal.</v>
          </cell>
          <cell r="C2315" t="str">
            <v>und</v>
          </cell>
          <cell r="D2315">
            <v>7787.85</v>
          </cell>
        </row>
        <row r="2316">
          <cell r="A2316">
            <v>6430</v>
          </cell>
          <cell r="B2316" t="str">
            <v>Codo sanitario PVC 90° - 1/4 C x E 3". Suministro e instal.</v>
          </cell>
          <cell r="C2316" t="str">
            <v>und</v>
          </cell>
          <cell r="D2316">
            <v>13476.99</v>
          </cell>
        </row>
        <row r="2317">
          <cell r="A2317">
            <v>6431</v>
          </cell>
          <cell r="B2317" t="str">
            <v>Yee sanitaria  2". Suministro e instal.</v>
          </cell>
          <cell r="C2317" t="str">
            <v>und</v>
          </cell>
          <cell r="D2317">
            <v>10845.87</v>
          </cell>
        </row>
        <row r="2318">
          <cell r="A2318">
            <v>6432</v>
          </cell>
          <cell r="B2318" t="str">
            <v>Yee sanitaria  3". Suministro e instal.</v>
          </cell>
          <cell r="C2318" t="str">
            <v>und</v>
          </cell>
          <cell r="D2318">
            <v>20985.26</v>
          </cell>
        </row>
        <row r="2319">
          <cell r="A2319">
            <v>6433</v>
          </cell>
          <cell r="B2319" t="str">
            <v>Yee sanitaria  4". Suministro e instal.</v>
          </cell>
          <cell r="C2319" t="str">
            <v>und</v>
          </cell>
          <cell r="D2319">
            <v>34202.26</v>
          </cell>
        </row>
        <row r="2320">
          <cell r="A2320">
            <v>6434</v>
          </cell>
          <cell r="B2320" t="str">
            <v>Yee sanitaria reducida 4" x 2". Suministro e instal.</v>
          </cell>
          <cell r="C2320" t="str">
            <v>und</v>
          </cell>
          <cell r="D2320">
            <v>29353.919999999998</v>
          </cell>
        </row>
        <row r="2321">
          <cell r="A2321">
            <v>6435</v>
          </cell>
          <cell r="B2321" t="str">
            <v>Base granular para bacheo (art. 330.2 Invias)</v>
          </cell>
          <cell r="C2321" t="str">
            <v>m³</v>
          </cell>
          <cell r="D2321">
            <v>74593.64</v>
          </cell>
        </row>
        <row r="2322">
          <cell r="A2322">
            <v>6436</v>
          </cell>
          <cell r="B2322" t="str">
            <v>Sub base granular para bacheo (art. 320.2 Invias)</v>
          </cell>
          <cell r="C2322" t="str">
            <v>m³</v>
          </cell>
          <cell r="D2322">
            <v>71672.539999999994</v>
          </cell>
        </row>
        <row r="2323">
          <cell r="A2323">
            <v>6437</v>
          </cell>
          <cell r="B2323" t="str">
            <v>Mezcla densa en caliente para bacheo (art. 450.9 Invias)</v>
          </cell>
          <cell r="C2323" t="str">
            <v>m³</v>
          </cell>
          <cell r="D2323">
            <v>543400.73</v>
          </cell>
        </row>
        <row r="2324">
          <cell r="A2324">
            <v>6438</v>
          </cell>
          <cell r="B2324" t="str">
            <v>Excavacion para reparacion de pavimento asfaltico existente (art. 465.1 Invias)</v>
          </cell>
          <cell r="C2324" t="str">
            <v>m³</v>
          </cell>
          <cell r="D2324">
            <v>8018.07</v>
          </cell>
        </row>
        <row r="2325">
          <cell r="A2325">
            <v>6439</v>
          </cell>
          <cell r="B2325" t="str">
            <v>Terraplen con material crudo de rio Seleccionado (zaranda) T.max. 6"</v>
          </cell>
          <cell r="C2325" t="str">
            <v>m³</v>
          </cell>
          <cell r="D2325">
            <v>37308.14</v>
          </cell>
        </row>
        <row r="2326">
          <cell r="A2326">
            <v>6440</v>
          </cell>
          <cell r="B2326" t="str">
            <v>Bandas sonoras reductoras de velocidad</v>
          </cell>
          <cell r="C2326" t="str">
            <v>m²</v>
          </cell>
          <cell r="D2326">
            <v>261390.52</v>
          </cell>
        </row>
        <row r="2327">
          <cell r="A2327">
            <v>6441</v>
          </cell>
          <cell r="B2327" t="str">
            <v>Relleno o aproches con material de prestamo localizado (sin acarreo)</v>
          </cell>
          <cell r="C2327" t="str">
            <v>m³</v>
          </cell>
          <cell r="D2327">
            <v>10400.870000000001</v>
          </cell>
        </row>
        <row r="2328">
          <cell r="A2328">
            <v>6442</v>
          </cell>
          <cell r="B2328" t="str">
            <v>Caja de inspeccion 80 x 160 x 100, con pañete y cañuela impermeabilizada</v>
          </cell>
          <cell r="C2328" t="str">
            <v>und</v>
          </cell>
          <cell r="D2328">
            <v>689670.48</v>
          </cell>
        </row>
        <row r="2329">
          <cell r="A2329">
            <v>6443</v>
          </cell>
          <cell r="B2329" t="str">
            <v>Tuberia de Polietileno PE-80 de 1/2"  para gas. Suministro e Instal.</v>
          </cell>
          <cell r="C2329" t="str">
            <v>m</v>
          </cell>
          <cell r="D2329">
            <v>2545.38</v>
          </cell>
        </row>
        <row r="2330">
          <cell r="A2330">
            <v>6444</v>
          </cell>
          <cell r="B2330" t="str">
            <v>Matera en ladrillo tolete común con contenedor de raices de 1.6 x 1.6 m, bordillo en concreto</v>
          </cell>
          <cell r="C2330" t="str">
            <v>und</v>
          </cell>
          <cell r="D2330" t="str">
            <v>653.610.33</v>
          </cell>
        </row>
        <row r="2331">
          <cell r="A2331">
            <v>6445</v>
          </cell>
          <cell r="B2331" t="str">
            <v>Reubicacion, traslado y siembra de arboles con h hasta 3.00 m</v>
          </cell>
          <cell r="C2331" t="str">
            <v>und</v>
          </cell>
          <cell r="D2331">
            <v>115402.13</v>
          </cell>
        </row>
        <row r="2332">
          <cell r="A2332">
            <v>6446</v>
          </cell>
          <cell r="B2332" t="str">
            <v>Riego de plantas tapizantes, de cobertura y de empradizacion, durante tres meses, desde el primer dia, cada ocho dias (10 litros por m2)</v>
          </cell>
          <cell r="C2332" t="str">
            <v>m²</v>
          </cell>
          <cell r="D2332">
            <v>25369.06</v>
          </cell>
        </row>
        <row r="2333">
          <cell r="A2333">
            <v>6447</v>
          </cell>
          <cell r="B2333" t="str">
            <v>Riego de arboles y palmas durantre tres meses, desde el primer dia, cada ocho dias (20 litros por unidad)</v>
          </cell>
          <cell r="C2333" t="str">
            <v>und</v>
          </cell>
          <cell r="D2333">
            <v>50638.14</v>
          </cell>
        </row>
        <row r="2334">
          <cell r="A2334">
            <v>6448</v>
          </cell>
          <cell r="B2334" t="str">
            <v>Control fitosanitario de las especies plantadas menores o iguales a 2.0 m</v>
          </cell>
          <cell r="C2334" t="str">
            <v>und</v>
          </cell>
          <cell r="D2334">
            <v>13234.25</v>
          </cell>
        </row>
        <row r="2335">
          <cell r="A2335">
            <v>6449</v>
          </cell>
          <cell r="B2335" t="str">
            <v>Matera en ladrillo tolete común con contenedor de raices de 1.2 x 1.2 m, bordillo en concreto</v>
          </cell>
          <cell r="C2335" t="str">
            <v>und</v>
          </cell>
          <cell r="D2335">
            <v>504459.2</v>
          </cell>
        </row>
        <row r="2336">
          <cell r="A2336">
            <v>6450</v>
          </cell>
          <cell r="B2336" t="str">
            <v>Micromedidor para acometida de acueducto de 1/2". Suministro e Instal.</v>
          </cell>
          <cell r="C2336" t="str">
            <v>und</v>
          </cell>
          <cell r="D2336">
            <v>97521.68</v>
          </cell>
        </row>
        <row r="2337">
          <cell r="A2337">
            <v>6451</v>
          </cell>
          <cell r="B2337" t="str">
            <v>Tuberia Polietileno de alta densidad alcantarillado 80". Suministro e instal.</v>
          </cell>
          <cell r="C2337" t="str">
            <v>m</v>
          </cell>
          <cell r="D2337">
            <v>3858725.42</v>
          </cell>
        </row>
        <row r="2338">
          <cell r="A2338">
            <v>6452</v>
          </cell>
          <cell r="B2338" t="str">
            <v>Tuberia Polietileno de alta densidad alcantarillado 84". Suministro e instal.</v>
          </cell>
          <cell r="C2338" t="str">
            <v>m</v>
          </cell>
          <cell r="D2338">
            <v>4170807.82</v>
          </cell>
        </row>
        <row r="2339">
          <cell r="A2339">
            <v>6453</v>
          </cell>
          <cell r="B2339" t="str">
            <v>Tuberia Polietileno de alta densidad alcantarillado 88". Suministro e instal.</v>
          </cell>
          <cell r="C2339" t="str">
            <v>m</v>
          </cell>
          <cell r="D2339">
            <v>4709737.7699999996</v>
          </cell>
        </row>
        <row r="2340">
          <cell r="A2340">
            <v>6454</v>
          </cell>
          <cell r="B2340" t="str">
            <v>Tuberia Polietileno de alta densidad alcantarillado 27". Suministro e instal.</v>
          </cell>
          <cell r="C2340" t="str">
            <v>m</v>
          </cell>
          <cell r="D2340">
            <v>413995.35</v>
          </cell>
        </row>
        <row r="2341">
          <cell r="A2341">
            <v>6455</v>
          </cell>
          <cell r="B2341" t="str">
            <v>Tuberia Polietileno de alta densidad alcantarillado 33". Suministro e instal.</v>
          </cell>
          <cell r="C2341" t="str">
            <v>m</v>
          </cell>
          <cell r="D2341">
            <v>665421</v>
          </cell>
        </row>
        <row r="2342">
          <cell r="A2342">
            <v>6456</v>
          </cell>
          <cell r="B2342" t="str">
            <v>Muro en bloque No. 5 de 0.12 m, (30 x 12 x 20)</v>
          </cell>
          <cell r="C2342" t="str">
            <v>m²</v>
          </cell>
          <cell r="D2342">
            <v>34543</v>
          </cell>
        </row>
        <row r="2343">
          <cell r="A2343">
            <v>6457</v>
          </cell>
          <cell r="B2343" t="str">
            <v>Valla informativa (SI) 100 x 75 cm, en cinta vinilo, lamina HG cal 16, paral angulo 2"x1/4" h=3.05. Suministro e inst</v>
          </cell>
          <cell r="C2343" t="str">
            <v>und</v>
          </cell>
          <cell r="D2343">
            <v>313696</v>
          </cell>
        </row>
        <row r="2344">
          <cell r="A2344">
            <v>6458</v>
          </cell>
          <cell r="B2344" t="str">
            <v>Sumidero lateral 1.30 x 2.90 x 1.25 en mamposteria</v>
          </cell>
          <cell r="C2344" t="str">
            <v>und</v>
          </cell>
          <cell r="D2344">
            <v>2050366.11</v>
          </cell>
        </row>
        <row r="2345">
          <cell r="A2345">
            <v>6459</v>
          </cell>
          <cell r="B2345" t="str">
            <v>Tee-Yee en polietileno alta densidad 8 x 6</v>
          </cell>
          <cell r="C2345" t="str">
            <v>und</v>
          </cell>
          <cell r="D2345">
            <v>87234.33</v>
          </cell>
        </row>
        <row r="2346">
          <cell r="A2346">
            <v>6460</v>
          </cell>
          <cell r="B2346" t="str">
            <v>Fertilizacion de arboles y palmas, a los treinta y sesenta dias despues de la siembra</v>
          </cell>
          <cell r="C2346" t="str">
            <v>und</v>
          </cell>
          <cell r="D2346">
            <v>14271.76</v>
          </cell>
        </row>
        <row r="2347">
          <cell r="A2347">
            <v>6461</v>
          </cell>
          <cell r="B2347" t="str">
            <v>Adaptador macho de presion  PVC 1". Suministro e Instal.</v>
          </cell>
          <cell r="C2347" t="str">
            <v>und</v>
          </cell>
          <cell r="D2347">
            <v>3897.13</v>
          </cell>
        </row>
        <row r="2348">
          <cell r="A2348">
            <v>6462</v>
          </cell>
          <cell r="B2348" t="str">
            <v>Adaptador macho de presion  PVC 3/4". Suministro e Instal.</v>
          </cell>
          <cell r="C2348" t="str">
            <v>und</v>
          </cell>
          <cell r="D2348">
            <v>2800.59</v>
          </cell>
        </row>
        <row r="2349">
          <cell r="A2349">
            <v>6463</v>
          </cell>
          <cell r="B2349" t="str">
            <v>Buje soldado 1 1/2" x 1". Suministro e instal.</v>
          </cell>
          <cell r="C2349" t="str">
            <v>und</v>
          </cell>
          <cell r="D2349">
            <v>6627.93</v>
          </cell>
        </row>
        <row r="2350">
          <cell r="A2350">
            <v>6464</v>
          </cell>
          <cell r="B2350" t="str">
            <v>Buje soldado 1 1/2 x 1/2". Suministro e instal.</v>
          </cell>
          <cell r="C2350" t="str">
            <v>und</v>
          </cell>
          <cell r="D2350">
            <v>6511.93</v>
          </cell>
        </row>
        <row r="2351">
          <cell r="A2351">
            <v>6465</v>
          </cell>
          <cell r="B2351" t="str">
            <v>Buje soldado 1" x 1/2".Suministro e instal.</v>
          </cell>
          <cell r="C2351" t="str">
            <v>und</v>
          </cell>
          <cell r="D2351">
            <v>4081.08</v>
          </cell>
        </row>
        <row r="2352">
          <cell r="A2352">
            <v>6466</v>
          </cell>
          <cell r="B2352" t="str">
            <v>Tapon soldado PVC 1/2". Suministro e Instal.</v>
          </cell>
          <cell r="C2352" t="str">
            <v>und</v>
          </cell>
          <cell r="D2352">
            <v>1434.86</v>
          </cell>
        </row>
        <row r="2353">
          <cell r="A2353">
            <v>6467</v>
          </cell>
          <cell r="B2353" t="str">
            <v>Tee de presion PVC 2". Suministro e instal.</v>
          </cell>
          <cell r="C2353" t="str">
            <v>und</v>
          </cell>
          <cell r="D2353">
            <v>17525.87</v>
          </cell>
        </row>
        <row r="2354">
          <cell r="A2354">
            <v>6468</v>
          </cell>
          <cell r="B2354" t="str">
            <v>Tee de presion PVC 3/4". Suministro e instal.</v>
          </cell>
          <cell r="C2354" t="str">
            <v>und</v>
          </cell>
          <cell r="D2354">
            <v>3438.77</v>
          </cell>
        </row>
        <row r="2355">
          <cell r="A2355">
            <v>6469</v>
          </cell>
          <cell r="B2355" t="str">
            <v>Tee reducida de presion PVC 1 x 3/4". Suministro e instal.</v>
          </cell>
          <cell r="C2355" t="str">
            <v>und</v>
          </cell>
          <cell r="D2355">
            <v>6362.42</v>
          </cell>
        </row>
        <row r="2356">
          <cell r="A2356">
            <v>6470</v>
          </cell>
          <cell r="B2356" t="str">
            <v>Tee reducida de presion PVC 3/4" x 1/2". Suministro e instal.</v>
          </cell>
          <cell r="C2356" t="str">
            <v>und</v>
          </cell>
          <cell r="D2356">
            <v>4044.77</v>
          </cell>
        </row>
        <row r="2357">
          <cell r="A2357">
            <v>6471</v>
          </cell>
          <cell r="B2357" t="str">
            <v>Union de presion PVC 2". Suministro e instal.</v>
          </cell>
          <cell r="C2357" t="str">
            <v>und</v>
          </cell>
          <cell r="D2357">
            <v>7538.37</v>
          </cell>
        </row>
        <row r="2358">
          <cell r="A2358">
            <v>6472</v>
          </cell>
          <cell r="B2358" t="str">
            <v>Losa maciza elevada en concreto de 3000 psi, e= 0.12 m.</v>
          </cell>
          <cell r="C2358" t="str">
            <v>m²</v>
          </cell>
          <cell r="D2358">
            <v>83293.31</v>
          </cell>
        </row>
        <row r="2359">
          <cell r="A2359">
            <v>6473</v>
          </cell>
          <cell r="B2359" t="str">
            <v>Pañete bajo placa  1:3</v>
          </cell>
          <cell r="C2359" t="str">
            <v>m²</v>
          </cell>
          <cell r="D2359">
            <v>20013.8</v>
          </cell>
        </row>
        <row r="2360">
          <cell r="A2360">
            <v>6474</v>
          </cell>
          <cell r="B2360" t="str">
            <v>Carcamo  en ladrillo tolete común</v>
          </cell>
          <cell r="C2360" t="str">
            <v>m²</v>
          </cell>
          <cell r="D2360">
            <v>99497.55</v>
          </cell>
        </row>
        <row r="2361">
          <cell r="A2361">
            <v>6475</v>
          </cell>
          <cell r="B2361" t="str">
            <v>Concreto para solado resistencia 175 kg/cm2 - 2500 psi</v>
          </cell>
          <cell r="C2361" t="str">
            <v>m²</v>
          </cell>
          <cell r="D2361">
            <v>20426.330000000002</v>
          </cell>
        </row>
        <row r="2362">
          <cell r="A2362">
            <v>6476</v>
          </cell>
          <cell r="B2362" t="str">
            <v>Cerramiento en malla verde  h=2.00 m</v>
          </cell>
          <cell r="C2362" t="str">
            <v>m</v>
          </cell>
          <cell r="D2362">
            <v>14645</v>
          </cell>
        </row>
        <row r="2363">
          <cell r="A2363">
            <v>6477</v>
          </cell>
          <cell r="B2363" t="str">
            <v>Mesones en concreto reforzado E =  0.07 mts, sin muro lateral</v>
          </cell>
          <cell r="C2363" t="str">
            <v>m²</v>
          </cell>
          <cell r="D2363">
            <v>101493</v>
          </cell>
        </row>
        <row r="2364">
          <cell r="A2364">
            <v>6478</v>
          </cell>
          <cell r="B2364" t="str">
            <v>Acometida red hidraulica pvc 1/2" x 10 m</v>
          </cell>
          <cell r="C2364" t="str">
            <v>und</v>
          </cell>
          <cell r="D2364">
            <v>207383.77</v>
          </cell>
        </row>
        <row r="2365">
          <cell r="A2365">
            <v>6479</v>
          </cell>
          <cell r="B2365" t="str">
            <v>Lavamanos sobreponer blanco, incluye grifería cromada cruceta 4". Suministro e instal.</v>
          </cell>
          <cell r="C2365" t="str">
            <v>und</v>
          </cell>
          <cell r="D2365">
            <v>234261</v>
          </cell>
        </row>
        <row r="2366">
          <cell r="A2366">
            <v>6480</v>
          </cell>
          <cell r="B2366" t="str">
            <v>Reja tipo bancaria en varilla cuadrada de 9 mm. Pintada e Instalada.</v>
          </cell>
          <cell r="C2366" t="str">
            <v>m²</v>
          </cell>
          <cell r="D2366">
            <v>95110.85</v>
          </cell>
        </row>
        <row r="2367">
          <cell r="A2367">
            <v>6481</v>
          </cell>
          <cell r="B2367" t="str">
            <v>Instalacion cubierta asbesto cemento  mortero 1:3</v>
          </cell>
          <cell r="C2367" t="str">
            <v>m²</v>
          </cell>
          <cell r="D2367">
            <v>34920.04</v>
          </cell>
        </row>
        <row r="2368">
          <cell r="A2368">
            <v>6482</v>
          </cell>
          <cell r="B2368" t="str">
            <v>Malla electrosoldada Q-4 Tipo ME-1</v>
          </cell>
          <cell r="C2368" t="str">
            <v>m²</v>
          </cell>
          <cell r="D2368">
            <v>7837.95</v>
          </cell>
        </row>
        <row r="2369">
          <cell r="A2369">
            <v>6483</v>
          </cell>
          <cell r="B2369" t="str">
            <v>Sobreacarreos o transporte de material Petreo (via destapada )</v>
          </cell>
          <cell r="C2369" t="str">
            <v>m³-km</v>
          </cell>
          <cell r="D2369">
            <v>1452.5</v>
          </cell>
        </row>
        <row r="2370">
          <cell r="A2370">
            <v>6484</v>
          </cell>
          <cell r="B2370" t="str">
            <v>Placa entrepiso caseton con vigas sin refuerzo 3000 Psi, H= 0.45 m.</v>
          </cell>
          <cell r="C2370" t="str">
            <v>m²</v>
          </cell>
          <cell r="D2370">
            <v>215104.35</v>
          </cell>
        </row>
        <row r="2371">
          <cell r="A2371">
            <v>6485</v>
          </cell>
          <cell r="B2371" t="str">
            <v>Placa entrepiso caseton con vigas sin refuerzo 3000 Psi, H= 0.35 m</v>
          </cell>
          <cell r="C2371" t="str">
            <v>m²</v>
          </cell>
          <cell r="D2371">
            <v>191104.21</v>
          </cell>
        </row>
        <row r="2372">
          <cell r="A2372">
            <v>6486</v>
          </cell>
          <cell r="B2372" t="str">
            <v>Placa entrepiso caseton con vigas sin refuerzo 3000 Psi, H= 0.50 m.</v>
          </cell>
          <cell r="C2372" t="str">
            <v>m²</v>
          </cell>
          <cell r="D2372">
            <v>256264</v>
          </cell>
        </row>
        <row r="2373">
          <cell r="A2373">
            <v>6487</v>
          </cell>
          <cell r="B2373" t="str">
            <v>Canalizacion en conduit electrico   PVC 4 x 4", prof 0.50, sol arena, rell arena, Norma CS 209</v>
          </cell>
          <cell r="C2373" t="str">
            <v>m</v>
          </cell>
          <cell r="D2373">
            <v>157964.29999999999</v>
          </cell>
        </row>
        <row r="2374">
          <cell r="A2374">
            <v>6488</v>
          </cell>
          <cell r="B2374" t="str">
            <v>Liston m. h. zapan  e =  0,08 m</v>
          </cell>
          <cell r="C2374" t="str">
            <v>m²</v>
          </cell>
          <cell r="D2374">
            <v>91323.59</v>
          </cell>
        </row>
        <row r="2375">
          <cell r="A2375">
            <v>6489</v>
          </cell>
          <cell r="B2375" t="str">
            <v>Sifon Sanitario PVC 2"  180° C x E. Suministro e Instal.</v>
          </cell>
          <cell r="C2375" t="str">
            <v>und</v>
          </cell>
          <cell r="D2375">
            <v>13741.35</v>
          </cell>
        </row>
        <row r="2376">
          <cell r="A2376">
            <v>6490</v>
          </cell>
          <cell r="B2376" t="str">
            <v>Concreto 1:2:3 o 3000 Psi, para estructura de la camara o pozo, muro y/o placa superior (no incluye refuerzo)</v>
          </cell>
          <cell r="C2376" t="str">
            <v>und</v>
          </cell>
          <cell r="D2376">
            <v>846108.21</v>
          </cell>
        </row>
        <row r="2377">
          <cell r="A2377">
            <v>6491</v>
          </cell>
          <cell r="B2377" t="str">
            <v>Camara de inspeccion CS-275, CODENSA, Suministro e instal.</v>
          </cell>
          <cell r="C2377" t="str">
            <v>und</v>
          </cell>
          <cell r="D2377">
            <v>685081.88</v>
          </cell>
        </row>
        <row r="2378">
          <cell r="A2378">
            <v>6492</v>
          </cell>
          <cell r="B2378" t="str">
            <v>Puesta a tierra pararrayos, con tratamiento Favigel. Suministro e instal.</v>
          </cell>
          <cell r="C2378" t="str">
            <v>und</v>
          </cell>
          <cell r="D2378">
            <v>630466.5</v>
          </cell>
        </row>
        <row r="2379">
          <cell r="A2379">
            <v>6493</v>
          </cell>
          <cell r="B2379" t="str">
            <v>Gabinete metálico A = 1.20, Prof = 1.10, H = 1.8, Barrajes Ilum. Int y tierra. Suministro e instal.</v>
          </cell>
          <cell r="C2379" t="str">
            <v>und</v>
          </cell>
          <cell r="D2379">
            <v>4577692</v>
          </cell>
        </row>
        <row r="2380">
          <cell r="A2380">
            <v>6494</v>
          </cell>
          <cell r="B2380" t="str">
            <v>Seccionador triple de operación bajo carga 17.5 y fusibles HH de 25 Amp.</v>
          </cell>
          <cell r="C2380" t="str">
            <v>und</v>
          </cell>
          <cell r="D2380">
            <v>8161692</v>
          </cell>
        </row>
        <row r="2381">
          <cell r="A2381">
            <v>6495</v>
          </cell>
          <cell r="B2381" t="str">
            <v>Transformador de potencia 3 150 KVA, 13.2 kv, 214/123 V Dyn 5, 60 hz refrigerado en aceite</v>
          </cell>
          <cell r="C2381" t="str">
            <v>und</v>
          </cell>
          <cell r="D2381">
            <v>9477692</v>
          </cell>
        </row>
        <row r="2382">
          <cell r="A2382">
            <v>6496</v>
          </cell>
          <cell r="B2382" t="str">
            <v>Pasamuro cortafuego, Cableados, premoldeados, barrajes y conectores. Suministro e instal.</v>
          </cell>
          <cell r="C2382" t="str">
            <v>und</v>
          </cell>
          <cell r="D2382">
            <v>5660026.5</v>
          </cell>
        </row>
        <row r="2383">
          <cell r="A2383">
            <v>6497</v>
          </cell>
          <cell r="B2383" t="str">
            <v>Ventana aluminio fija incluye vidrio templado de 6 mm. Suministro e instal.</v>
          </cell>
          <cell r="C2383" t="str">
            <v>m²</v>
          </cell>
          <cell r="D2383">
            <v>299985.84000000003</v>
          </cell>
        </row>
        <row r="2384">
          <cell r="A2384">
            <v>6498</v>
          </cell>
          <cell r="B2384" t="str">
            <v>Cheque hidro cuerpo en bronce 2". Suministro e Instal.</v>
          </cell>
          <cell r="C2384" t="str">
            <v>und</v>
          </cell>
          <cell r="D2384">
            <v>206722.25</v>
          </cell>
        </row>
        <row r="2385">
          <cell r="A2385">
            <v>6499</v>
          </cell>
          <cell r="B2385" t="str">
            <v>Baranda aluminio anodizado, incluye vidrio templado de 5 mm. Suministro e instal.</v>
          </cell>
          <cell r="C2385" t="str">
            <v>m</v>
          </cell>
          <cell r="D2385">
            <v>133995</v>
          </cell>
        </row>
        <row r="2386">
          <cell r="A2386">
            <v>6500</v>
          </cell>
          <cell r="B2386" t="str">
            <v>Perfil en aluminio anodizado. Suministro e instal.</v>
          </cell>
          <cell r="C2386" t="str">
            <v>m</v>
          </cell>
          <cell r="D2386">
            <v>45147</v>
          </cell>
        </row>
        <row r="2387">
          <cell r="A2387">
            <v>6501</v>
          </cell>
          <cell r="B2387" t="str">
            <v>Terraplen, construccion (Incluye: descapote, acarreo libre 100 m, conformar y compactar, unicamente Bulldozer)</v>
          </cell>
          <cell r="C2387" t="str">
            <v>m³</v>
          </cell>
          <cell r="D2387">
            <v>4296.13</v>
          </cell>
        </row>
        <row r="2388">
          <cell r="A2388">
            <v>6502</v>
          </cell>
          <cell r="B2388" t="str">
            <v>Remocion de material producto de derrumbes (manual)</v>
          </cell>
          <cell r="C2388" t="str">
            <v>m³</v>
          </cell>
          <cell r="D2388">
            <v>40646.1</v>
          </cell>
        </row>
        <row r="2389">
          <cell r="A2389">
            <v>6503</v>
          </cell>
          <cell r="B2389" t="str">
            <v>Concreto para solado resistencia 105 kg/cm2 - 1500 psi</v>
          </cell>
          <cell r="C2389" t="str">
            <v>m³</v>
          </cell>
          <cell r="D2389">
            <v>361911.52</v>
          </cell>
        </row>
        <row r="2390">
          <cell r="A2390">
            <v>6504</v>
          </cell>
          <cell r="B2390" t="str">
            <v>Remate cubierta en mortero impermeabilizado 1:4, regata con pulidora</v>
          </cell>
          <cell r="C2390" t="str">
            <v>m</v>
          </cell>
          <cell r="D2390">
            <v>15308.85</v>
          </cell>
        </row>
        <row r="2391">
          <cell r="A2391">
            <v>6505</v>
          </cell>
          <cell r="B2391" t="str">
            <v>Vidrio incoloro templado de 10 mm.</v>
          </cell>
          <cell r="C2391" t="str">
            <v>m²</v>
          </cell>
          <cell r="D2391">
            <v>212119.5</v>
          </cell>
        </row>
        <row r="2392">
          <cell r="A2392">
            <v>6506</v>
          </cell>
          <cell r="B2392" t="str">
            <v>Piso cerámica  57.5x57.5 cm paradiso beige de corona o similar</v>
          </cell>
          <cell r="C2392" t="str">
            <v>m²</v>
          </cell>
          <cell r="D2392">
            <v>50769</v>
          </cell>
        </row>
        <row r="2393">
          <cell r="A2393">
            <v>6507</v>
          </cell>
          <cell r="B2393" t="str">
            <v>Micromedidor de caudal 1/2" con accesorios y caja en concreto con tapa. Suministro e Instal.</v>
          </cell>
          <cell r="C2393" t="str">
            <v>und</v>
          </cell>
          <cell r="D2393">
            <v>186299.67</v>
          </cell>
        </row>
        <row r="2394">
          <cell r="A2394">
            <v>6508</v>
          </cell>
          <cell r="B2394" t="str">
            <v>Mesones en concreto reforzado E = 0.10 m  sin muro lateral</v>
          </cell>
          <cell r="C2394" t="str">
            <v>m²</v>
          </cell>
          <cell r="D2394">
            <v>105845.97</v>
          </cell>
        </row>
        <row r="2395">
          <cell r="A2395">
            <v>6509</v>
          </cell>
          <cell r="B2395" t="str">
            <v>Dintel en ladrillo prensado rejilla</v>
          </cell>
          <cell r="C2395" t="str">
            <v>m</v>
          </cell>
          <cell r="D2395">
            <v>31988.93</v>
          </cell>
        </row>
        <row r="2396">
          <cell r="A2396">
            <v>6510</v>
          </cell>
          <cell r="B2396" t="str">
            <v>Entramado en madera con tratamiento artístico</v>
          </cell>
          <cell r="C2396" t="str">
            <v>m²</v>
          </cell>
          <cell r="D2396">
            <v>62795.07</v>
          </cell>
        </row>
        <row r="2397">
          <cell r="A2397">
            <v>6511</v>
          </cell>
          <cell r="B2397" t="str">
            <v>Estufa a gas 4 puestos y plancha asadora. Suministro e instal.</v>
          </cell>
          <cell r="C2397" t="str">
            <v>und</v>
          </cell>
          <cell r="D2397">
            <v>37942.300000000003</v>
          </cell>
        </row>
        <row r="2398">
          <cell r="A2398">
            <v>6512</v>
          </cell>
          <cell r="B2398" t="str">
            <v>Pozo septico revestido en piedra 2 x 2 x 2, con losa en concreto 3000 psi</v>
          </cell>
          <cell r="C2398" t="str">
            <v>und</v>
          </cell>
          <cell r="D2398">
            <v>2220592.67</v>
          </cell>
        </row>
        <row r="2399">
          <cell r="A2399">
            <v>6513</v>
          </cell>
          <cell r="B2399" t="str">
            <v>Gabinete metálico A = 0.70, Prof = 0.40, H = 2.00, Barrajes, medidor cab, tierra. Suministro e instal.</v>
          </cell>
          <cell r="C2399" t="str">
            <v>und</v>
          </cell>
          <cell r="D2399">
            <v>2575907</v>
          </cell>
        </row>
        <row r="2400">
          <cell r="A2400">
            <v>6514</v>
          </cell>
          <cell r="B2400" t="str">
            <v>Union mecanica de Polietileno Ø=63 mm = 2"</v>
          </cell>
          <cell r="C2400" t="str">
            <v>und</v>
          </cell>
          <cell r="D2400">
            <v>31443.4</v>
          </cell>
        </row>
        <row r="2401">
          <cell r="A2401">
            <v>6515</v>
          </cell>
          <cell r="B2401" t="str">
            <v>Union mecanica de Polietileno Ø=90 mm = 3"</v>
          </cell>
          <cell r="C2401" t="str">
            <v>und</v>
          </cell>
          <cell r="D2401">
            <v>56648.5</v>
          </cell>
        </row>
        <row r="2402">
          <cell r="A2402">
            <v>6516</v>
          </cell>
          <cell r="B2402" t="str">
            <v>Valvula cheque cortina Ø= 1". Suministro e Instal.</v>
          </cell>
          <cell r="C2402" t="str">
            <v>und</v>
          </cell>
          <cell r="D2402">
            <v>78912.91</v>
          </cell>
        </row>
        <row r="2403">
          <cell r="A2403">
            <v>6517</v>
          </cell>
          <cell r="B2403" t="str">
            <v>Señal elevada tipo bandera SI-05 (tablero a=2.5 x h=1.2 m) - Poste altura 5 m, con anclaje e instal.</v>
          </cell>
          <cell r="C2403" t="str">
            <v>und</v>
          </cell>
          <cell r="D2403">
            <v>1534875.18</v>
          </cell>
        </row>
        <row r="2404">
          <cell r="A2404">
            <v>6518</v>
          </cell>
          <cell r="B2404" t="str">
            <v>Obra falsa para puentes en concreto postensado.</v>
          </cell>
          <cell r="C2404" t="str">
            <v>m</v>
          </cell>
          <cell r="D2404">
            <v>372075.44</v>
          </cell>
        </row>
        <row r="2405">
          <cell r="A2405">
            <v>6519</v>
          </cell>
          <cell r="B2405" t="str">
            <v>Tubo cerramiento negro cuadrado 3/4" e=1.2 mm. Suministro e Instal.</v>
          </cell>
          <cell r="C2405" t="str">
            <v>m</v>
          </cell>
          <cell r="D2405">
            <v>6799.94</v>
          </cell>
        </row>
        <row r="2406">
          <cell r="A2406">
            <v>6520</v>
          </cell>
          <cell r="B2406" t="str">
            <v>Poste de ferroconcreto de 16 m x 1050 kgf. Suministro y montaje.</v>
          </cell>
          <cell r="C2406" t="str">
            <v>und</v>
          </cell>
          <cell r="D2406">
            <v>2386732</v>
          </cell>
        </row>
        <row r="2407">
          <cell r="A2407">
            <v>6521</v>
          </cell>
          <cell r="B2407" t="str">
            <v>Delineador de obstaculos</v>
          </cell>
          <cell r="C2407" t="str">
            <v>und</v>
          </cell>
          <cell r="D2407">
            <v>155959.49</v>
          </cell>
        </row>
        <row r="2408">
          <cell r="A2408">
            <v>6522</v>
          </cell>
          <cell r="B2408" t="str">
            <v>Terraplen con material crudo de rio selecionado (Norma 220 INV-13)</v>
          </cell>
          <cell r="C2408" t="str">
            <v>m³</v>
          </cell>
          <cell r="D2408">
            <v>39180.769999999997</v>
          </cell>
        </row>
        <row r="2409">
          <cell r="A2409">
            <v>6523</v>
          </cell>
          <cell r="B2409" t="str">
            <v>Mezcla asfaltica MDC-2 para reparcheo (tapar huecos),suministro, limpieza, colocacion, extension y compactacion con transporte (60 km).</v>
          </cell>
          <cell r="C2409" t="str">
            <v>m³</v>
          </cell>
          <cell r="D2409">
            <v>532746.49</v>
          </cell>
        </row>
        <row r="2410">
          <cell r="A2410">
            <v>6524</v>
          </cell>
          <cell r="B2410" t="str">
            <v>Carcamo  en ladrillo tolete común para media y baja tensión, medición con tapa y marco lam. alfajor</v>
          </cell>
          <cell r="C2410" t="str">
            <v>und</v>
          </cell>
          <cell r="D2410">
            <v>1416319.57</v>
          </cell>
        </row>
        <row r="2411">
          <cell r="A2411">
            <v>6525</v>
          </cell>
          <cell r="B2411" t="str">
            <v>Estructura metalica en Acero ASTM A-992 (incluye: suministro - fabricacion - pintura - montaje)</v>
          </cell>
          <cell r="C2411" t="str">
            <v>und</v>
          </cell>
          <cell r="D2411">
            <v>8253.69</v>
          </cell>
        </row>
        <row r="2412">
          <cell r="A2412">
            <v>6526</v>
          </cell>
          <cell r="B2412" t="str">
            <v>Sistema general de malla a tierra pararrayos, con tratamiento Favigel . Suministro e instal.</v>
          </cell>
          <cell r="C2412" t="str">
            <v>und</v>
          </cell>
          <cell r="D2412">
            <v>6860395</v>
          </cell>
        </row>
        <row r="2413">
          <cell r="A2413">
            <v>6527</v>
          </cell>
          <cell r="B2413" t="str">
            <v>Salida toma monofasica doble con polo a tierra</v>
          </cell>
          <cell r="C2413" t="str">
            <v>und</v>
          </cell>
          <cell r="D2413">
            <v>84949.41</v>
          </cell>
        </row>
        <row r="2414">
          <cell r="A2414">
            <v>6528</v>
          </cell>
          <cell r="B2414" t="str">
            <v>Salida toma trifasica con polo a tierra,  50 A - 220 V</v>
          </cell>
          <cell r="C2414" t="str">
            <v>und</v>
          </cell>
          <cell r="D2414">
            <v>197561.7</v>
          </cell>
        </row>
        <row r="2415">
          <cell r="A2415">
            <v>6529</v>
          </cell>
          <cell r="B2415" t="str">
            <v>Salida + lampara techo fluorescente  Slim 2 * 48  PVC</v>
          </cell>
          <cell r="C2415" t="str">
            <v>und</v>
          </cell>
          <cell r="D2415">
            <v>142948</v>
          </cell>
        </row>
        <row r="2416">
          <cell r="A2416">
            <v>6530</v>
          </cell>
          <cell r="B2416" t="str">
            <v>Salida + lampara incandescente (roseta porc.) alumbrado muro tipo aplique pvc</v>
          </cell>
          <cell r="C2416" t="str">
            <v>und</v>
          </cell>
          <cell r="D2416">
            <v>98880.83</v>
          </cell>
        </row>
        <row r="2417">
          <cell r="A2417">
            <v>6531</v>
          </cell>
          <cell r="B2417" t="str">
            <v>Tablero trifásico  12 circuitos con chapa, puerta y llave barraje 225 A</v>
          </cell>
          <cell r="C2417" t="str">
            <v>und</v>
          </cell>
          <cell r="D2417">
            <v>263348.5</v>
          </cell>
        </row>
        <row r="2418">
          <cell r="A2418">
            <v>6532</v>
          </cell>
          <cell r="B2418" t="str">
            <v>Tablero trifásico  24 circuitos con chapa, puerta y llave barraje 225 A</v>
          </cell>
          <cell r="C2418" t="str">
            <v>und</v>
          </cell>
          <cell r="D2418">
            <v>370016.5</v>
          </cell>
        </row>
        <row r="2419">
          <cell r="A2419">
            <v>6533</v>
          </cell>
          <cell r="B2419" t="str">
            <v>Tablero trifásico  6 circuitos con chapa, puerta y llave barraje 225 A</v>
          </cell>
          <cell r="C2419" t="str">
            <v>und</v>
          </cell>
          <cell r="D2419">
            <v>196220.5</v>
          </cell>
        </row>
        <row r="2420">
          <cell r="A2420">
            <v>6534</v>
          </cell>
          <cell r="B2420" t="str">
            <v>Tablero monofásico  6 circuitos con chapa, puerta y llave</v>
          </cell>
          <cell r="C2420" t="str">
            <v>und</v>
          </cell>
          <cell r="D2420">
            <v>105967.9</v>
          </cell>
        </row>
        <row r="2421">
          <cell r="A2421">
            <v>6535</v>
          </cell>
          <cell r="B2421" t="str">
            <v>Tablero trifásico  42 circuitos con chapa, puerta y llave barraje 400 A</v>
          </cell>
          <cell r="C2421" t="str">
            <v>und</v>
          </cell>
          <cell r="D2421">
            <v>665993.5</v>
          </cell>
        </row>
        <row r="2422">
          <cell r="A2422">
            <v>6536</v>
          </cell>
          <cell r="B2422" t="str">
            <v>Nivelacion de cajas de valvulas para red de acueducto</v>
          </cell>
          <cell r="C2422" t="str">
            <v>und</v>
          </cell>
          <cell r="D2422">
            <v>48837.61</v>
          </cell>
        </row>
        <row r="2423">
          <cell r="A2423">
            <v>6537</v>
          </cell>
          <cell r="B2423" t="str">
            <v>Muro estructural en concreto 3000 Psi en formaleta monoportable o outinord e=0.10 m (EN REVISION)</v>
          </cell>
          <cell r="C2423" t="str">
            <v>m²</v>
          </cell>
          <cell r="D2423">
            <v>71945.25</v>
          </cell>
        </row>
        <row r="2424">
          <cell r="A2424">
            <v>6538</v>
          </cell>
          <cell r="B2424" t="str">
            <v>Aplicacion 1 primera capa de micropavimento esp=8 mm</v>
          </cell>
          <cell r="C2424" t="str">
            <v>m²</v>
          </cell>
          <cell r="D2424">
            <v>115877.28</v>
          </cell>
        </row>
        <row r="2425">
          <cell r="A2425">
            <v>6539</v>
          </cell>
          <cell r="B2425" t="str">
            <v>Torre en tuberia estructural Ø=6" h=4.71 m T-2</v>
          </cell>
          <cell r="C2425" t="str">
            <v>und</v>
          </cell>
          <cell r="D2425">
            <v>6392546.6200000001</v>
          </cell>
        </row>
        <row r="2426">
          <cell r="A2426">
            <v>6540</v>
          </cell>
          <cell r="B2426" t="str">
            <v>Alcantarilla sencilla en tuberia HDPE Ø 36" L=7.00 m</v>
          </cell>
          <cell r="C2426" t="str">
            <v>und</v>
          </cell>
          <cell r="D2426">
            <v>10905528.949999999</v>
          </cell>
        </row>
        <row r="2427">
          <cell r="A2427">
            <v>6541</v>
          </cell>
          <cell r="B2427" t="str">
            <v>Perro de 1 5/8" Tipo pesado. Suministro e instal.</v>
          </cell>
          <cell r="C2427" t="str">
            <v>und</v>
          </cell>
          <cell r="D2427">
            <v>102675.8</v>
          </cell>
        </row>
        <row r="2428">
          <cell r="A2428">
            <v>6542</v>
          </cell>
          <cell r="B2428" t="str">
            <v>Guardacable Ø= 1 5/8" o Portacable T.P. . Suministro e instal.</v>
          </cell>
          <cell r="C2428" t="str">
            <v>und</v>
          </cell>
          <cell r="D2428">
            <v>221918.4</v>
          </cell>
        </row>
        <row r="2429">
          <cell r="A2429">
            <v>6543</v>
          </cell>
          <cell r="B2429" t="str">
            <v>Guardacable Ø= 5/16" Tipo Pesado. Suministro e Instal. . Suministro e instal.</v>
          </cell>
          <cell r="C2429" t="str">
            <v>und</v>
          </cell>
          <cell r="D2429">
            <v>10137.92</v>
          </cell>
        </row>
        <row r="2430">
          <cell r="A2430">
            <v>6544</v>
          </cell>
          <cell r="B2430" t="str">
            <v>Interruptor sencillo línea decorativa</v>
          </cell>
          <cell r="C2430" t="str">
            <v>und</v>
          </cell>
          <cell r="D2430">
            <v>17866.080000000002</v>
          </cell>
        </row>
        <row r="2431">
          <cell r="A2431">
            <v>6545</v>
          </cell>
          <cell r="B2431" t="str">
            <v>Interruptor doble línea decorativa</v>
          </cell>
          <cell r="C2431" t="str">
            <v>und</v>
          </cell>
          <cell r="D2431">
            <v>17866.080000000002</v>
          </cell>
        </row>
        <row r="2432">
          <cell r="A2432">
            <v>6546</v>
          </cell>
          <cell r="B2432" t="str">
            <v>Caja de paso metálica 40 x 40 x 20 cm. Suministro e instal.</v>
          </cell>
          <cell r="C2432" t="str">
            <v>und</v>
          </cell>
          <cell r="D2432">
            <v>115897.4</v>
          </cell>
        </row>
        <row r="2433">
          <cell r="A2433">
            <v>6547</v>
          </cell>
          <cell r="B2433" t="str">
            <v>Registro de corte Ø=3/4". Suministro e Instal.</v>
          </cell>
          <cell r="C2433" t="str">
            <v>und</v>
          </cell>
          <cell r="D2433">
            <v>42468.66</v>
          </cell>
        </row>
        <row r="2434">
          <cell r="A2434">
            <v>6548</v>
          </cell>
          <cell r="B2434" t="str">
            <v>Mezcla Asfaltica  MDC-1</v>
          </cell>
          <cell r="C2434" t="str">
            <v>m³</v>
          </cell>
          <cell r="D2434">
            <v>493424.51</v>
          </cell>
        </row>
        <row r="2435">
          <cell r="A2435">
            <v>6549</v>
          </cell>
          <cell r="B2435" t="str">
            <v>Rampa o placa en elevacion para Puentes en Concreto de resistencia 3000 Psi</v>
          </cell>
          <cell r="C2435" t="str">
            <v>m³</v>
          </cell>
          <cell r="D2435">
            <v>8797.5</v>
          </cell>
        </row>
        <row r="2436">
          <cell r="A2436">
            <v>6550</v>
          </cell>
          <cell r="B2436" t="str">
            <v>Base estabilizada con crudo de castilla y sello de arena (extendida, nivelada y compactada)</v>
          </cell>
          <cell r="C2436" t="str">
            <v>m³</v>
          </cell>
          <cell r="D2436">
            <v>196051.63</v>
          </cell>
        </row>
        <row r="2437">
          <cell r="A2437">
            <v>6551</v>
          </cell>
          <cell r="B2437" t="str">
            <v>Camisas para barras de transferencia D=2 1/2" L=0.30 m</v>
          </cell>
          <cell r="C2437" t="str">
            <v>und</v>
          </cell>
          <cell r="D2437">
            <v>31807.37</v>
          </cell>
        </row>
        <row r="2438">
          <cell r="A2438">
            <v>6552</v>
          </cell>
          <cell r="B2438" t="str">
            <v>Cercha o Viga Metalica H = 2 m, A = 0.20 m, Doble perfil; incluye: Construccion, montaje y pintura</v>
          </cell>
          <cell r="C2438" t="str">
            <v>m</v>
          </cell>
          <cell r="D2438">
            <v>245512.72</v>
          </cell>
        </row>
        <row r="2439">
          <cell r="A2439">
            <v>6553</v>
          </cell>
          <cell r="B2439" t="str">
            <v>Concreto ciclopeo de  resistencia 2000 psi</v>
          </cell>
          <cell r="C2439" t="str">
            <v>m³</v>
          </cell>
          <cell r="D2439">
            <v>332790.44</v>
          </cell>
        </row>
        <row r="2440">
          <cell r="A2440">
            <v>6554</v>
          </cell>
          <cell r="B2440" t="str">
            <v>Sardinel en Concreto 3000 Psi  0.8 m x 0.5 m x 0.20 m (Con ref.)</v>
          </cell>
          <cell r="C2440" t="str">
            <v>m</v>
          </cell>
          <cell r="D2440">
            <v>12622.5</v>
          </cell>
        </row>
        <row r="2441">
          <cell r="A2441">
            <v>6555</v>
          </cell>
          <cell r="B2441" t="str">
            <v>Codo presion PVC 90°  Ø 3. Suministro e instal.</v>
          </cell>
          <cell r="C2441" t="str">
            <v>und</v>
          </cell>
          <cell r="D2441">
            <v>43524.11</v>
          </cell>
        </row>
        <row r="2442">
          <cell r="A2442">
            <v>6556</v>
          </cell>
          <cell r="B2442" t="str">
            <v>Codo presion PVC 90°  ø 2 1/2. Suministro e instal.</v>
          </cell>
          <cell r="C2442" t="str">
            <v>und</v>
          </cell>
          <cell r="D2442">
            <v>33850.53</v>
          </cell>
        </row>
        <row r="2443">
          <cell r="A2443">
            <v>6557</v>
          </cell>
          <cell r="B2443" t="str">
            <v>Codo presion PVC 90°  ø 2. Suministro e instal.</v>
          </cell>
          <cell r="C2443" t="str">
            <v>und</v>
          </cell>
          <cell r="D2443">
            <v>13457.64</v>
          </cell>
        </row>
        <row r="2444">
          <cell r="A2444">
            <v>6558</v>
          </cell>
          <cell r="B2444" t="str">
            <v>Codo presion PVC 90°  Ø 1 1/2". Suministro e instal.</v>
          </cell>
          <cell r="C2444" t="str">
            <v>und</v>
          </cell>
          <cell r="D2444">
            <v>8760.66</v>
          </cell>
        </row>
        <row r="2445">
          <cell r="A2445">
            <v>6559</v>
          </cell>
          <cell r="B2445" t="str">
            <v>Codo presion PVC 90°  ø 1 1/4. Suministro e instal.</v>
          </cell>
          <cell r="C2445" t="str">
            <v>und</v>
          </cell>
          <cell r="D2445">
            <v>5629.79</v>
          </cell>
        </row>
        <row r="2446">
          <cell r="A2446">
            <v>6560</v>
          </cell>
          <cell r="B2446" t="str">
            <v>Codo presion PVC 90°  ø 1. Suministro e instal.</v>
          </cell>
          <cell r="C2446" t="str">
            <v>und</v>
          </cell>
          <cell r="D2446">
            <v>3922.25</v>
          </cell>
        </row>
        <row r="2447">
          <cell r="A2447">
            <v>6561</v>
          </cell>
          <cell r="B2447" t="str">
            <v>Codo presion PVC 90°  ø 3/4. Suministro e instal.</v>
          </cell>
          <cell r="C2447" t="str">
            <v>und</v>
          </cell>
          <cell r="D2447">
            <v>2884.49</v>
          </cell>
        </row>
        <row r="2448">
          <cell r="A2448">
            <v>6562</v>
          </cell>
          <cell r="B2448" t="str">
            <v>Bushing en H.G. Ø 1 1/4 x 1/2"</v>
          </cell>
          <cell r="C2448" t="str">
            <v>und</v>
          </cell>
          <cell r="D2448">
            <v>5227.68</v>
          </cell>
        </row>
        <row r="2449">
          <cell r="A2449">
            <v>6563</v>
          </cell>
          <cell r="B2449" t="str">
            <v>Codo presion PVC 45°  ø 1/2. Suministro e instal.</v>
          </cell>
          <cell r="C2449" t="str">
            <v>und</v>
          </cell>
          <cell r="D2449">
            <v>2770.66</v>
          </cell>
        </row>
        <row r="2450">
          <cell r="A2450">
            <v>6564</v>
          </cell>
          <cell r="B2450" t="str">
            <v>Codo presion PVC 45°  ø 3/4. Suministro e instal.</v>
          </cell>
          <cell r="C2450" t="str">
            <v>und</v>
          </cell>
          <cell r="D2450">
            <v>3476.49</v>
          </cell>
        </row>
        <row r="2451">
          <cell r="A2451">
            <v>6565</v>
          </cell>
          <cell r="B2451" t="str">
            <v>Codo presion PVC 45°  ø 1. Suministro e instal.</v>
          </cell>
          <cell r="C2451" t="str">
            <v>und</v>
          </cell>
          <cell r="D2451">
            <v>5005.25</v>
          </cell>
        </row>
        <row r="2452">
          <cell r="A2452">
            <v>6566</v>
          </cell>
          <cell r="B2452" t="str">
            <v>Codo presion PVC 45°  ø 1 1/4. Suministro e instal.</v>
          </cell>
          <cell r="C2452" t="str">
            <v>und</v>
          </cell>
          <cell r="D2452">
            <v>7384.79</v>
          </cell>
        </row>
        <row r="2453">
          <cell r="A2453">
            <v>6567</v>
          </cell>
          <cell r="B2453" t="str">
            <v>Codo presion PVC 45°  ø 1 1/2. Suministro e instal.</v>
          </cell>
          <cell r="C2453" t="str">
            <v>und</v>
          </cell>
          <cell r="D2453">
            <v>9311.66</v>
          </cell>
        </row>
        <row r="2454">
          <cell r="A2454">
            <v>6568</v>
          </cell>
          <cell r="B2454" t="str">
            <v>Codo presion PVC 45°  ø 2. Suministro e instal.</v>
          </cell>
          <cell r="C2454" t="str">
            <v>und</v>
          </cell>
          <cell r="D2454">
            <v>14461.64</v>
          </cell>
        </row>
        <row r="2455">
          <cell r="A2455">
            <v>6569</v>
          </cell>
          <cell r="B2455" t="str">
            <v>Codo presion PVC 45°  ø 2 1/2. Suministro e instal.</v>
          </cell>
          <cell r="C2455" t="str">
            <v>und</v>
          </cell>
          <cell r="D2455">
            <v>36037.53</v>
          </cell>
        </row>
        <row r="2456">
          <cell r="A2456">
            <v>6570</v>
          </cell>
          <cell r="B2456" t="str">
            <v>Codo presion PVC 45°  ø 3. Suministro e instal.</v>
          </cell>
          <cell r="C2456" t="str">
            <v>und</v>
          </cell>
          <cell r="D2456">
            <v>41431.11</v>
          </cell>
        </row>
        <row r="2457">
          <cell r="A2457">
            <v>6571</v>
          </cell>
          <cell r="B2457" t="str">
            <v>Codo presion PVC 45°  ø 4. Suministro e instal.</v>
          </cell>
          <cell r="C2457" t="str">
            <v>und</v>
          </cell>
          <cell r="D2457">
            <v>85213.62</v>
          </cell>
        </row>
        <row r="2458">
          <cell r="A2458">
            <v>6573</v>
          </cell>
          <cell r="B2458" t="str">
            <v>Tablon grafilado de gres vitrificado 30 x 30 cm. Suministro e instal.</v>
          </cell>
          <cell r="C2458" t="str">
            <v>m²</v>
          </cell>
          <cell r="D2458">
            <v>41872.199999999997</v>
          </cell>
        </row>
        <row r="2459">
          <cell r="A2459">
            <v>6574</v>
          </cell>
          <cell r="B2459" t="str">
            <v>Excavacion mecanica en material conglomerado bajo agua de 4 - 6 m (puentes)</v>
          </cell>
          <cell r="C2459" t="str">
            <v>m³</v>
          </cell>
          <cell r="D2459">
            <v>16247.1</v>
          </cell>
        </row>
        <row r="2460">
          <cell r="A2460">
            <v>6575</v>
          </cell>
          <cell r="B2460" t="str">
            <v>Concertina sencilla de 18" en acero inoxidable. Suministro e Instal.</v>
          </cell>
          <cell r="C2460" t="str">
            <v>m²</v>
          </cell>
          <cell r="D2460">
            <v>12529.52</v>
          </cell>
        </row>
        <row r="2461">
          <cell r="A2461">
            <v>6576</v>
          </cell>
          <cell r="B2461" t="str">
            <v>Descapote a mano, retiro lateral</v>
          </cell>
          <cell r="C2461" t="str">
            <v>m²</v>
          </cell>
          <cell r="D2461">
            <v>2103.8000000000002</v>
          </cell>
        </row>
        <row r="2462">
          <cell r="A2462">
            <v>6577</v>
          </cell>
          <cell r="B2462" t="str">
            <v>Tapon H.G 1/2 "</v>
          </cell>
          <cell r="C2462" t="str">
            <v>und</v>
          </cell>
          <cell r="D2462">
            <v>2889.17</v>
          </cell>
        </row>
        <row r="2463">
          <cell r="A2463">
            <v>6578</v>
          </cell>
          <cell r="B2463" t="str">
            <v>Tapon H.G 3/4 "</v>
          </cell>
          <cell r="C2463" t="str">
            <v>und</v>
          </cell>
          <cell r="D2463">
            <v>3154.38</v>
          </cell>
        </row>
        <row r="2464">
          <cell r="A2464">
            <v>6579</v>
          </cell>
          <cell r="B2464" t="str">
            <v>Tapon H.G 1 "</v>
          </cell>
          <cell r="C2464" t="str">
            <v>und</v>
          </cell>
          <cell r="D2464">
            <v>3640.79</v>
          </cell>
        </row>
        <row r="2465">
          <cell r="A2465">
            <v>6580</v>
          </cell>
          <cell r="B2465" t="str">
            <v>Tapon H.G 1 1/4"</v>
          </cell>
          <cell r="C2465" t="str">
            <v>und</v>
          </cell>
          <cell r="D2465">
            <v>4438.92</v>
          </cell>
        </row>
        <row r="2466">
          <cell r="A2466">
            <v>6581</v>
          </cell>
          <cell r="B2466" t="str">
            <v>Tapon H.G 1 1/2"</v>
          </cell>
          <cell r="C2466" t="str">
            <v>und</v>
          </cell>
          <cell r="D2466">
            <v>4814.2</v>
          </cell>
        </row>
        <row r="2467">
          <cell r="A2467">
            <v>6582</v>
          </cell>
          <cell r="B2467" t="str">
            <v>Tapon H.G 2"</v>
          </cell>
          <cell r="C2467" t="str">
            <v>und</v>
          </cell>
          <cell r="D2467">
            <v>6711.23</v>
          </cell>
        </row>
        <row r="2468">
          <cell r="A2468">
            <v>6584</v>
          </cell>
          <cell r="B2468" t="str">
            <v>Tapon H.G 2 1/2"</v>
          </cell>
          <cell r="C2468" t="str">
            <v>und</v>
          </cell>
          <cell r="D2468">
            <v>12563.22</v>
          </cell>
        </row>
        <row r="2469">
          <cell r="A2469">
            <v>6585</v>
          </cell>
          <cell r="B2469" t="str">
            <v>Tapon H.G 3"</v>
          </cell>
          <cell r="C2469" t="str">
            <v>und</v>
          </cell>
          <cell r="D2469">
            <v>16404.59</v>
          </cell>
        </row>
        <row r="2470">
          <cell r="A2470">
            <v>6586</v>
          </cell>
          <cell r="B2470" t="str">
            <v>Tapon H.G 4"</v>
          </cell>
          <cell r="C2470" t="str">
            <v>und</v>
          </cell>
          <cell r="D2470">
            <v>25859.46</v>
          </cell>
        </row>
        <row r="2471">
          <cell r="A2471">
            <v>6587</v>
          </cell>
          <cell r="B2471" t="str">
            <v>Relleno de excavacion (con material local) compactado</v>
          </cell>
          <cell r="C2471" t="str">
            <v>m³</v>
          </cell>
          <cell r="D2471">
            <v>15898</v>
          </cell>
        </row>
        <row r="2472">
          <cell r="A2472">
            <v>6588</v>
          </cell>
          <cell r="B2472" t="str">
            <v>Columna  concreto de resistencia 3000 psi ( 0.20 x 0.12 x 1)</v>
          </cell>
          <cell r="C2472" t="str">
            <v>m</v>
          </cell>
          <cell r="D2472">
            <v>26129.88</v>
          </cell>
        </row>
        <row r="2473">
          <cell r="A2473">
            <v>6589</v>
          </cell>
          <cell r="B2473" t="str">
            <v>Mesones en concreto 3000 psi reforzado e=0.08 m A=0.60m acabado en granito pulido blanco</v>
          </cell>
          <cell r="C2473" t="str">
            <v>m</v>
          </cell>
          <cell r="D2473">
            <v>129124</v>
          </cell>
        </row>
        <row r="2474">
          <cell r="A2474">
            <v>6590</v>
          </cell>
          <cell r="B2474" t="str">
            <v>Mesones en concreto de 3000 psi  E = 0.08 mts,  A = 0.60 m sin refuerzo</v>
          </cell>
          <cell r="C2474" t="str">
            <v>m</v>
          </cell>
          <cell r="D2474">
            <v>68974.39</v>
          </cell>
        </row>
        <row r="2475">
          <cell r="A2475">
            <v>6591</v>
          </cell>
          <cell r="B2475" t="str">
            <v>Muro dry-wall doble cara e=1/2"</v>
          </cell>
          <cell r="C2475" t="str">
            <v>m²</v>
          </cell>
          <cell r="D2475">
            <v>52547.72</v>
          </cell>
        </row>
        <row r="2476">
          <cell r="A2476">
            <v>6592</v>
          </cell>
          <cell r="B2476" t="str">
            <v>Muro dry-wall una cara e=1/2"</v>
          </cell>
          <cell r="C2476" t="str">
            <v>m²</v>
          </cell>
          <cell r="D2476">
            <v>31833.87</v>
          </cell>
        </row>
        <row r="2477">
          <cell r="A2477">
            <v>6593</v>
          </cell>
          <cell r="B2477" t="str">
            <v>Muro en ladrillo estructural - hueco - 0.12 m. EN REVISION</v>
          </cell>
          <cell r="C2477" t="str">
            <v>m²</v>
          </cell>
          <cell r="D2477">
            <v>56974.44</v>
          </cell>
        </row>
        <row r="2478">
          <cell r="A2478">
            <v>6594</v>
          </cell>
          <cell r="B2478" t="str">
            <v>Mesones en concreto sin refuerzo,  E =  0.07 m</v>
          </cell>
          <cell r="C2478" t="str">
            <v>m²</v>
          </cell>
          <cell r="D2478">
            <v>94966.26</v>
          </cell>
        </row>
        <row r="2479">
          <cell r="A2479">
            <v>6595</v>
          </cell>
          <cell r="B2479" t="str">
            <v>Adoquin de gres peatonal (no incluye mortero)</v>
          </cell>
          <cell r="C2479" t="str">
            <v>m</v>
          </cell>
          <cell r="D2479">
            <v>10374</v>
          </cell>
        </row>
        <row r="2480">
          <cell r="A2480">
            <v>6596</v>
          </cell>
          <cell r="B2480" t="str">
            <v>Alistado de pisos e= 0.04 m, en mortero 1:4</v>
          </cell>
          <cell r="C2480" t="str">
            <v>m²</v>
          </cell>
          <cell r="D2480">
            <v>18984.900000000001</v>
          </cell>
        </row>
        <row r="2481">
          <cell r="A2481">
            <v>6597</v>
          </cell>
          <cell r="B2481" t="str">
            <v>Demolicion placas aligeradas de espesor menor a 0.25 m</v>
          </cell>
          <cell r="C2481" t="str">
            <v>m²</v>
          </cell>
          <cell r="D2481">
            <v>23682.46</v>
          </cell>
        </row>
        <row r="2482">
          <cell r="A2482">
            <v>6598</v>
          </cell>
          <cell r="B2482" t="str">
            <v>Demolicion placas macizas de e&lt;0.30 m</v>
          </cell>
          <cell r="C2482" t="str">
            <v>m²</v>
          </cell>
          <cell r="D2482">
            <v>73304.3</v>
          </cell>
        </row>
        <row r="2483">
          <cell r="A2483">
            <v>6599</v>
          </cell>
          <cell r="B2483" t="str">
            <v>Columna en concreto de resistencia 4000 psi</v>
          </cell>
          <cell r="C2483" t="str">
            <v>m³</v>
          </cell>
          <cell r="D2483">
            <v>723003</v>
          </cell>
        </row>
        <row r="2484">
          <cell r="A2484">
            <v>6600</v>
          </cell>
          <cell r="B2484" t="str">
            <v>Guardaescoba en cerámica duropiso 33 x 33 cm</v>
          </cell>
          <cell r="C2484" t="str">
            <v>m</v>
          </cell>
          <cell r="D2484">
            <v>9490.09</v>
          </cell>
        </row>
        <row r="2485">
          <cell r="A2485">
            <v>6601</v>
          </cell>
          <cell r="B2485" t="str">
            <v>Losa maciza elevada en concreto de 3500 psi, e= 0.10 m.</v>
          </cell>
          <cell r="C2485" t="str">
            <v>m²</v>
          </cell>
          <cell r="D2485">
            <v>77149.399999999994</v>
          </cell>
        </row>
        <row r="2486">
          <cell r="A2486">
            <v>6602</v>
          </cell>
          <cell r="B2486" t="str">
            <v>Extendido manual de material granular o crudo de rio</v>
          </cell>
          <cell r="C2486" t="str">
            <v>m³</v>
          </cell>
          <cell r="D2486">
            <v>4207.6000000000004</v>
          </cell>
        </row>
        <row r="2487">
          <cell r="A2487">
            <v>6603</v>
          </cell>
          <cell r="B2487" t="str">
            <v>Concreto Ciclopeo para alcantarillas de resistencia 2000 Psi</v>
          </cell>
          <cell r="C2487" t="str">
            <v>m³</v>
          </cell>
          <cell r="D2487">
            <v>438073.57</v>
          </cell>
        </row>
        <row r="2488">
          <cell r="A2488">
            <v>6604</v>
          </cell>
          <cell r="B2488" t="str">
            <v>Sobreacarreos o transporte de material Petreo (via pavimentada )</v>
          </cell>
          <cell r="C2488" t="str">
            <v>m³-km</v>
          </cell>
          <cell r="D2488">
            <v>1373.75</v>
          </cell>
        </row>
        <row r="2489">
          <cell r="A2489">
            <v>6605</v>
          </cell>
          <cell r="B2489" t="str">
            <v>Lineas de demarcacion de ancho 12 cm con pintura acrílica, incluye micro esferas (INV. 700.1)</v>
          </cell>
          <cell r="C2489" t="str">
            <v>m</v>
          </cell>
          <cell r="D2489">
            <v>2232</v>
          </cell>
        </row>
        <row r="2490">
          <cell r="A2490">
            <v>6606</v>
          </cell>
          <cell r="B2490" t="str">
            <v>Canaleta en lamina Galvanizada Cal. 20  Au = 0.45 m, incluye: accesorios instalacion</v>
          </cell>
          <cell r="C2490" t="str">
            <v>m</v>
          </cell>
          <cell r="D2490">
            <v>66864.02</v>
          </cell>
        </row>
        <row r="2491">
          <cell r="A2491">
            <v>6607</v>
          </cell>
          <cell r="B2491" t="str">
            <v>Canaleta en lamina Galvanizada Cal. 18  Au = 0.70 m, incluye: accesorios instalacion</v>
          </cell>
          <cell r="C2491" t="str">
            <v>m</v>
          </cell>
          <cell r="D2491">
            <v>96679.37</v>
          </cell>
        </row>
        <row r="2492">
          <cell r="A2492">
            <v>6608</v>
          </cell>
          <cell r="B2492" t="str">
            <v>Canaleta en lamina Galvanizada Cal. 18  Au = 1.0 m, incluye: accesorios instalacion</v>
          </cell>
          <cell r="C2492" t="str">
            <v>m</v>
          </cell>
          <cell r="D2492">
            <v>123726.26</v>
          </cell>
        </row>
        <row r="2493">
          <cell r="A2493">
            <v>6609</v>
          </cell>
          <cell r="B2493" t="str">
            <v>Remate pisos en granito lavado A=0.40 m.</v>
          </cell>
          <cell r="C2493" t="str">
            <v>m</v>
          </cell>
          <cell r="D2493">
            <v>42754.67</v>
          </cell>
        </row>
        <row r="2494">
          <cell r="A2494">
            <v>6610</v>
          </cell>
          <cell r="B2494" t="str">
            <v>Correa metálica   2 Ø 1/2" +1 Ø 5/8" y celosia de 3/8", H= 0.30, A = 0.15</v>
          </cell>
          <cell r="C2494" t="str">
            <v>m</v>
          </cell>
          <cell r="D2494">
            <v>52787.66</v>
          </cell>
        </row>
        <row r="2495">
          <cell r="A2495">
            <v>6611</v>
          </cell>
          <cell r="B2495" t="str">
            <v>Tanque elevado 2.000 lts con conexion y distribucion PVC de 1/2" y 1". Suministro e instal.</v>
          </cell>
          <cell r="C2495" t="str">
            <v>und</v>
          </cell>
          <cell r="D2495">
            <v>799607.11</v>
          </cell>
        </row>
        <row r="2496">
          <cell r="A2496">
            <v>6612</v>
          </cell>
          <cell r="B2496" t="str">
            <v>Defensa metalica Norma 730 INV (anclaje e instalacion)</v>
          </cell>
          <cell r="C2496" t="str">
            <v>m</v>
          </cell>
          <cell r="D2496">
            <v>179976.9</v>
          </cell>
        </row>
        <row r="2497">
          <cell r="A2497">
            <v>6613</v>
          </cell>
          <cell r="B2497" t="str">
            <v>Corte en Carpeta Asfaltica con retiro lateral</v>
          </cell>
          <cell r="C2497" t="str">
            <v>m²</v>
          </cell>
          <cell r="D2497">
            <v>15167.34</v>
          </cell>
        </row>
        <row r="2498">
          <cell r="A2498">
            <v>6614</v>
          </cell>
          <cell r="B2498" t="str">
            <v>Piso en rejilla platina de 2" x 1/4", incluye instalacion</v>
          </cell>
          <cell r="C2498" t="str">
            <v>m²</v>
          </cell>
          <cell r="D2498">
            <v>474569.32</v>
          </cell>
        </row>
        <row r="2499">
          <cell r="A2499">
            <v>6615</v>
          </cell>
          <cell r="B2499" t="str">
            <v>Transporte de materiales a lomo de Mula (Viaje hasta 100 Kg),  en area de influencia petrolera Aguazul (cupiagua)</v>
          </cell>
          <cell r="C2499" t="str">
            <v>vj</v>
          </cell>
          <cell r="D2499">
            <v>30000</v>
          </cell>
        </row>
        <row r="2500">
          <cell r="A2500">
            <v>6616</v>
          </cell>
          <cell r="B2500" t="str">
            <v>Andenes en concreto de resistencia 3000 psi, espesor 0.10 m</v>
          </cell>
          <cell r="C2500" t="str">
            <v>m²</v>
          </cell>
          <cell r="D2500">
            <v>52285.06</v>
          </cell>
        </row>
        <row r="2501">
          <cell r="A2501">
            <v>6617</v>
          </cell>
          <cell r="B2501" t="str">
            <v>Estructura metalica en Acero ASTM-500 C (Incluye: suministro - fabricacion - pintura - montaje)</v>
          </cell>
          <cell r="C2501" t="str">
            <v>kg</v>
          </cell>
          <cell r="D2501">
            <v>9137</v>
          </cell>
        </row>
        <row r="2502">
          <cell r="A2502">
            <v>6618</v>
          </cell>
          <cell r="B2502" t="str">
            <v>Zaranda en Varilla de 1" seleccion de material</v>
          </cell>
          <cell r="C2502" t="str">
            <v>und</v>
          </cell>
          <cell r="D2502">
            <v>1202955.3500000001</v>
          </cell>
        </row>
        <row r="2503">
          <cell r="A2503">
            <v>6619</v>
          </cell>
          <cell r="B2503" t="str">
            <v>Dique, construccion con material de sitio, seleccionado y mezclado con arcilla relacion 1:6</v>
          </cell>
          <cell r="C2503" t="str">
            <v>m³</v>
          </cell>
          <cell r="D2503">
            <v>29030.52</v>
          </cell>
        </row>
        <row r="2504">
          <cell r="A2504">
            <v>6620</v>
          </cell>
          <cell r="B2504" t="str">
            <v>Geo-estructura o Geotubo H=1.4 m W=3.90 m, L=34.40 m</v>
          </cell>
          <cell r="C2504" t="str">
            <v>und</v>
          </cell>
          <cell r="D2504">
            <v>10189681.6</v>
          </cell>
        </row>
        <row r="2505">
          <cell r="A2505">
            <v>6621</v>
          </cell>
          <cell r="B2505" t="str">
            <v>Geo-estructura o Geotubo H=1.4 m W=3.90 m</v>
          </cell>
          <cell r="C2505" t="str">
            <v>m</v>
          </cell>
          <cell r="D2505">
            <v>296206.09000000003</v>
          </cell>
        </row>
        <row r="2506">
          <cell r="A2506">
            <v>6622</v>
          </cell>
          <cell r="B2506" t="str">
            <v>Geo-estructura o Geotubo H=1.25 m W=3.07 m</v>
          </cell>
          <cell r="C2506" t="str">
            <v>m</v>
          </cell>
          <cell r="D2506">
            <v>233226.56</v>
          </cell>
        </row>
        <row r="2507">
          <cell r="A2507">
            <v>6623</v>
          </cell>
          <cell r="B2507" t="str">
            <v>Manto antisocavacion Le=6.90 m</v>
          </cell>
          <cell r="C2507" t="str">
            <v>m²</v>
          </cell>
          <cell r="D2507">
            <v>41695.5</v>
          </cell>
        </row>
        <row r="2508">
          <cell r="A2508">
            <v>6624</v>
          </cell>
          <cell r="B2508" t="str">
            <v>Cerca poste en concreto, alambre pua cal.12, c/2.0 m,  h = 2.00 m, 5 hilos</v>
          </cell>
          <cell r="C2508" t="str">
            <v>m</v>
          </cell>
          <cell r="D2508">
            <v>18064.38</v>
          </cell>
        </row>
        <row r="2509">
          <cell r="A2509">
            <v>6625</v>
          </cell>
          <cell r="B2509" t="str">
            <v>Pintura epoxica para muros a dos manos</v>
          </cell>
          <cell r="C2509" t="str">
            <v>m²</v>
          </cell>
          <cell r="D2509">
            <v>43046</v>
          </cell>
        </row>
        <row r="2510">
          <cell r="A2510">
            <v>6626</v>
          </cell>
          <cell r="B2510" t="str">
            <v>Acometida red hidraulica pvc 2" x 20 m</v>
          </cell>
          <cell r="C2510" t="str">
            <v>und</v>
          </cell>
          <cell r="D2510">
            <v>919411.51</v>
          </cell>
        </row>
        <row r="2511">
          <cell r="A2511">
            <v>6627</v>
          </cell>
          <cell r="B2511" t="str">
            <v>Sifon Sanitario PVC 4"  135°  C x E. Suministro e Instal.</v>
          </cell>
          <cell r="C2511" t="str">
            <v>und</v>
          </cell>
          <cell r="D2511">
            <v>42710.81</v>
          </cell>
        </row>
        <row r="2512">
          <cell r="A2512">
            <v>6628</v>
          </cell>
          <cell r="B2512" t="str">
            <v>Losa maciza elevada en concreto de 3000 psi, e= 0.10 m.</v>
          </cell>
          <cell r="C2512" t="str">
            <v>m²</v>
          </cell>
          <cell r="D2512">
            <v>73109.8</v>
          </cell>
        </row>
        <row r="2513">
          <cell r="A2513">
            <v>6629</v>
          </cell>
          <cell r="B2513" t="str">
            <v>Losa maciza elevada en concreto de 3000 psi, e= 0.07 m tipo metaldeck - terrazas.</v>
          </cell>
          <cell r="C2513" t="str">
            <v>m²</v>
          </cell>
          <cell r="D2513">
            <v>82898.58</v>
          </cell>
        </row>
        <row r="2514">
          <cell r="A2514">
            <v>6630</v>
          </cell>
          <cell r="B2514" t="str">
            <v>Pozo septico con FAFA en poilietileno lineal, para soluciones individuales</v>
          </cell>
          <cell r="C2514" t="str">
            <v>und</v>
          </cell>
          <cell r="D2514">
            <v>1355843</v>
          </cell>
        </row>
        <row r="2515">
          <cell r="A2515">
            <v>6631</v>
          </cell>
          <cell r="B2515" t="str">
            <v>Punto desagüe sanitario pvc 4" con tubo de 6 m</v>
          </cell>
          <cell r="C2515" t="str">
            <v>und</v>
          </cell>
          <cell r="D2515">
            <v>214303.12</v>
          </cell>
        </row>
        <row r="2516">
          <cell r="A2516">
            <v>6632</v>
          </cell>
          <cell r="B2516" t="str">
            <v>Tanques: septico, anaerobio (incluye  falso fondo) y trampa de grasas, inc. acc. de conexion. Suministro e instal.</v>
          </cell>
          <cell r="C2516" t="str">
            <v>und</v>
          </cell>
          <cell r="D2516">
            <v>6885</v>
          </cell>
        </row>
        <row r="2517">
          <cell r="A2517">
            <v>6633</v>
          </cell>
          <cell r="B2517" t="str">
            <v>Acometida a gas domiciliario 18 m</v>
          </cell>
          <cell r="C2517" t="str">
            <v>und</v>
          </cell>
          <cell r="D2517">
            <v>515268.44</v>
          </cell>
        </row>
        <row r="2518">
          <cell r="A2518">
            <v>6634</v>
          </cell>
          <cell r="B2518" t="str">
            <v xml:space="preserve">Losa maciza elevada en concreto de 3000 psi, e= 0.08 m  </v>
          </cell>
          <cell r="C2518" t="str">
            <v>m²</v>
          </cell>
          <cell r="D2518">
            <v>65079.78</v>
          </cell>
        </row>
        <row r="2519">
          <cell r="A2519">
            <v>6635</v>
          </cell>
          <cell r="B2519" t="str">
            <v>Puerta ventana lámina coll roll 18 pintada. Suministro e instal.</v>
          </cell>
          <cell r="C2519" t="str">
            <v>m²</v>
          </cell>
          <cell r="D2519">
            <v>134698.16</v>
          </cell>
        </row>
        <row r="2520">
          <cell r="A2520">
            <v>6636</v>
          </cell>
          <cell r="B2520" t="str">
            <v>Pasos Pref. escalera L/1,  Long 1.10, ancho 0.25, contrahuella 0.17, recubierta en granito</v>
          </cell>
          <cell r="C2520" t="str">
            <v>und</v>
          </cell>
          <cell r="D2520">
            <v>153037.14000000001</v>
          </cell>
        </row>
        <row r="2521">
          <cell r="A2521">
            <v>6637</v>
          </cell>
          <cell r="B2521" t="str">
            <v>Relleno zona de atraque de tuberia con sub - base granular clasificada con transporte</v>
          </cell>
          <cell r="C2521" t="str">
            <v>m³</v>
          </cell>
          <cell r="D2521">
            <v>38115.94</v>
          </cell>
        </row>
        <row r="2522">
          <cell r="A2522">
            <v>6638</v>
          </cell>
          <cell r="B2522" t="str">
            <v>Relleno para estructuras en material seleccionado de la excavación compactado</v>
          </cell>
          <cell r="C2522" t="str">
            <v>m³</v>
          </cell>
          <cell r="D2522">
            <v>29568.76</v>
          </cell>
        </row>
        <row r="2523">
          <cell r="A2523">
            <v>6639</v>
          </cell>
          <cell r="B2523" t="str">
            <v>Manometro de rango 0 - 80 Psi con accesorios de conexion. Suministro e Instal.</v>
          </cell>
          <cell r="C2523" t="str">
            <v>und</v>
          </cell>
          <cell r="D2523">
            <v>50253.42</v>
          </cell>
        </row>
        <row r="2524">
          <cell r="A2524">
            <v>6640</v>
          </cell>
          <cell r="B2524" t="str">
            <v>Division para oficina en aluminio, paño y vidrio. Suministro e instal.</v>
          </cell>
          <cell r="C2524" t="str">
            <v>m²</v>
          </cell>
          <cell r="D2524">
            <v>239120</v>
          </cell>
        </row>
        <row r="2525">
          <cell r="A2525">
            <v>6641</v>
          </cell>
          <cell r="B2525" t="str">
            <v>Desmonte malla cerramiento, con accarreo.</v>
          </cell>
          <cell r="C2525" t="str">
            <v>m²</v>
          </cell>
          <cell r="D2525">
            <v>2859.36</v>
          </cell>
        </row>
        <row r="2526">
          <cell r="A2526">
            <v>6642</v>
          </cell>
          <cell r="B2526" t="str">
            <v>Alfajia en concreto 3000 psi a=0.60 m, e=0.10 m, reforzada con acero grado 37000</v>
          </cell>
          <cell r="C2526" t="str">
            <v>m²</v>
          </cell>
          <cell r="D2526">
            <v>110312.89</v>
          </cell>
        </row>
        <row r="2527">
          <cell r="A2527">
            <v>6643</v>
          </cell>
          <cell r="B2527" t="str">
            <v>Muro en bloque No. 4 de 0.10 m</v>
          </cell>
          <cell r="C2527" t="str">
            <v>m²</v>
          </cell>
          <cell r="D2527">
            <v>43135.13</v>
          </cell>
        </row>
        <row r="2528">
          <cell r="A2528">
            <v>6644</v>
          </cell>
          <cell r="B2528" t="str">
            <v>Muro en bloque No. 5 de 0.12 m (29 x 12 x 24)</v>
          </cell>
          <cell r="C2528" t="str">
            <v>m²</v>
          </cell>
          <cell r="D2528">
            <v>33862.559999999998</v>
          </cell>
        </row>
        <row r="2529">
          <cell r="A2529">
            <v>6645</v>
          </cell>
          <cell r="B2529" t="str">
            <v>Muro en bloque No. 5 de 0.23 m (29 x 12 x 24)</v>
          </cell>
          <cell r="C2529" t="str">
            <v>m²</v>
          </cell>
          <cell r="D2529">
            <v>58505.23</v>
          </cell>
        </row>
        <row r="2530">
          <cell r="A2530">
            <v>6647</v>
          </cell>
          <cell r="B2530" t="str">
            <v>Cercha h=0.30m a=0.18m 3N6 celosía N4 c/0.30 m instalada</v>
          </cell>
          <cell r="C2530" t="str">
            <v>m</v>
          </cell>
          <cell r="D2530">
            <v>51659.14</v>
          </cell>
        </row>
        <row r="2531">
          <cell r="A2531">
            <v>6648</v>
          </cell>
          <cell r="B2531" t="str">
            <v>Puerta en tubo cuadrado 1" y rectangular 2" cal.18 pintada e instalada</v>
          </cell>
          <cell r="C2531" t="str">
            <v>m²</v>
          </cell>
          <cell r="D2531">
            <v>162934.73000000001</v>
          </cell>
        </row>
        <row r="2532">
          <cell r="A2532">
            <v>6649</v>
          </cell>
          <cell r="B2532" t="str">
            <v>Flanche lamina galvanizada cal. 22 A=0.35 incluye regata con pulidora, remate en mortero imp 1:4 y andamio.</v>
          </cell>
          <cell r="C2532" t="str">
            <v>m</v>
          </cell>
          <cell r="D2532">
            <v>22055.79</v>
          </cell>
        </row>
        <row r="2533">
          <cell r="A2533">
            <v>6650</v>
          </cell>
          <cell r="B2533" t="str">
            <v>Dilatacion en granito a=0.10, bordes en dilataciones de bronce</v>
          </cell>
          <cell r="C2533" t="str">
            <v>m</v>
          </cell>
          <cell r="D2533">
            <v>29790</v>
          </cell>
        </row>
        <row r="2534">
          <cell r="A2534">
            <v>6651</v>
          </cell>
          <cell r="B2534" t="str">
            <v>Desmonte cubiertas asbesto cemento con transporte</v>
          </cell>
          <cell r="C2534" t="str">
            <v>m²</v>
          </cell>
          <cell r="D2534">
            <v>9515.2999999999993</v>
          </cell>
        </row>
        <row r="2535">
          <cell r="A2535">
            <v>6652</v>
          </cell>
          <cell r="B2535" t="str">
            <v>Enchape piso en ceramica duropiso 33 x 33</v>
          </cell>
          <cell r="C2535" t="str">
            <v>m²</v>
          </cell>
          <cell r="D2535">
            <v>48945.49</v>
          </cell>
        </row>
        <row r="2536">
          <cell r="A2536">
            <v>6653</v>
          </cell>
          <cell r="B2536" t="str">
            <v>Rejilla metalica A=0.5 m  angulo 2"*3/16" varilla No. 5 c/0.04 m</v>
          </cell>
          <cell r="C2536" t="str">
            <v>m</v>
          </cell>
          <cell r="D2536">
            <v>107770.76</v>
          </cell>
        </row>
        <row r="2537">
          <cell r="A2537">
            <v>6654</v>
          </cell>
          <cell r="B2537" t="str">
            <v>Zocalo de gres biselado 10*25 cm</v>
          </cell>
          <cell r="C2537" t="str">
            <v>m</v>
          </cell>
          <cell r="D2537">
            <v>11102.31</v>
          </cell>
        </row>
        <row r="2538">
          <cell r="A2538">
            <v>6655</v>
          </cell>
          <cell r="B2538" t="str">
            <v>Porton tubo 2" y malla eslabonada  cal 10, angulo de 1" x 3/16" y platina 1"*3/16"</v>
          </cell>
          <cell r="C2538" t="str">
            <v>m²</v>
          </cell>
          <cell r="D2538">
            <v>131134.49</v>
          </cell>
        </row>
        <row r="2539">
          <cell r="A2539">
            <v>6656</v>
          </cell>
          <cell r="B2539" t="str">
            <v>Malla eslabonada cal 10, brazo portapúas, alambre púas 3 líneas, ángulo 1"*1/8",platina1/2"*1/8", anticorrosivo/esmalte</v>
          </cell>
          <cell r="C2539" t="str">
            <v>m²</v>
          </cell>
          <cell r="D2539">
            <v>27849.33</v>
          </cell>
        </row>
        <row r="2540">
          <cell r="A2540">
            <v>6657</v>
          </cell>
          <cell r="B2540" t="str">
            <v>Vinilo interior sobre pañete bajo placa 3 manos</v>
          </cell>
          <cell r="C2540" t="str">
            <v>m²</v>
          </cell>
          <cell r="D2540">
            <v>8921.7199999999993</v>
          </cell>
        </row>
        <row r="2541">
          <cell r="A2541">
            <v>6658</v>
          </cell>
          <cell r="B2541" t="str">
            <v>Correa metálica de 4 áng de 1*3/16"+ 2 de 1*1/8" celosía de 0.30, H=0.30 con anticorrosivo</v>
          </cell>
          <cell r="C2541" t="str">
            <v>m</v>
          </cell>
          <cell r="D2541">
            <v>70800.5</v>
          </cell>
        </row>
        <row r="2542">
          <cell r="A2542">
            <v>6659</v>
          </cell>
          <cell r="B2542" t="str">
            <v>Correa metálica de 4 áng de 1*3/16"+ 2 de 1*1/8" y celosía de 0.20, H=0.25 con anticorrosivo</v>
          </cell>
          <cell r="C2542" t="str">
            <v>m</v>
          </cell>
          <cell r="D2542">
            <v>66075.91</v>
          </cell>
        </row>
        <row r="2543">
          <cell r="A2543">
            <v>6660</v>
          </cell>
          <cell r="B2543" t="str">
            <v>Correa metálica de 4 áng de 1*3/16"+ 2 de 1*1/8" y celosía de 0.25, H=0.25 con anticorrosivo</v>
          </cell>
          <cell r="C2543" t="str">
            <v>m</v>
          </cell>
          <cell r="D2543">
            <v>68470.53</v>
          </cell>
        </row>
        <row r="2544">
          <cell r="A2544">
            <v>6661</v>
          </cell>
          <cell r="B2544" t="str">
            <v>Demolicion pedestales, columnas, en mampostería con retiro</v>
          </cell>
          <cell r="C2544" t="str">
            <v>m³</v>
          </cell>
          <cell r="D2544">
            <v>67489.56</v>
          </cell>
        </row>
        <row r="2545">
          <cell r="A2545">
            <v>6662</v>
          </cell>
          <cell r="B2545" t="str">
            <v>Lamina de icopor texturizado 18 mm para cielo raso. Suministro e instal.</v>
          </cell>
          <cell r="C2545" t="str">
            <v>m²</v>
          </cell>
          <cell r="D2545">
            <v>5846.48</v>
          </cell>
        </row>
        <row r="2546">
          <cell r="A2546">
            <v>6663</v>
          </cell>
          <cell r="B2546" t="str">
            <v>Boveda acrilico 4 mm color humo 2.6*1.1 m</v>
          </cell>
          <cell r="C2546" t="str">
            <v>m²</v>
          </cell>
          <cell r="D2546">
            <v>249344.26</v>
          </cell>
        </row>
        <row r="2547">
          <cell r="A2547">
            <v>6664</v>
          </cell>
          <cell r="B2547" t="str">
            <v>Placa base en concreto 3000 psi e=0.15 m reforzado con malla electrosoldada</v>
          </cell>
          <cell r="C2547" t="str">
            <v>m²</v>
          </cell>
          <cell r="D2547">
            <v>82303.399999999994</v>
          </cell>
        </row>
        <row r="2548">
          <cell r="A2548">
            <v>6665</v>
          </cell>
          <cell r="B2548" t="str">
            <v>Pedestal en concreto impermeabilizado 2500 psi</v>
          </cell>
          <cell r="C2548" t="str">
            <v>m³</v>
          </cell>
          <cell r="D2548">
            <v>535063.99</v>
          </cell>
        </row>
        <row r="2549">
          <cell r="A2549">
            <v>6666</v>
          </cell>
          <cell r="B2549" t="str">
            <v>Revisión, Ajuste y corrección de fugas punto desagüe sifón 3" incluye rejilla 3"*4" sosco</v>
          </cell>
          <cell r="C2549" t="str">
            <v>und</v>
          </cell>
          <cell r="D2549">
            <v>45047.51</v>
          </cell>
        </row>
        <row r="2550">
          <cell r="A2550">
            <v>6667</v>
          </cell>
          <cell r="B2550" t="str">
            <v>Impermeabilización terrazas transitables con sikatecho E (4 capas) + sikafelt (2 capas) + capa mortero imp 1:3 e=0.03m</v>
          </cell>
          <cell r="C2550" t="str">
            <v>m²</v>
          </cell>
          <cell r="D2550">
            <v>58220.28</v>
          </cell>
        </row>
        <row r="2551">
          <cell r="A2551">
            <v>6668</v>
          </cell>
          <cell r="B2551" t="str">
            <v>Perfil estructural circular 2  1/2" x 3 mm para estructura de cubierta, instalado y pintado</v>
          </cell>
          <cell r="C2551" t="str">
            <v>m</v>
          </cell>
          <cell r="D2551">
            <v>35372.6</v>
          </cell>
        </row>
        <row r="2552">
          <cell r="A2552">
            <v>6669</v>
          </cell>
          <cell r="B2552" t="str">
            <v>Perfil estructural circular 4" x 6 mm para estructura de cubierta, instalado y pintado</v>
          </cell>
          <cell r="C2552" t="str">
            <v>m</v>
          </cell>
          <cell r="D2552">
            <v>83445.45</v>
          </cell>
        </row>
        <row r="2553">
          <cell r="A2553">
            <v>6670</v>
          </cell>
          <cell r="B2553" t="str">
            <v>Platina apoyo fijo 0.25*0.25 m lámina HR 1/4" con 4 perforaciones y 4 pernos 3/4"*500mm, tuerca contratuerca instalada.</v>
          </cell>
          <cell r="C2553" t="str">
            <v>und</v>
          </cell>
          <cell r="D2553">
            <v>145780.85999999999</v>
          </cell>
        </row>
        <row r="2554">
          <cell r="A2554">
            <v>6671</v>
          </cell>
          <cell r="B2554" t="str">
            <v>Platina apoyo móvil 0.25*0.25 m lámina HR 1/2" con 4 perforaciones 3/4" instalada.</v>
          </cell>
          <cell r="C2554" t="str">
            <v>und</v>
          </cell>
          <cell r="D2554">
            <v>58092.91</v>
          </cell>
        </row>
        <row r="2555">
          <cell r="A2555">
            <v>6672</v>
          </cell>
          <cell r="B2555" t="str">
            <v>Perfil estructural tipo cajón de 203.2*63.5*3 mm pintado e instalado</v>
          </cell>
          <cell r="C2555" t="str">
            <v>m</v>
          </cell>
          <cell r="D2555">
            <v>82561.179999999993</v>
          </cell>
        </row>
        <row r="2556">
          <cell r="A2556">
            <v>6673</v>
          </cell>
          <cell r="B2556" t="str">
            <v>Viga canal, en concreto de resistencia 3000 psi</v>
          </cell>
          <cell r="C2556" t="str">
            <v>m³</v>
          </cell>
          <cell r="D2556">
            <v>882506.11</v>
          </cell>
        </row>
        <row r="2557">
          <cell r="A2557">
            <v>6674</v>
          </cell>
          <cell r="B2557" t="str">
            <v>Muro en bloque No. 4 de 0.23 m (incluye andamio)</v>
          </cell>
          <cell r="C2557" t="str">
            <v>m²</v>
          </cell>
          <cell r="D2557">
            <v>54719.23</v>
          </cell>
        </row>
        <row r="2558">
          <cell r="A2558">
            <v>6675</v>
          </cell>
          <cell r="B2558" t="str">
            <v>Impermeabilización terrazas transitables con Igasol cubierta 4capas) + sikafelt (2 capas) + capa mortero imp 1:3 e=0.03m</v>
          </cell>
          <cell r="C2558" t="str">
            <v>m²</v>
          </cell>
          <cell r="D2558">
            <v>66235.28</v>
          </cell>
        </row>
        <row r="2559">
          <cell r="A2559">
            <v>6676</v>
          </cell>
          <cell r="B2559" t="str">
            <v>Bajante laton 10 x  6 cm. Suministro e instal.</v>
          </cell>
          <cell r="C2559" t="str">
            <v>m</v>
          </cell>
          <cell r="D2559">
            <v>44516.7</v>
          </cell>
        </row>
        <row r="2560">
          <cell r="A2560">
            <v>6677</v>
          </cell>
          <cell r="B2560" t="str">
            <v>Desmonte de alfombra</v>
          </cell>
          <cell r="C2560" t="str">
            <v>m²</v>
          </cell>
          <cell r="D2560">
            <v>3194.16</v>
          </cell>
        </row>
        <row r="2561">
          <cell r="A2561">
            <v>6678</v>
          </cell>
          <cell r="B2561" t="str">
            <v>Demolicion muro drywall incluye retiro</v>
          </cell>
          <cell r="C2561" t="str">
            <v>m²</v>
          </cell>
          <cell r="D2561">
            <v>6770.62</v>
          </cell>
        </row>
        <row r="2562">
          <cell r="A2562">
            <v>6679</v>
          </cell>
          <cell r="B2562" t="str">
            <v>Picado superficie muro pañetado</v>
          </cell>
          <cell r="C2562" t="str">
            <v>m²</v>
          </cell>
          <cell r="D2562">
            <v>5637.28</v>
          </cell>
        </row>
        <row r="2563">
          <cell r="A2563">
            <v>6680</v>
          </cell>
          <cell r="B2563" t="str">
            <v>Porcelanato 56.6x56.6 Soho gris</v>
          </cell>
          <cell r="C2563" t="str">
            <v>m²</v>
          </cell>
          <cell r="D2563">
            <v>72283.259999999995</v>
          </cell>
        </row>
        <row r="2564">
          <cell r="A2564">
            <v>6681</v>
          </cell>
          <cell r="B2564" t="str">
            <v>Cornisa de yeso</v>
          </cell>
          <cell r="C2564" t="str">
            <v>m</v>
          </cell>
          <cell r="D2564">
            <v>15577.2</v>
          </cell>
        </row>
        <row r="2565">
          <cell r="A2565">
            <v>6682</v>
          </cell>
          <cell r="B2565" t="str">
            <v>Lavado de pisos con ácido</v>
          </cell>
          <cell r="C2565" t="str">
            <v>m²</v>
          </cell>
          <cell r="D2565">
            <v>3073.9</v>
          </cell>
        </row>
        <row r="2566">
          <cell r="A2566">
            <v>6683</v>
          </cell>
          <cell r="B2566" t="str">
            <v>Esmalte sobre muro</v>
          </cell>
          <cell r="C2566" t="str">
            <v>m²</v>
          </cell>
          <cell r="D2566">
            <v>15539.06</v>
          </cell>
        </row>
        <row r="2567">
          <cell r="A2567">
            <v>6684</v>
          </cell>
          <cell r="B2567" t="str">
            <v>Puerta en vidrio templado 10 mm con zócalos de aluminio inf y sup manija doble vertical de aluminio sandblasting parcia</v>
          </cell>
          <cell r="C2567" t="str">
            <v>m²</v>
          </cell>
          <cell r="D2567">
            <v>518175</v>
          </cell>
        </row>
        <row r="2568">
          <cell r="A2568">
            <v>6685</v>
          </cell>
          <cell r="B2568" t="str">
            <v>Cerradura seguridad tipo bancaria para puerta de vidrio templado 10 mm. Suministro e instal.</v>
          </cell>
          <cell r="C2568" t="str">
            <v>und</v>
          </cell>
          <cell r="D2568">
            <v>148490</v>
          </cell>
        </row>
        <row r="2569">
          <cell r="A2569">
            <v>6686</v>
          </cell>
          <cell r="B2569" t="str">
            <v>Tablero de baloncesto reglamentario 1.20*1.80 m en acrílico instalado (sin red)</v>
          </cell>
          <cell r="C2569" t="str">
            <v>und</v>
          </cell>
          <cell r="D2569">
            <v>423285</v>
          </cell>
        </row>
        <row r="2570">
          <cell r="A2570">
            <v>6687</v>
          </cell>
          <cell r="B2570" t="str">
            <v>Espejo cristal flotado 3 mm. Suministro e instal.</v>
          </cell>
          <cell r="C2570" t="str">
            <v>m²</v>
          </cell>
          <cell r="D2570">
            <v>50098</v>
          </cell>
        </row>
        <row r="2571">
          <cell r="A2571">
            <v>6688</v>
          </cell>
          <cell r="B2571" t="str">
            <v>Paso de escalera en escalgres 30*30 (incluye huella y contrahuella)</v>
          </cell>
          <cell r="C2571" t="str">
            <v>m</v>
          </cell>
          <cell r="D2571">
            <v>26942.82</v>
          </cell>
        </row>
        <row r="2572">
          <cell r="A2572">
            <v>6689</v>
          </cell>
          <cell r="B2572" t="str">
            <v>Ventana aluminio proyectante basculante, con vidrio 5 mm. Suministro e instal.</v>
          </cell>
          <cell r="C2572" t="str">
            <v>m²</v>
          </cell>
          <cell r="D2572">
            <v>214785.84</v>
          </cell>
        </row>
        <row r="2573">
          <cell r="A2573">
            <v>6690</v>
          </cell>
          <cell r="B2573" t="str">
            <v>Codo 22.5° en H.D. en J.H. Ø=10" (250 mm). Suministro e instal.</v>
          </cell>
          <cell r="C2573" t="str">
            <v>und</v>
          </cell>
          <cell r="D2573">
            <v>732653.89</v>
          </cell>
        </row>
        <row r="2574">
          <cell r="A2574">
            <v>6691</v>
          </cell>
          <cell r="B2574" t="str">
            <v>Codo 11.25° en H.D. en J.H. Ø=10" (250 mm). Suministro e instal.</v>
          </cell>
          <cell r="C2574" t="str">
            <v>und</v>
          </cell>
          <cell r="D2574">
            <v>732653.89</v>
          </cell>
        </row>
        <row r="2575">
          <cell r="A2575">
            <v>6704</v>
          </cell>
          <cell r="B2575" t="str">
            <v>Muro en ladrillo prensado rejilla 0.245 m (24.5 x 5 x 12)</v>
          </cell>
          <cell r="C2575" t="str">
            <v>m²</v>
          </cell>
          <cell r="D2575">
            <v>123969.25</v>
          </cell>
        </row>
        <row r="2576">
          <cell r="A2576">
            <v>6705</v>
          </cell>
          <cell r="B2576" t="str">
            <v>Demolicion manual placa de piso 0.20 m prom, con retiro</v>
          </cell>
          <cell r="C2576" t="str">
            <v>m²</v>
          </cell>
          <cell r="D2576">
            <v>34201.46</v>
          </cell>
        </row>
        <row r="2577">
          <cell r="A2577">
            <v>6706</v>
          </cell>
          <cell r="B2577" t="str">
            <v>Canchas multifuncionales en tubería  2" y 3" con tablero, aros y mallas. Suministro e instalación a todo costo</v>
          </cell>
          <cell r="C2577" t="str">
            <v>und</v>
          </cell>
          <cell r="D2577">
            <v>3450000</v>
          </cell>
        </row>
        <row r="2578">
          <cell r="A2578">
            <v>6707</v>
          </cell>
          <cell r="B2578" t="str">
            <v>Porton en lámina cold rollled cal 18, con marco en tubo acero de a.n. 2"pintado. Suministro e instal.</v>
          </cell>
          <cell r="C2578" t="str">
            <v>m²</v>
          </cell>
          <cell r="D2578">
            <v>248360.63</v>
          </cell>
        </row>
        <row r="2579">
          <cell r="A2579">
            <v>6708</v>
          </cell>
          <cell r="B2579" t="str">
            <v>Electrobomba 1 HP  1" x 1" 110 V. Suministro e instal.</v>
          </cell>
          <cell r="C2579" t="str">
            <v>und</v>
          </cell>
          <cell r="D2579">
            <v>487526</v>
          </cell>
        </row>
        <row r="2580">
          <cell r="A2580">
            <v>6709</v>
          </cell>
          <cell r="B2580" t="str">
            <v>Sistema septico Ovoide 2000 Lt (incluye:Tanque septico, Tanque anaerobico y Trampa de grasas)</v>
          </cell>
          <cell r="C2580" t="str">
            <v>und</v>
          </cell>
          <cell r="D2580">
            <v>230105.76</v>
          </cell>
        </row>
        <row r="2581">
          <cell r="A2581">
            <v>6710</v>
          </cell>
          <cell r="B2581" t="str">
            <v xml:space="preserve">Losa maciza elevada en concreto de 3000 psi, e= 0.17 m.   </v>
          </cell>
          <cell r="C2581" t="str">
            <v>m²</v>
          </cell>
          <cell r="D2581">
            <v>107033.94</v>
          </cell>
        </row>
        <row r="2582">
          <cell r="A2582">
            <v>6711</v>
          </cell>
          <cell r="B2582" t="str">
            <v>Cercha y correa metálica en angulo por kg.</v>
          </cell>
          <cell r="C2582" t="str">
            <v>kg</v>
          </cell>
          <cell r="D2582">
            <v>7988.51</v>
          </cell>
        </row>
        <row r="2583">
          <cell r="A2583">
            <v>6712</v>
          </cell>
          <cell r="B2583" t="str">
            <v>Cercha y/o correa en perfil estructural PHR en C 160 x 60 x 2.5. Suministro e instalacion, pintada.</v>
          </cell>
          <cell r="C2583" t="str">
            <v>m</v>
          </cell>
          <cell r="D2583">
            <v>24576.44</v>
          </cell>
        </row>
        <row r="2584">
          <cell r="A2584">
            <v>6713</v>
          </cell>
          <cell r="B2584" t="str">
            <v>Cercha y/o correa metálica tubo estructural rectangular  100*40*1.5 mm</v>
          </cell>
          <cell r="C2584" t="str">
            <v>m</v>
          </cell>
          <cell r="D2584">
            <v>21871.14</v>
          </cell>
        </row>
        <row r="2585">
          <cell r="A2585">
            <v>6714</v>
          </cell>
          <cell r="B2585" t="str">
            <v>Demolicion muro de ladrillo en tizon espesor &lt;0.25 m, con retiro</v>
          </cell>
          <cell r="C2585" t="str">
            <v>m²</v>
          </cell>
          <cell r="D2585">
            <v>8071.36</v>
          </cell>
        </row>
        <row r="2586">
          <cell r="A2586">
            <v>6715</v>
          </cell>
          <cell r="B2586" t="str">
            <v xml:space="preserve">Desmonte de canales y bajantes de aguas lluvias  </v>
          </cell>
          <cell r="C2586" t="str">
            <v>m</v>
          </cell>
          <cell r="D2586">
            <v>2103.8000000000002</v>
          </cell>
        </row>
        <row r="2587">
          <cell r="A2587">
            <v>6716</v>
          </cell>
          <cell r="B2587" t="str">
            <v>Desmonte cubiertas en acrilico, fibra de vidrio</v>
          </cell>
          <cell r="C2587" t="str">
            <v>m²</v>
          </cell>
          <cell r="D2587">
            <v>3366.08</v>
          </cell>
        </row>
        <row r="2588">
          <cell r="A2588">
            <v>6717</v>
          </cell>
          <cell r="B2588" t="str">
            <v>Demolicion manual de mesón en concreto A=0.60 m</v>
          </cell>
          <cell r="C2588" t="str">
            <v>m</v>
          </cell>
          <cell r="D2588">
            <v>22095.78</v>
          </cell>
        </row>
        <row r="2589">
          <cell r="A2589">
            <v>6718</v>
          </cell>
          <cell r="B2589" t="str">
            <v>Pedestal en concreto de 2500 psi</v>
          </cell>
          <cell r="C2589" t="str">
            <v>m³</v>
          </cell>
          <cell r="D2589">
            <v>520135.99</v>
          </cell>
        </row>
        <row r="2590">
          <cell r="A2590">
            <v>6719</v>
          </cell>
          <cell r="B2590" t="str">
            <v>Alambre de puas cal. 14. de 1 hilo</v>
          </cell>
          <cell r="C2590" t="str">
            <v>m</v>
          </cell>
          <cell r="D2590">
            <v>1087.56</v>
          </cell>
        </row>
        <row r="2591">
          <cell r="A2591">
            <v>6720</v>
          </cell>
          <cell r="B2591" t="str">
            <v>Poste concreto tipo baston, H = 2.50 m y baston 0.50 m de 10 x 10, reforzado</v>
          </cell>
          <cell r="C2591" t="str">
            <v>und</v>
          </cell>
          <cell r="D2591">
            <v>37011.96</v>
          </cell>
        </row>
        <row r="2592">
          <cell r="A2592">
            <v>6721</v>
          </cell>
          <cell r="B2592" t="str">
            <v>Piso Adoquin tipo ladrillo (5 x 10 x 20)</v>
          </cell>
          <cell r="C2592" t="str">
            <v>m²</v>
          </cell>
          <cell r="D2592">
            <v>59611</v>
          </cell>
        </row>
        <row r="2593">
          <cell r="A2593">
            <v>6722</v>
          </cell>
          <cell r="B2593" t="str">
            <v>Tubo estructural redondo Ø=3" e=2.5 mm, para Cubierta</v>
          </cell>
          <cell r="C2593" t="str">
            <v>m</v>
          </cell>
          <cell r="D2593">
            <v>37963</v>
          </cell>
        </row>
        <row r="2594">
          <cell r="A2594">
            <v>6723</v>
          </cell>
          <cell r="B2594" t="str">
            <v>Plantula Limon Swinglia h = 0.40 - 0.50 m. Suministro y siembra</v>
          </cell>
          <cell r="C2594" t="str">
            <v>und</v>
          </cell>
          <cell r="D2594">
            <v>3728.4518999999996</v>
          </cell>
        </row>
        <row r="2595">
          <cell r="A2595">
            <v>6724</v>
          </cell>
          <cell r="B2595" t="str">
            <v>Cerramiento en poste en concreto, tipo Baston alambre pua cal.12, c/1.50 m,  hp = 3.00 m, 13 hilos</v>
          </cell>
          <cell r="C2595" t="str">
            <v>m</v>
          </cell>
          <cell r="D2595">
            <v>49819.29</v>
          </cell>
        </row>
        <row r="2596">
          <cell r="A2596">
            <v>6725</v>
          </cell>
          <cell r="B2596" t="str">
            <v>Malla electrosoldada Q-3 o M-106, tipo ME-1</v>
          </cell>
          <cell r="C2596" t="str">
            <v>kg</v>
          </cell>
          <cell r="D2596">
            <v>3211.36</v>
          </cell>
        </row>
        <row r="2597">
          <cell r="A2597">
            <v>6726</v>
          </cell>
          <cell r="B2597" t="str">
            <v>Teja Ajover max trapezoidal color A360 foil+acero</v>
          </cell>
          <cell r="C2597" t="str">
            <v>m²</v>
          </cell>
          <cell r="D2597">
            <v>33163.25</v>
          </cell>
        </row>
        <row r="2598">
          <cell r="A2598">
            <v>6727</v>
          </cell>
          <cell r="B2598" t="str">
            <v>Estuco en filos y dilataciones</v>
          </cell>
          <cell r="C2598" t="str">
            <v>m</v>
          </cell>
          <cell r="D2598">
            <v>36515.39</v>
          </cell>
        </row>
        <row r="2599">
          <cell r="A2599">
            <v>6728</v>
          </cell>
          <cell r="B2599" t="str">
            <v>Relleno para base y atraque de tuberia PEAD en material de la excavacion seleccionado con zaranda.</v>
          </cell>
          <cell r="C2599" t="str">
            <v>m³</v>
          </cell>
          <cell r="D2599">
            <v>33138.379999999997</v>
          </cell>
        </row>
        <row r="2600">
          <cell r="A2600">
            <v>6729</v>
          </cell>
          <cell r="B2600" t="str">
            <v>Tuberia de A.LL. PVC 4"</v>
          </cell>
          <cell r="C2600" t="str">
            <v>m</v>
          </cell>
          <cell r="D2600">
            <v>22667.1</v>
          </cell>
        </row>
        <row r="2601">
          <cell r="A2601">
            <v>6730</v>
          </cell>
          <cell r="B2601" t="str">
            <v>Estructura metalica en Acero ASTM A-1011 (incluye: suministro - fabricacion - pintura - montaje)</v>
          </cell>
          <cell r="C2601" t="str">
            <v>kg</v>
          </cell>
          <cell r="D2601">
            <v>9009.86</v>
          </cell>
        </row>
        <row r="2602">
          <cell r="A2602">
            <v>6731</v>
          </cell>
          <cell r="B2602" t="str">
            <v>Puerta en reja tubo cuadrado 1 1/2" y 1" cal.18 pintada e instalada</v>
          </cell>
          <cell r="C2602" t="str">
            <v>m²</v>
          </cell>
          <cell r="D2602">
            <v>136207.74</v>
          </cell>
        </row>
        <row r="2603">
          <cell r="A2603">
            <v>6732</v>
          </cell>
          <cell r="B2603" t="str">
            <v>Muro en superboard doble cara pintado con viniltex o similar calidad</v>
          </cell>
          <cell r="C2603" t="str">
            <v>m²</v>
          </cell>
          <cell r="D2603">
            <v>64465</v>
          </cell>
        </row>
        <row r="2604">
          <cell r="A2604">
            <v>6733</v>
          </cell>
          <cell r="B2604" t="str">
            <v>Placa prefabricada en concreto reforzado 3000 Psi e=0.05 m</v>
          </cell>
          <cell r="C2604" t="str">
            <v>m²</v>
          </cell>
          <cell r="D2604">
            <v>45938.879999999997</v>
          </cell>
        </row>
        <row r="2605">
          <cell r="A2605">
            <v>6734</v>
          </cell>
          <cell r="B2605" t="str">
            <v>Reja metalica en tubo estructural rectangular 3" x 1 1/2" y 1" calibre 18,</v>
          </cell>
          <cell r="C2605" t="str">
            <v>m²</v>
          </cell>
          <cell r="D2605">
            <v>71297.279999999999</v>
          </cell>
        </row>
        <row r="2606">
          <cell r="A2606">
            <v>6735</v>
          </cell>
          <cell r="B2606" t="str">
            <v>Cercha y/o correa metálica tubo estructural rectangular 2" x 1", calibre 18</v>
          </cell>
          <cell r="C2606" t="str">
            <v>m</v>
          </cell>
          <cell r="D2606">
            <v>13676.98</v>
          </cell>
        </row>
        <row r="2607">
          <cell r="A2607">
            <v>6736</v>
          </cell>
          <cell r="B2607" t="str">
            <v>Cubierta sandwich Hunter Douglas Ref: 333C en aluzinc 26 Pintada ambas caras con andamio</v>
          </cell>
          <cell r="C2607" t="str">
            <v>m²</v>
          </cell>
          <cell r="D2607">
            <v>92263</v>
          </cell>
        </row>
        <row r="2608">
          <cell r="A2608">
            <v>6737</v>
          </cell>
          <cell r="B2608" t="str">
            <v>Codo 90° PE 100 - RDE 11 PN 16  315 mm Ø=12".</v>
          </cell>
          <cell r="C2608" t="str">
            <v>und</v>
          </cell>
          <cell r="D2608">
            <v>1568483.99</v>
          </cell>
        </row>
        <row r="2609">
          <cell r="A2609">
            <v>6738</v>
          </cell>
          <cell r="B2609" t="str">
            <v>Tee de polietileno PE 100 - RDE 11 PN 16  315 mm Ø=12".</v>
          </cell>
          <cell r="C2609" t="str">
            <v>und</v>
          </cell>
          <cell r="D2609">
            <v>3460450.2</v>
          </cell>
        </row>
        <row r="2610">
          <cell r="A2610">
            <v>6739</v>
          </cell>
          <cell r="B2610" t="str">
            <v>Tee reducida de polietileno PE 100 - RDE 11 PN 16  315 mm x 110 mm o Ø=12" x 4"</v>
          </cell>
          <cell r="C2610" t="str">
            <v>und</v>
          </cell>
          <cell r="D2610">
            <v>1827820.01</v>
          </cell>
        </row>
        <row r="2611">
          <cell r="A2611">
            <v>6740</v>
          </cell>
          <cell r="B2611" t="str">
            <v>Portaflanche de polietileno PE 100 - RDE 11 PN 16  315 mm Ø=12".</v>
          </cell>
          <cell r="C2611" t="str">
            <v>und</v>
          </cell>
          <cell r="D2611">
            <v>582941.79</v>
          </cell>
        </row>
        <row r="2612">
          <cell r="A2612">
            <v>6741</v>
          </cell>
          <cell r="B2612" t="str">
            <v>Portaflanche de polietileno PE 100 - RDE 11 PN 16  110 mm Ø=4".</v>
          </cell>
          <cell r="C2612" t="str">
            <v>und</v>
          </cell>
          <cell r="D2612">
            <v>89253.99</v>
          </cell>
        </row>
        <row r="2613">
          <cell r="A2613">
            <v>6742</v>
          </cell>
          <cell r="B2613" t="str">
            <v>Brida metalica  110 mm Ø=4"</v>
          </cell>
          <cell r="C2613" t="str">
            <v>und</v>
          </cell>
          <cell r="D2613">
            <v>107647.85</v>
          </cell>
        </row>
        <row r="2614">
          <cell r="A2614">
            <v>6743</v>
          </cell>
          <cell r="B2614" t="str">
            <v>Brida metalica 315 mm Ø=12"</v>
          </cell>
          <cell r="C2614" t="str">
            <v>und</v>
          </cell>
          <cell r="D2614">
            <v>483625.6</v>
          </cell>
        </row>
        <row r="2615">
          <cell r="A2615">
            <v>6744</v>
          </cell>
          <cell r="B2615" t="str">
            <v>Adaptador tope Brida 315 mm Ø=12"  para PVC</v>
          </cell>
          <cell r="C2615" t="str">
            <v>und</v>
          </cell>
          <cell r="D2615">
            <v>1015008.02</v>
          </cell>
        </row>
        <row r="2616">
          <cell r="A2616">
            <v>6745</v>
          </cell>
          <cell r="B2616" t="str">
            <v>Valvula de compuerta en bronce 3/4". Suministro e Instal.</v>
          </cell>
          <cell r="C2616" t="str">
            <v>und</v>
          </cell>
          <cell r="D2616">
            <v>64050.76</v>
          </cell>
        </row>
        <row r="2617">
          <cell r="A2617">
            <v>6746</v>
          </cell>
          <cell r="B2617" t="str">
            <v>Tuberia de cobre para gas 1/2". Suministro e Instal.</v>
          </cell>
          <cell r="C2617" t="str">
            <v>m</v>
          </cell>
          <cell r="D2617">
            <v>17863.98</v>
          </cell>
        </row>
        <row r="2618">
          <cell r="A2618">
            <v>6747</v>
          </cell>
          <cell r="B2618" t="str">
            <v>Tuberia de cobre para gas 3/4". Suministro e Instal.</v>
          </cell>
          <cell r="C2618" t="str">
            <v>m</v>
          </cell>
          <cell r="D2618">
            <v>27894.02</v>
          </cell>
        </row>
        <row r="2619">
          <cell r="A2619">
            <v>6748</v>
          </cell>
          <cell r="B2619" t="str">
            <v>Caja de inspeccion 120 x 120 x 120, con pañete y cañuela impermeabilizada</v>
          </cell>
          <cell r="C2619" t="str">
            <v>und</v>
          </cell>
          <cell r="D2619">
            <v>755756.34</v>
          </cell>
        </row>
        <row r="2620">
          <cell r="A2620">
            <v>6749</v>
          </cell>
          <cell r="B2620" t="str">
            <v>Lampara de incrustar 2 x 32 T8. Suministro e instal.</v>
          </cell>
          <cell r="C2620" t="str">
            <v>und</v>
          </cell>
          <cell r="D2620">
            <v>98021</v>
          </cell>
        </row>
        <row r="2621">
          <cell r="A2621">
            <v>6750</v>
          </cell>
          <cell r="B2621" t="str">
            <v>Tee reducida de presion PVC 2 1/2"  x 2". Suministro e instal.</v>
          </cell>
          <cell r="C2621" t="str">
            <v>und</v>
          </cell>
          <cell r="D2621">
            <v>47887.040000000001</v>
          </cell>
        </row>
        <row r="2622">
          <cell r="A2622">
            <v>6751</v>
          </cell>
          <cell r="B2622" t="str">
            <v>Fibra de vidrio PRFV. Preparacion e instalacion</v>
          </cell>
          <cell r="C2622" t="str">
            <v>m²</v>
          </cell>
          <cell r="D2622">
            <v>538956.30000000005</v>
          </cell>
        </row>
        <row r="2623">
          <cell r="A2623">
            <v>6752</v>
          </cell>
          <cell r="B2623" t="str">
            <v>Tapon en fibra de vidrio PRFV para tuberia Ø=16".</v>
          </cell>
          <cell r="C2623" t="str">
            <v>und</v>
          </cell>
          <cell r="D2623">
            <v>146388.01</v>
          </cell>
        </row>
        <row r="2624">
          <cell r="A2624">
            <v>6753</v>
          </cell>
          <cell r="B2624" t="str">
            <v>Tapon en fibra de vidrio PRFV para tuberia Ø=8".</v>
          </cell>
          <cell r="C2624" t="str">
            <v>und</v>
          </cell>
          <cell r="D2624">
            <v>58266.79</v>
          </cell>
        </row>
        <row r="2625">
          <cell r="A2625">
            <v>6754</v>
          </cell>
          <cell r="B2625" t="str">
            <v>Tapon en fibra de vidrio PRFV para tuberia Ø=6".</v>
          </cell>
          <cell r="C2625" t="str">
            <v>und</v>
          </cell>
          <cell r="D2625">
            <v>30025.48</v>
          </cell>
        </row>
        <row r="2626">
          <cell r="A2626">
            <v>6755</v>
          </cell>
          <cell r="B2626" t="str">
            <v>Union en fibra de vidrio PRFV para tuberia Ø=16"con Tuberia Ø=8".</v>
          </cell>
          <cell r="C2626" t="str">
            <v>und</v>
          </cell>
          <cell r="D2626">
            <v>70986.16</v>
          </cell>
        </row>
        <row r="2627">
          <cell r="A2627">
            <v>6756</v>
          </cell>
          <cell r="B2627" t="str">
            <v>Bajante  A.LL.  PVC  6"</v>
          </cell>
          <cell r="C2627" t="str">
            <v>m</v>
          </cell>
          <cell r="D2627">
            <v>76866.89</v>
          </cell>
        </row>
        <row r="2628">
          <cell r="A2628">
            <v>6757</v>
          </cell>
          <cell r="B2628" t="str">
            <v>Cupula tragante 6" x  4"  sin sosco</v>
          </cell>
          <cell r="C2628" t="str">
            <v>und</v>
          </cell>
          <cell r="D2628">
            <v>15058.3</v>
          </cell>
        </row>
        <row r="2629">
          <cell r="A2629">
            <v>6758</v>
          </cell>
          <cell r="B2629" t="str">
            <v>Tablon corriente 20 x 20 cm con granito espesor 2 cm</v>
          </cell>
          <cell r="C2629" t="str">
            <v>m²</v>
          </cell>
          <cell r="D2629">
            <v>63113.99</v>
          </cell>
        </row>
        <row r="2630">
          <cell r="A2630">
            <v>6759</v>
          </cell>
          <cell r="B2630" t="str">
            <v>Pintura en anticorrosivo sobre lamina lineal</v>
          </cell>
          <cell r="C2630" t="str">
            <v>m</v>
          </cell>
          <cell r="D2630">
            <v>6402.12</v>
          </cell>
        </row>
        <row r="2631">
          <cell r="A2631">
            <v>6760</v>
          </cell>
          <cell r="B2631" t="str">
            <v>Tuberia de Polietileno PE 100  PN-10 de Ø=450 mm = 18"</v>
          </cell>
          <cell r="C2631" t="str">
            <v>m</v>
          </cell>
          <cell r="D2631">
            <v>683369.62</v>
          </cell>
        </row>
        <row r="2632">
          <cell r="A2632">
            <v>6761</v>
          </cell>
          <cell r="B2632" t="str">
            <v>Perforacion horizontal bajo carretera x 12 m. (con aluvion)</v>
          </cell>
          <cell r="C2632" t="str">
            <v>und</v>
          </cell>
          <cell r="D2632">
            <v>10346699</v>
          </cell>
        </row>
        <row r="2633">
          <cell r="A2633">
            <v>6762</v>
          </cell>
          <cell r="B2633" t="str">
            <v>Perforacion horizontal bajo carretera x 12 m. (con arcilla)</v>
          </cell>
          <cell r="C2633" t="str">
            <v>und</v>
          </cell>
          <cell r="D2633">
            <v>6593155</v>
          </cell>
        </row>
        <row r="2634">
          <cell r="A2634">
            <v>6763</v>
          </cell>
          <cell r="B2634" t="str">
            <v>Perforacion, reperforacion y/o ampliacion de prueba en Ø 8 ½ " pozos unifamiliares (plano-sabana)</v>
          </cell>
          <cell r="C2634" t="str">
            <v>m</v>
          </cell>
          <cell r="D2634">
            <v>68036.490000000005</v>
          </cell>
        </row>
        <row r="2635">
          <cell r="A2635">
            <v>6764</v>
          </cell>
          <cell r="B2635" t="str">
            <v>Perforacion, reperforacion y/o ampliacion de prueba en Ø 8 ½ " pozos unifamiliares (piedemonte - montañoso)</v>
          </cell>
          <cell r="C2635" t="str">
            <v>m</v>
          </cell>
          <cell r="D2635">
            <v>438457.66</v>
          </cell>
        </row>
        <row r="2636">
          <cell r="A2636">
            <v>6765</v>
          </cell>
          <cell r="B2636" t="str">
            <v>Perforacion, reperforacion y/o ampliacion de prueba en Ø 8 ½ " pozos unifamiliares (sector transicion)</v>
          </cell>
          <cell r="C2636" t="str">
            <v>m</v>
          </cell>
          <cell r="D2636">
            <v>221161.4</v>
          </cell>
        </row>
        <row r="2637">
          <cell r="A2637">
            <v>6766</v>
          </cell>
          <cell r="B2637" t="str">
            <v>Sumidero lateral en concreto reforzado 3000 Psi  SL200</v>
          </cell>
          <cell r="C2637" t="str">
            <v>und</v>
          </cell>
          <cell r="D2637">
            <v>2193638.2799999998</v>
          </cell>
        </row>
        <row r="2638">
          <cell r="A2638">
            <v>6767</v>
          </cell>
          <cell r="B2638" t="str">
            <v>Sumidero lateral en concreto reforzado 3000 Psi  SL100</v>
          </cell>
          <cell r="C2638" t="str">
            <v>und</v>
          </cell>
          <cell r="D2638">
            <v>1481939.82</v>
          </cell>
        </row>
        <row r="2639">
          <cell r="A2639">
            <v>6768</v>
          </cell>
          <cell r="B2639" t="str">
            <v>Canal en lamina galvanizada cal. 22 desarrollo 0.60 m pintado con wash primer y esmalte</v>
          </cell>
          <cell r="C2639" t="str">
            <v>m</v>
          </cell>
          <cell r="D2639">
            <v>48233.86</v>
          </cell>
        </row>
        <row r="2640">
          <cell r="A2640">
            <v>6769</v>
          </cell>
          <cell r="B2640" t="str">
            <v xml:space="preserve">Puerta en aluminio con vidrio bronce 4 mm. Suministro e instal.  </v>
          </cell>
          <cell r="C2640" t="str">
            <v>m²</v>
          </cell>
          <cell r="D2640">
            <v>212725.5</v>
          </cell>
        </row>
        <row r="2641">
          <cell r="A2641">
            <v>6770</v>
          </cell>
          <cell r="B2641" t="str">
            <v>Pintura exterior acrílica tipo koraza o similar 3 manos sobre muros</v>
          </cell>
          <cell r="C2641" t="str">
            <v>m²</v>
          </cell>
          <cell r="D2641">
            <v>15521</v>
          </cell>
        </row>
        <row r="2642">
          <cell r="A2642">
            <v>6771</v>
          </cell>
          <cell r="B2642" t="str">
            <v>Taza institucional báltica color blanco con botón y válvula antivandálica de acometida superior</v>
          </cell>
          <cell r="C2642" t="str">
            <v>und</v>
          </cell>
          <cell r="D2642">
            <v>596217.5</v>
          </cell>
        </row>
        <row r="2643">
          <cell r="A2643">
            <v>6772</v>
          </cell>
          <cell r="B2643" t="str">
            <v>Pañete impermeabilizado muros 1:5 espesor 2 cm</v>
          </cell>
          <cell r="C2643" t="str">
            <v>m²</v>
          </cell>
          <cell r="D2643" t="str">
            <v>19,260.68</v>
          </cell>
        </row>
        <row r="2644">
          <cell r="A2644">
            <v>6773</v>
          </cell>
          <cell r="B2644" t="str">
            <v>Demolicion de pozos de Inspeccion Di=1.20m H= 2.0 a 3.0 m</v>
          </cell>
          <cell r="C2644" t="str">
            <v>und</v>
          </cell>
          <cell r="D2644">
            <v>147266</v>
          </cell>
        </row>
        <row r="2645">
          <cell r="A2645">
            <v>6774</v>
          </cell>
          <cell r="B2645" t="str">
            <v>Tablon liso de gres vitrificado 25 x 25 cm. Suministro e instal.</v>
          </cell>
          <cell r="C2645" t="str">
            <v>m²</v>
          </cell>
          <cell r="D2645">
            <v>40743.86</v>
          </cell>
        </row>
        <row r="2646">
          <cell r="A2646">
            <v>6775</v>
          </cell>
          <cell r="B2646" t="str">
            <v>Tuberia A.C S/C SCH-40. Ø 6"- soldada. Suministro e Instal.</v>
          </cell>
          <cell r="C2646" t="str">
            <v>m</v>
          </cell>
          <cell r="D2646">
            <v>227324.1</v>
          </cell>
        </row>
        <row r="2647">
          <cell r="A2647">
            <v>6776</v>
          </cell>
          <cell r="B2647" t="str">
            <v>Tuberia A.C S/C SCH-40. Ø 8"- soldada. Suministro e Instal.</v>
          </cell>
          <cell r="C2647" t="str">
            <v>m</v>
          </cell>
          <cell r="D2647">
            <v>332847.96000000002</v>
          </cell>
        </row>
        <row r="2648">
          <cell r="A2648">
            <v>6777</v>
          </cell>
          <cell r="B2648" t="str">
            <v>Malla electrosoldada Q-7</v>
          </cell>
          <cell r="C2648" t="str">
            <v>m²</v>
          </cell>
          <cell r="D2648">
            <v>14066.54</v>
          </cell>
        </row>
        <row r="2649">
          <cell r="A2649">
            <v>6778</v>
          </cell>
          <cell r="B2649" t="str">
            <v>Pañete Sikatop 121 e= 4 mm</v>
          </cell>
          <cell r="C2649" t="str">
            <v>m²</v>
          </cell>
          <cell r="D2649">
            <v>56018</v>
          </cell>
        </row>
        <row r="2650">
          <cell r="A2650">
            <v>6779</v>
          </cell>
          <cell r="B2650" t="str">
            <v>Codo 90° Ø=18" en A.C. con E.L x E.L. Suministro e Instal.</v>
          </cell>
          <cell r="C2650" t="str">
            <v>und</v>
          </cell>
          <cell r="D2650">
            <v>2981082</v>
          </cell>
        </row>
        <row r="2651">
          <cell r="A2651">
            <v>6780</v>
          </cell>
          <cell r="B2651" t="str">
            <v>Codo 90° Ø=6" en A.C. con E.Lx E.L Suministro e Instal.</v>
          </cell>
          <cell r="C2651" t="str">
            <v>und</v>
          </cell>
          <cell r="D2651">
            <v>306181</v>
          </cell>
        </row>
        <row r="2652">
          <cell r="A2652">
            <v>6781</v>
          </cell>
          <cell r="B2652" t="str">
            <v>Canalizacion en conduit electrico   PVC 1 1/2".</v>
          </cell>
          <cell r="C2652" t="str">
            <v>m</v>
          </cell>
          <cell r="D2652">
            <v>12752.88</v>
          </cell>
        </row>
        <row r="2653">
          <cell r="A2653">
            <v>6782</v>
          </cell>
          <cell r="B2653" t="str">
            <v>Codo 90° Ø=8" en A.C. con E.Lx E.L Suministro e Instal.</v>
          </cell>
          <cell r="C2653" t="str">
            <v>und</v>
          </cell>
          <cell r="D2653">
            <v>559061</v>
          </cell>
        </row>
        <row r="2654">
          <cell r="A2654">
            <v>6783</v>
          </cell>
          <cell r="B2654" t="str">
            <v>Tee en H.F. 8" x 8" E.L. Suministro e Instal.</v>
          </cell>
          <cell r="C2654" t="str">
            <v>und</v>
          </cell>
          <cell r="D2654">
            <v>663053.89</v>
          </cell>
        </row>
        <row r="2655">
          <cell r="A2655">
            <v>6784</v>
          </cell>
          <cell r="B2655" t="str">
            <v>Caballete para cubierta termoacustica</v>
          </cell>
          <cell r="C2655" t="str">
            <v>m</v>
          </cell>
          <cell r="D2655">
            <v>51087.55</v>
          </cell>
        </row>
        <row r="2656">
          <cell r="A2656">
            <v>6785</v>
          </cell>
          <cell r="B2656" t="str">
            <v>Placa lateral de canal Concreto 3000 Psi, resistencia 210 Kg/cm²</v>
          </cell>
          <cell r="C2656" t="str">
            <v>m³</v>
          </cell>
          <cell r="D2656">
            <v>714120.4</v>
          </cell>
        </row>
        <row r="2657">
          <cell r="A2657">
            <v>6786</v>
          </cell>
          <cell r="B2657" t="str">
            <v>Muro bloque concreto abusardado 0.15 m (15 x 20 x 40)</v>
          </cell>
          <cell r="C2657" t="str">
            <v>m²</v>
          </cell>
          <cell r="D2657">
            <v>65244.56</v>
          </cell>
        </row>
        <row r="2658">
          <cell r="A2658">
            <v>6787</v>
          </cell>
          <cell r="B2658" t="str">
            <v>Muro bloque concreto abusardado estructural 0.15 m (15 x 20 x 40)</v>
          </cell>
          <cell r="C2658" t="str">
            <v>m²</v>
          </cell>
          <cell r="D2658">
            <v>67979.5</v>
          </cell>
        </row>
        <row r="2659">
          <cell r="A2659">
            <v>6788</v>
          </cell>
          <cell r="B2659" t="str">
            <v>Cheque cortina Ø=3" en rosca. Operacion horizontal. Suministro e instal.</v>
          </cell>
          <cell r="C2659" t="str">
            <v>und</v>
          </cell>
          <cell r="D2659">
            <v>684062.5</v>
          </cell>
        </row>
        <row r="2660">
          <cell r="A2660">
            <v>6789</v>
          </cell>
          <cell r="B2660" t="str">
            <v>Tuberia PVC alcantarillado 40". Suministro e instal.</v>
          </cell>
          <cell r="C2660" t="str">
            <v>m</v>
          </cell>
          <cell r="D2660">
            <v>1391430.81</v>
          </cell>
        </row>
        <row r="2661">
          <cell r="A2661">
            <v>6790</v>
          </cell>
          <cell r="B2661" t="str">
            <v>Placa lateral para canal en Piedra pegada e= 0.15 m, en Concreto 2500 Psi</v>
          </cell>
          <cell r="C2661" t="str">
            <v>m²</v>
          </cell>
          <cell r="D2661">
            <v>74331.839999999997</v>
          </cell>
        </row>
        <row r="2662">
          <cell r="A2662">
            <v>6791</v>
          </cell>
          <cell r="B2662" t="str">
            <v>Piedra pegada en Mortero 1:4, e=0.10 m</v>
          </cell>
          <cell r="C2662" t="str">
            <v>m²</v>
          </cell>
          <cell r="D2662">
            <v>32310.53</v>
          </cell>
        </row>
        <row r="2663">
          <cell r="A2663">
            <v>6792</v>
          </cell>
          <cell r="B2663" t="str">
            <v>Piedra pegada concreto de 2500 Psi, e=0.12 m</v>
          </cell>
          <cell r="C2663" t="str">
            <v>m²</v>
          </cell>
          <cell r="D2663" t="str">
            <v>44,.242,21</v>
          </cell>
        </row>
        <row r="2664">
          <cell r="A2664">
            <v>6793</v>
          </cell>
          <cell r="B2664" t="str">
            <v>Placa lateral para canal en Piedra pegada e= 0.12 m, en Concreto 2500 Psi</v>
          </cell>
          <cell r="C2664" t="str">
            <v>m²</v>
          </cell>
          <cell r="D2664">
            <v>63070.33</v>
          </cell>
        </row>
        <row r="2665">
          <cell r="A2665">
            <v>6794</v>
          </cell>
          <cell r="B2665" t="str">
            <v>Platina apoyo 0.2*0.2 m lamina HR 1/4" con 6 anclajes 1/2" y 4 pernos 5/8"*2" instalada.</v>
          </cell>
          <cell r="C2665" t="str">
            <v>und</v>
          </cell>
          <cell r="D2665">
            <v>60025.06</v>
          </cell>
        </row>
        <row r="2666">
          <cell r="A2666">
            <v>6795</v>
          </cell>
          <cell r="B2666" t="str">
            <v>Bajante en tubo Conduit Galvanizada Ø=2 " Suministro e Instal.</v>
          </cell>
          <cell r="C2666" t="str">
            <v>m</v>
          </cell>
          <cell r="D2666">
            <v>28770.71</v>
          </cell>
        </row>
        <row r="2667">
          <cell r="A2667">
            <v>6796</v>
          </cell>
          <cell r="B2667" t="str">
            <v>Cercha en perfil estructural PHR en C 120 x 60 x 2.0 en Tipo Cajon, con anticorrosivo, esmalte e instalacion</v>
          </cell>
          <cell r="C2667" t="str">
            <v>m</v>
          </cell>
          <cell r="D2667">
            <v>54921.25</v>
          </cell>
        </row>
        <row r="2668">
          <cell r="A2668">
            <v>6797</v>
          </cell>
          <cell r="B2668" t="str">
            <v>Cercha y/o correa en perfil estructural PHR en C 160 x 60 x 2.0 Suministro e instalacion, pintada.</v>
          </cell>
          <cell r="C2668" t="str">
            <v>m</v>
          </cell>
          <cell r="D2668">
            <v>21326.44</v>
          </cell>
        </row>
        <row r="2669">
          <cell r="A2669">
            <v>6798</v>
          </cell>
          <cell r="B2669" t="str">
            <v>Parque infantil metálico capacidad 20 Niños Suministro e instal.</v>
          </cell>
          <cell r="C2669" t="str">
            <v>und</v>
          </cell>
          <cell r="D2669">
            <v>10934760</v>
          </cell>
        </row>
        <row r="2670">
          <cell r="A2670">
            <v>6799</v>
          </cell>
          <cell r="B2670" t="str">
            <v>Placa base en concreto 3000 psi e=0.05 m reforzada con malla Q4</v>
          </cell>
          <cell r="C2670" t="str">
            <v>m²</v>
          </cell>
          <cell r="D2670">
            <v>42772.09</v>
          </cell>
        </row>
        <row r="2671">
          <cell r="A2671">
            <v>6800</v>
          </cell>
          <cell r="B2671" t="str">
            <v>Destronque piso granito</v>
          </cell>
          <cell r="C2671" t="str">
            <v>m²</v>
          </cell>
          <cell r="D2671">
            <v>4992.26</v>
          </cell>
        </row>
        <row r="2672">
          <cell r="A2672">
            <v>6801</v>
          </cell>
          <cell r="B2672" t="str">
            <v>Corte de piso / teja de asbesto extracción localizada</v>
          </cell>
          <cell r="C2672" t="str">
            <v>m</v>
          </cell>
          <cell r="D2672">
            <v>5536.4</v>
          </cell>
        </row>
        <row r="2673">
          <cell r="A2673">
            <v>6802</v>
          </cell>
          <cell r="B2673" t="str">
            <v>Tornillo 3/4" x 1 1/4" G-8, R.O. con T.A.</v>
          </cell>
          <cell r="C2673" t="str">
            <v>UND</v>
          </cell>
          <cell r="D2673">
            <v>3685.1</v>
          </cell>
        </row>
        <row r="2674">
          <cell r="A2674">
            <v>6803</v>
          </cell>
          <cell r="B2674" t="str">
            <v>Enchape muro cenefa ceramica lisa 8 x 25</v>
          </cell>
          <cell r="C2674" t="str">
            <v>m</v>
          </cell>
          <cell r="D2674">
            <v>24274.18</v>
          </cell>
        </row>
        <row r="2675">
          <cell r="A2675">
            <v>6804</v>
          </cell>
          <cell r="B2675" t="str">
            <v>Enchape cerámica stone (ALFA) o alejandría (CORONA) de 20.3 x 30.5 cm</v>
          </cell>
          <cell r="C2675" t="str">
            <v>m²</v>
          </cell>
          <cell r="D2675">
            <v>46106.64</v>
          </cell>
        </row>
        <row r="2676">
          <cell r="A2676">
            <v>6805</v>
          </cell>
          <cell r="B2676" t="str">
            <v>Ducha galaxia de corona 8" conjunto mezclador</v>
          </cell>
          <cell r="C2676" t="str">
            <v>und</v>
          </cell>
          <cell r="D2676">
            <v>94779.47</v>
          </cell>
        </row>
        <row r="2677">
          <cell r="A2677">
            <v>6806</v>
          </cell>
          <cell r="B2677" t="str">
            <v>Apoyo de Neopreno D=60 (0.38 m x 0.25 m x 4.23 cms)</v>
          </cell>
          <cell r="C2677" t="str">
            <v>und</v>
          </cell>
          <cell r="D2677">
            <v>537840.5</v>
          </cell>
        </row>
        <row r="2678">
          <cell r="A2678">
            <v>6807</v>
          </cell>
          <cell r="B2678" t="str">
            <v>Conector viga - tablero en acero A-36. Incluye suministro e instal.</v>
          </cell>
          <cell r="C2678" t="str">
            <v>und</v>
          </cell>
          <cell r="D2678">
            <v>20094.580000000002</v>
          </cell>
        </row>
        <row r="2679">
          <cell r="A2679">
            <v>6808</v>
          </cell>
          <cell r="B2679" t="str">
            <v>Baranda para tablero y rampa Puente peatonal en tubos de  3" x 2.29 mm y 1 1/2" x 2 mm . Suministro e instal.</v>
          </cell>
          <cell r="C2679" t="str">
            <v>m</v>
          </cell>
          <cell r="D2679">
            <v>335240</v>
          </cell>
        </row>
        <row r="2680">
          <cell r="A2680">
            <v>6809</v>
          </cell>
          <cell r="B2680" t="str">
            <v>Baranda para separador Puente peatonal en tubos de 2 1/2", 2" y 1 1/2" x 2. 5 mm. Suministro e instal.</v>
          </cell>
          <cell r="C2680" t="str">
            <v>m</v>
          </cell>
          <cell r="D2680">
            <v>334269.87</v>
          </cell>
        </row>
        <row r="2681">
          <cell r="A2681">
            <v>6810</v>
          </cell>
          <cell r="B2681" t="str">
            <v>Anclaje en angulo 2" x 2" x 3/8" y platina 1/2". Suministro e Instal.</v>
          </cell>
          <cell r="C2681" t="str">
            <v>und</v>
          </cell>
          <cell r="D2681">
            <v>70442.41</v>
          </cell>
        </row>
        <row r="2682">
          <cell r="A2682">
            <v>6811</v>
          </cell>
          <cell r="B2682" t="str">
            <v>Pendolon en Cable IPS -  IWRC 6 x 19 AA Ø= 3/8"</v>
          </cell>
          <cell r="C2682" t="str">
            <v>m</v>
          </cell>
          <cell r="D2682">
            <v>6862.45</v>
          </cell>
        </row>
        <row r="2683">
          <cell r="A2683">
            <v>6812</v>
          </cell>
          <cell r="B2683" t="str">
            <v>Conector superior platina de 1/4", puente colgante.</v>
          </cell>
          <cell r="C2683" t="str">
            <v>und</v>
          </cell>
          <cell r="D2683">
            <v>58741.64</v>
          </cell>
        </row>
        <row r="2684">
          <cell r="A2684">
            <v>6813</v>
          </cell>
          <cell r="B2684" t="str">
            <v>Conector inferior Ø = 5/8" Puentes colgantes</v>
          </cell>
          <cell r="C2684" t="str">
            <v>und</v>
          </cell>
          <cell r="D2684">
            <v>10942.62</v>
          </cell>
        </row>
        <row r="2685">
          <cell r="A2685">
            <v>6814</v>
          </cell>
          <cell r="B2685" t="str">
            <v>Angulo 3" x 3" x 1/4". Suministro e Instal.</v>
          </cell>
          <cell r="C2685" t="str">
            <v>m</v>
          </cell>
          <cell r="D2685">
            <v>30527.78</v>
          </cell>
        </row>
        <row r="2686">
          <cell r="A2686">
            <v>6815</v>
          </cell>
          <cell r="B2686" t="str">
            <v>Tornillo 1/2" x 6" G-8 , R.O, con T.A</v>
          </cell>
          <cell r="C2686" t="str">
            <v>und</v>
          </cell>
          <cell r="D2686">
            <v>12233.25</v>
          </cell>
        </row>
        <row r="2687">
          <cell r="A2687">
            <v>6816</v>
          </cell>
          <cell r="B2687" t="str">
            <v>Tornillo 1/2" x 7" G-8 , R.O, con T.A</v>
          </cell>
          <cell r="C2687" t="str">
            <v>und</v>
          </cell>
          <cell r="D2687">
            <v>13220.25</v>
          </cell>
        </row>
        <row r="2688">
          <cell r="A2688">
            <v>6817</v>
          </cell>
          <cell r="B2688" t="str">
            <v>Union tipo Dresser Ø= 12" en H.D. Suministro e instal.</v>
          </cell>
          <cell r="C2688" t="str">
            <v>und</v>
          </cell>
          <cell r="D2688">
            <v>601804</v>
          </cell>
        </row>
        <row r="2689">
          <cell r="A2689">
            <v>6818</v>
          </cell>
          <cell r="B2689" t="str">
            <v>Pozo de Inspeccion mixto recto (concreto reforzado camara 2.40 x 2.20 y mamposteria Ø 1.20 m ) H= 3.5 - 4.00 m</v>
          </cell>
          <cell r="C2689" t="str">
            <v>und</v>
          </cell>
          <cell r="D2689">
            <v>11065598.109999999</v>
          </cell>
        </row>
        <row r="2690">
          <cell r="A2690">
            <v>6819</v>
          </cell>
          <cell r="B2690" t="str">
            <v>Yee 12" x 12" en  A.C. EB x EB. Suministro e Instal.</v>
          </cell>
          <cell r="C2690" t="str">
            <v>und</v>
          </cell>
          <cell r="D2690">
            <v>3420486</v>
          </cell>
        </row>
        <row r="2691">
          <cell r="A2691">
            <v>6820</v>
          </cell>
          <cell r="B2691" t="str">
            <v>Filtro en Y de Ø=12". E.B. x E.B. Suministro e Instal</v>
          </cell>
          <cell r="C2691" t="str">
            <v>und</v>
          </cell>
          <cell r="D2691">
            <v>2946046</v>
          </cell>
        </row>
        <row r="2692">
          <cell r="A2692">
            <v>6821</v>
          </cell>
          <cell r="B2692" t="str">
            <v>Niple Ø= 12" en A.C. con E.B x E.B. L=0.80 m. Suministro e Instal.</v>
          </cell>
          <cell r="C2692" t="str">
            <v>und</v>
          </cell>
          <cell r="D2692">
            <v>1356502.11</v>
          </cell>
        </row>
        <row r="2693">
          <cell r="A2693">
            <v>6822</v>
          </cell>
          <cell r="B2693" t="str">
            <v>Acometida domiciliaria acueducto PF+UAD (L=1 m) D=1/2", incluye micromedidor, registros de corte. Suministro e Instal.</v>
          </cell>
          <cell r="C2693" t="str">
            <v>und</v>
          </cell>
          <cell r="D2693">
            <v>139374.67000000001</v>
          </cell>
        </row>
        <row r="2694">
          <cell r="A2694">
            <v>6823</v>
          </cell>
          <cell r="B2694" t="str">
            <v>Reparacion de acometida domiciliaria acueducto PVC   Ø=3/4".</v>
          </cell>
          <cell r="C2694" t="str">
            <v>m</v>
          </cell>
          <cell r="D2694">
            <v>9626.15</v>
          </cell>
        </row>
        <row r="2695">
          <cell r="A2695">
            <v>6824</v>
          </cell>
          <cell r="B2695" t="str">
            <v>Gavion en malla triple torsion en alambre galvanizado calibre 12 recubierta en PVC hueco  7.5 x 7.5 cm</v>
          </cell>
          <cell r="C2695" t="str">
            <v>m³</v>
          </cell>
          <cell r="D2695">
            <v>237221.26</v>
          </cell>
        </row>
        <row r="2696">
          <cell r="A2696">
            <v>6825</v>
          </cell>
          <cell r="B2696" t="str">
            <v>Placa de fondo o base en Concreto 3000 Psi,  resistencia 210 Kg/cm²</v>
          </cell>
          <cell r="C2696" t="str">
            <v>m³</v>
          </cell>
          <cell r="D2696">
            <v>638074.4</v>
          </cell>
        </row>
        <row r="2697">
          <cell r="A2697">
            <v>6826</v>
          </cell>
          <cell r="B2697" t="str">
            <v>Placa de cubierta para pozos en Concreto de 4000 Psi, resistencia 280 kg/cm²</v>
          </cell>
          <cell r="C2697" t="str">
            <v>m³</v>
          </cell>
          <cell r="D2697">
            <v>821394.86</v>
          </cell>
        </row>
        <row r="2698">
          <cell r="A2698">
            <v>6827</v>
          </cell>
          <cell r="B2698" t="str">
            <v>Puesta a tierra mejorada para pozos profundos de agua. Suministro e instal.</v>
          </cell>
          <cell r="C2698" t="str">
            <v>und</v>
          </cell>
          <cell r="D2698">
            <v>1119980.75</v>
          </cell>
        </row>
        <row r="2699">
          <cell r="A2699">
            <v>6828</v>
          </cell>
          <cell r="B2699" t="str">
            <v>Pintura anticorrosiva epoxico y esmalte epoxico 3 mills (puentes)</v>
          </cell>
          <cell r="C2699" t="str">
            <v>m</v>
          </cell>
          <cell r="D2699">
            <v>17274.93</v>
          </cell>
        </row>
        <row r="2700">
          <cell r="A2700">
            <v>6829</v>
          </cell>
          <cell r="B2700" t="str">
            <v>Vigas longitudinales Tuberia Petrolera Ø=8", 6",4"</v>
          </cell>
          <cell r="C2700" t="str">
            <v>m</v>
          </cell>
          <cell r="D2700">
            <v>492012.07</v>
          </cell>
        </row>
        <row r="2701">
          <cell r="A2701">
            <v>6830</v>
          </cell>
          <cell r="B2701" t="str">
            <v>Tornillo conector 1" x 4" G-2 , R.O, con T.A</v>
          </cell>
          <cell r="C2701" t="str">
            <v>und</v>
          </cell>
          <cell r="D2701">
            <v>45529.599999999999</v>
          </cell>
        </row>
        <row r="2702">
          <cell r="A2702">
            <v>6831</v>
          </cell>
          <cell r="B2702" t="str">
            <v>Sistema de evacuacion de gases tipo chimenea en tuberia PVC 4".</v>
          </cell>
          <cell r="C2702" t="str">
            <v>m</v>
          </cell>
          <cell r="D2702">
            <v>51543.46</v>
          </cell>
        </row>
        <row r="2703">
          <cell r="A2703">
            <v>6832</v>
          </cell>
          <cell r="B2703" t="str">
            <v>Captacion o Canal de lixiviados b=0.5, B=1.0 y H=0.5 m</v>
          </cell>
          <cell r="C2703" t="str">
            <v>m</v>
          </cell>
          <cell r="D2703">
            <v>130193.27</v>
          </cell>
        </row>
        <row r="2704">
          <cell r="A2704">
            <v>6833</v>
          </cell>
          <cell r="B2704" t="str">
            <v>Flexocreto en mortero fluido</v>
          </cell>
          <cell r="C2704" t="str">
            <v>m²</v>
          </cell>
          <cell r="D2704">
            <v>49916.06</v>
          </cell>
        </row>
        <row r="2705">
          <cell r="A2705">
            <v>6834</v>
          </cell>
          <cell r="B2705" t="str">
            <v>Portaflanche de polietileno PE 100 - RDE 17 PN 10  110 mm Ø=4".</v>
          </cell>
          <cell r="C2705" t="str">
            <v>und</v>
          </cell>
          <cell r="D2705">
            <v>89253.99</v>
          </cell>
        </row>
        <row r="2706">
          <cell r="A2706">
            <v>6835</v>
          </cell>
          <cell r="B2706" t="str">
            <v>Tuberia conduccion de agua H. Galvanizada Ø=2 " Suministro e Instal.</v>
          </cell>
          <cell r="C2706" t="str">
            <v>m</v>
          </cell>
          <cell r="D2706">
            <v>27265.09</v>
          </cell>
        </row>
        <row r="2707">
          <cell r="A2707">
            <v>6836</v>
          </cell>
          <cell r="B2707" t="str">
            <v>Placa base en concreto resistencia 210 kg/cm2-3000 psi</v>
          </cell>
          <cell r="C2707" t="str">
            <v>m³</v>
          </cell>
          <cell r="D2707">
            <v>577862.77</v>
          </cell>
        </row>
        <row r="2708">
          <cell r="A2708">
            <v>6837</v>
          </cell>
          <cell r="B2708" t="str">
            <v>Tuberia Biaxial PVC RDE21 de Ø=8". Suministro e Instal.</v>
          </cell>
          <cell r="C2708" t="str">
            <v>m</v>
          </cell>
          <cell r="D2708">
            <v>128659.46</v>
          </cell>
        </row>
        <row r="2709">
          <cell r="A2709">
            <v>6838</v>
          </cell>
          <cell r="B2709" t="str">
            <v>Tuberia Biaxial PVC RDE21 de Ø=6". Suministro e Instal.</v>
          </cell>
          <cell r="C2709" t="str">
            <v>m</v>
          </cell>
          <cell r="D2709">
            <v>76705.84</v>
          </cell>
        </row>
        <row r="2710">
          <cell r="A2710">
            <v>6839</v>
          </cell>
          <cell r="B2710" t="str">
            <v>Valvula compuerta elastica vastago no ascendente Ø=8"  J.H. Suministro e instal.</v>
          </cell>
          <cell r="C2710" t="str">
            <v>und</v>
          </cell>
          <cell r="D2710">
            <v>2019167.2</v>
          </cell>
        </row>
        <row r="2711">
          <cell r="A2711">
            <v>6840</v>
          </cell>
          <cell r="B2711" t="str">
            <v>Valvula compuerta elastica vastago no ascendente Ø=6"  J.H. Suministro e instal.</v>
          </cell>
          <cell r="C2711" t="str">
            <v>und</v>
          </cell>
          <cell r="D2711">
            <v>1019870.11</v>
          </cell>
        </row>
        <row r="2712">
          <cell r="A2712">
            <v>6841</v>
          </cell>
          <cell r="B2712" t="str">
            <v>Reduccion en HF 12" x  8" J.H. Suministro e Instal.</v>
          </cell>
          <cell r="C2712" t="str">
            <v>und</v>
          </cell>
          <cell r="D2712">
            <v>1020605.6</v>
          </cell>
        </row>
        <row r="2713">
          <cell r="A2713">
            <v>6842</v>
          </cell>
          <cell r="B2713" t="str">
            <v>Codo 45° en H.D. en J.H Ø=8" (200 mm). Suministro e Instal.</v>
          </cell>
          <cell r="C2713" t="str">
            <v>und</v>
          </cell>
          <cell r="D2713">
            <v>606882.68999999994</v>
          </cell>
        </row>
        <row r="2714">
          <cell r="A2714">
            <v>6843</v>
          </cell>
          <cell r="B2714" t="str">
            <v>Tee en H.F. 8" x 8" J.H. Suministro e Instal.</v>
          </cell>
          <cell r="C2714" t="str">
            <v>und</v>
          </cell>
          <cell r="D2714">
            <v>729779.97</v>
          </cell>
        </row>
        <row r="2715">
          <cell r="A2715">
            <v>6844</v>
          </cell>
          <cell r="B2715" t="str">
            <v>Reduccion en HF 8" x  6" J.H. Suministro e Instal.</v>
          </cell>
          <cell r="C2715" t="str">
            <v>und</v>
          </cell>
          <cell r="D2715">
            <v>307794.32</v>
          </cell>
        </row>
        <row r="2716">
          <cell r="A2716">
            <v>6845</v>
          </cell>
          <cell r="B2716" t="str">
            <v>Codo 45° en H.D. en J.H Ø=6" (150 mm). Suministro e Instal.</v>
          </cell>
          <cell r="C2716" t="str">
            <v>und</v>
          </cell>
          <cell r="D2716">
            <v>287516.93</v>
          </cell>
        </row>
        <row r="2717">
          <cell r="A2717">
            <v>6846</v>
          </cell>
          <cell r="B2717" t="str">
            <v>Tee en H.F. 6" x 6" J.H. Suministro e Instal.</v>
          </cell>
          <cell r="C2717" t="str">
            <v>und</v>
          </cell>
          <cell r="D2717">
            <v>414922.41</v>
          </cell>
        </row>
        <row r="2718">
          <cell r="A2718">
            <v>6847</v>
          </cell>
          <cell r="B2718" t="str">
            <v>Tapon en H.D. Ø=6" J.H. Suministro e Instal.</v>
          </cell>
          <cell r="C2718" t="str">
            <v>und</v>
          </cell>
          <cell r="D2718">
            <v>234782.77</v>
          </cell>
        </row>
        <row r="2719">
          <cell r="A2719">
            <v>6848</v>
          </cell>
          <cell r="B2719" t="str">
            <v>Tapon en H.D. Ø=8" J.H. Suministro e Instal.</v>
          </cell>
          <cell r="C2719" t="str">
            <v>und</v>
          </cell>
          <cell r="D2719">
            <v>260302.77</v>
          </cell>
        </row>
        <row r="2720">
          <cell r="A2720">
            <v>6849</v>
          </cell>
          <cell r="B2720" t="str">
            <v>Caja de inspeccion 80 x 80 para proteccion de Valvula con tapa valvula.</v>
          </cell>
          <cell r="C2720" t="str">
            <v>und</v>
          </cell>
          <cell r="D2720">
            <v>448791.47</v>
          </cell>
        </row>
        <row r="2721">
          <cell r="A2721">
            <v>6850</v>
          </cell>
          <cell r="B2721" t="str">
            <v>Dovela doble concreto 0.07*0.07 m con 2 varillas de 1/2" + 5 flejes de 1/4" + epóxico para muro estructural.</v>
          </cell>
          <cell r="C2721" t="str">
            <v>m</v>
          </cell>
          <cell r="D2721">
            <v>39043.69</v>
          </cell>
        </row>
        <row r="2722">
          <cell r="A2722">
            <v>6851</v>
          </cell>
          <cell r="B2722" t="str">
            <v>Dovela sencilla en concreto 0.07*0.07 m con anclaje en varilla 1/2" con epóxico para muro estructural</v>
          </cell>
          <cell r="C2722" t="str">
            <v>m</v>
          </cell>
          <cell r="D2722">
            <v>19160.900000000001</v>
          </cell>
        </row>
        <row r="2723">
          <cell r="A2723">
            <v>6852</v>
          </cell>
          <cell r="B2723" t="str">
            <v>Alfajia curva en concreto 3000 psi a=0.70 m, e=0.07 m, reforzada con acero grado 37000</v>
          </cell>
          <cell r="C2723" t="str">
            <v>m²</v>
          </cell>
          <cell r="D2723">
            <v>79180.95</v>
          </cell>
        </row>
        <row r="2724">
          <cell r="A2724">
            <v>6853</v>
          </cell>
          <cell r="B2724" t="str">
            <v>Tuberia acampanada PVC RDE 21 Ø=4" . Suministro e Instal.</v>
          </cell>
          <cell r="C2724" t="str">
            <v>m</v>
          </cell>
          <cell r="D2724">
            <v>57222.42</v>
          </cell>
        </row>
        <row r="2725">
          <cell r="A2725">
            <v>6854</v>
          </cell>
          <cell r="B2725" t="str">
            <v>Filtro acampanado en tuberia PVC RDE 21 Ø=4". espacio 0.125". Suministro e Instal.</v>
          </cell>
          <cell r="C2725" t="str">
            <v>m</v>
          </cell>
          <cell r="D2725">
            <v>192043.42</v>
          </cell>
        </row>
        <row r="2726">
          <cell r="A2726">
            <v>6855</v>
          </cell>
          <cell r="B2726" t="str">
            <v>Motobomba autocebante 2.2 H.P. Ø=1 1/ 2" x 1 1/2" de salida. Suministro e Instal.</v>
          </cell>
          <cell r="C2726" t="str">
            <v>und</v>
          </cell>
          <cell r="D2726">
            <v>790478.27</v>
          </cell>
        </row>
        <row r="2727">
          <cell r="A2727">
            <v>6856</v>
          </cell>
          <cell r="B2727" t="str">
            <v>Bordillo Prefabricado (0.80 x 0.10 x 0.25 m) Incluye mortero de pegue y nivelacion 0.03 m</v>
          </cell>
          <cell r="C2727" t="str">
            <v>m</v>
          </cell>
          <cell r="D2727">
            <v>30947.48</v>
          </cell>
        </row>
        <row r="2728">
          <cell r="A2728">
            <v>6857</v>
          </cell>
          <cell r="B2728" t="str">
            <v>Base granular para parcheo, estabilizada con cemento al 2%.</v>
          </cell>
          <cell r="C2728" t="str">
            <v>m³</v>
          </cell>
          <cell r="D2728">
            <v>105825.31</v>
          </cell>
        </row>
        <row r="2729">
          <cell r="A2729">
            <v>6858</v>
          </cell>
          <cell r="B2729" t="str">
            <v>Revestimiento columna en ladrillo tolete común con remate sup en pandereta vertical sección final 0.50*0.5*2.5 m</v>
          </cell>
          <cell r="C2729" t="str">
            <v>und</v>
          </cell>
          <cell r="D2729">
            <v>306149.87</v>
          </cell>
        </row>
        <row r="2730">
          <cell r="A2730">
            <v>6859</v>
          </cell>
          <cell r="B2730" t="str">
            <v>Alfajia en ladrillo tolete común pandereta vertical a=0.12m h=0.24m</v>
          </cell>
          <cell r="C2730" t="str">
            <v>m</v>
          </cell>
          <cell r="D2730">
            <v>28671.79</v>
          </cell>
        </row>
        <row r="2731">
          <cell r="A2731">
            <v>6860</v>
          </cell>
          <cell r="B2731" t="str">
            <v>Pozo de Inspeccion recto (sin cono truncado) H= 2.0 - 2.5 m Ø 1.50 m</v>
          </cell>
          <cell r="C2731" t="str">
            <v>und</v>
          </cell>
          <cell r="D2731">
            <v>2514631.6</v>
          </cell>
        </row>
        <row r="2732">
          <cell r="A2732">
            <v>6861</v>
          </cell>
          <cell r="B2732" t="str">
            <v>Pozo de Inspeccion H= 1.0 m  Ø 1.50. (Cono Truncado, Ladrillo Tolete Tizón)</v>
          </cell>
          <cell r="C2732" t="str">
            <v>und</v>
          </cell>
          <cell r="D2732">
            <v>987991.26</v>
          </cell>
        </row>
        <row r="2733">
          <cell r="A2733">
            <v>6862</v>
          </cell>
          <cell r="B2733" t="str">
            <v>Pozo de Inspeccion recto (sin cono truncado) H= 1.0 - 1.5 m Ø 1.50 m</v>
          </cell>
          <cell r="C2733" t="str">
            <v>und</v>
          </cell>
          <cell r="D2733">
            <v>1813928.69</v>
          </cell>
        </row>
        <row r="2734">
          <cell r="A2734">
            <v>6863</v>
          </cell>
          <cell r="B2734" t="str">
            <v>Pozo de Inspeccion recto (sin cono truncado) H= 1.5 - 2.0 m Ø 1.50 m</v>
          </cell>
          <cell r="C2734" t="str">
            <v>und</v>
          </cell>
          <cell r="D2734">
            <v>2161696.9900000002</v>
          </cell>
        </row>
        <row r="2735">
          <cell r="A2735">
            <v>6864</v>
          </cell>
          <cell r="B2735" t="str">
            <v>Pozo de Inspeccion recto (sin cono truncado) H= 2.5 - 3.0 m Ø 1.50 m</v>
          </cell>
          <cell r="C2735" t="str">
            <v>und</v>
          </cell>
          <cell r="D2735">
            <v>2891631.3</v>
          </cell>
        </row>
        <row r="2736">
          <cell r="A2736">
            <v>6865</v>
          </cell>
          <cell r="B2736" t="str">
            <v>Pozo de Inspeccion recto (sin cono truncado) H= 3.0 - 3.5 m Ø 1.50 m</v>
          </cell>
          <cell r="C2736" t="str">
            <v>und</v>
          </cell>
          <cell r="D2736">
            <v>3302458.58</v>
          </cell>
        </row>
        <row r="2737">
          <cell r="A2737">
            <v>6866</v>
          </cell>
          <cell r="B2737" t="str">
            <v>Reja en angulo de 1 1/2" x 1/8" pintada e instalada</v>
          </cell>
          <cell r="C2737" t="str">
            <v>m²</v>
          </cell>
          <cell r="D2737">
            <v>141761.4</v>
          </cell>
        </row>
        <row r="2738">
          <cell r="A2738">
            <v>6867</v>
          </cell>
          <cell r="B2738" t="str">
            <v>Porton marco en tubo galvanizado de 1 1/2" con reja en varilla cuadrada de 3/4" fijuras en platina 1/4"x1/2" flores met</v>
          </cell>
          <cell r="C2738" t="str">
            <v>m²</v>
          </cell>
          <cell r="D2738">
            <v>287426.17</v>
          </cell>
        </row>
        <row r="2739">
          <cell r="A2739">
            <v>6868</v>
          </cell>
          <cell r="B2739" t="str">
            <v>Retiro y traslado poste de ferroconcreto de 12 m x 510 kgf, incluye ahoyada, incada y plomada en el nuevo sitio.</v>
          </cell>
          <cell r="C2739" t="str">
            <v>und</v>
          </cell>
          <cell r="D2739">
            <v>476859.1</v>
          </cell>
        </row>
        <row r="2740">
          <cell r="A2740">
            <v>6869</v>
          </cell>
          <cell r="B2740" t="str">
            <v>Pozo de Inspeccion recto (sin cono truncado) H= 3.5 - 4.0 m Ø 1.50 m</v>
          </cell>
          <cell r="C2740" t="str">
            <v>und</v>
          </cell>
          <cell r="D2740">
            <v>3599779.47</v>
          </cell>
        </row>
        <row r="2741">
          <cell r="A2741">
            <v>6870</v>
          </cell>
          <cell r="B2741" t="str">
            <v>Pozo de Inspeccion recto (sin cono truncado) H= 4.0 - 4.5 m Ø 1.50 m - Tizon</v>
          </cell>
          <cell r="C2741" t="str">
            <v>und</v>
          </cell>
          <cell r="D2741">
            <v>4184833.3</v>
          </cell>
        </row>
        <row r="2742">
          <cell r="A2742">
            <v>6871</v>
          </cell>
          <cell r="B2742" t="str">
            <v>Pozo de Inspeccion recto (sin cono truncado) H= 4.5 - 5.0 m Ø 1.50 m - Tizon</v>
          </cell>
          <cell r="C2742" t="str">
            <v>und</v>
          </cell>
          <cell r="D2742">
            <v>4532141.9400000004</v>
          </cell>
        </row>
        <row r="2743">
          <cell r="A2743">
            <v>6872</v>
          </cell>
          <cell r="B2743" t="str">
            <v>Pozo de Inspeccion H= 2.5 - 3.0 m Ø 2.0 (Cono Truncado, Ladrillo Tolete Tizón - Soga)</v>
          </cell>
          <cell r="C2743" t="str">
            <v>und</v>
          </cell>
          <cell r="D2743">
            <v>3113337.97</v>
          </cell>
        </row>
        <row r="2744">
          <cell r="A2744">
            <v>6873</v>
          </cell>
          <cell r="B2744" t="str">
            <v>Pozo de Inspeccion H= 3.0 - 3.5 m Ø 2.0 (Cono Truncado, Ladrillo Tolete Tizón - Soga)</v>
          </cell>
          <cell r="C2744" t="str">
            <v>und</v>
          </cell>
          <cell r="D2744">
            <v>3658012.04</v>
          </cell>
        </row>
        <row r="2745">
          <cell r="A2745">
            <v>6874</v>
          </cell>
          <cell r="B2745" t="str">
            <v>Pozo de Inspeccion H= 3.5 - 4.0 m Ø 2.0 (Cono Truncado, Ladrillo Tolete Tizón - Soga)</v>
          </cell>
          <cell r="C2745" t="str">
            <v>und</v>
          </cell>
          <cell r="D2745">
            <v>4086002.2</v>
          </cell>
        </row>
        <row r="2746">
          <cell r="A2746">
            <v>6875</v>
          </cell>
          <cell r="B2746" t="str">
            <v>Reparacion de acometida  PF+UAD de 3/4"  para acueducto</v>
          </cell>
          <cell r="C2746" t="str">
            <v>m</v>
          </cell>
          <cell r="D2746">
            <v>25757.03</v>
          </cell>
        </row>
        <row r="2747">
          <cell r="A2747">
            <v>6876</v>
          </cell>
          <cell r="B2747" t="str">
            <v>Union de presion PVC 3". Suministro e instal.</v>
          </cell>
          <cell r="C2747" t="str">
            <v>und</v>
          </cell>
          <cell r="D2747">
            <v>24614.880000000001</v>
          </cell>
        </row>
        <row r="2748">
          <cell r="A2748">
            <v>6877</v>
          </cell>
          <cell r="B2748" t="str">
            <v>Union de presion PVC 4". Suministro e instal.</v>
          </cell>
          <cell r="C2748" t="str">
            <v>und</v>
          </cell>
          <cell r="D2748">
            <v>48272.54</v>
          </cell>
        </row>
        <row r="2749">
          <cell r="A2749">
            <v>6878</v>
          </cell>
          <cell r="B2749" t="str">
            <v>Manejo, control  y extraccion de agua</v>
          </cell>
          <cell r="C2749" t="str">
            <v>h</v>
          </cell>
          <cell r="D2749">
            <v>17140</v>
          </cell>
        </row>
        <row r="2750">
          <cell r="A2750">
            <v>6879</v>
          </cell>
          <cell r="B2750" t="str">
            <v>Placa de cubierta para pozos en Concreto de 3500 Psi, resistencia 245 kg/cm²</v>
          </cell>
          <cell r="C2750" t="str">
            <v>m³</v>
          </cell>
          <cell r="D2750">
            <v>784639.22</v>
          </cell>
        </row>
        <row r="2751">
          <cell r="A2751">
            <v>6880</v>
          </cell>
          <cell r="B2751" t="str">
            <v>Placa de fondo o base en Concreto 3500 Psi, resistencia 245 kg/cm²</v>
          </cell>
          <cell r="C2751" t="str">
            <v>m³</v>
          </cell>
          <cell r="D2751">
            <v>661955.68000000005</v>
          </cell>
        </row>
        <row r="2752">
          <cell r="A2752">
            <v>6881</v>
          </cell>
          <cell r="B2752" t="str">
            <v>Desmonte y limpieza incluye retiro</v>
          </cell>
          <cell r="C2752" t="str">
            <v>m²</v>
          </cell>
          <cell r="D2752">
            <v>2454.34</v>
          </cell>
        </row>
        <row r="2753">
          <cell r="A2753">
            <v>6882</v>
          </cell>
          <cell r="B2753" t="str">
            <v>Solado en base granular compactada para cimentacion de tuberia.</v>
          </cell>
          <cell r="C2753" t="str">
            <v>m³</v>
          </cell>
          <cell r="D2753">
            <v>66141.89</v>
          </cell>
        </row>
        <row r="2754">
          <cell r="A2754">
            <v>6883</v>
          </cell>
          <cell r="B2754" t="str">
            <v>Codo campana x espigo 40" + salida perpendicular 30" convencional (espigo no reducido) en PEAD</v>
          </cell>
          <cell r="C2754" t="str">
            <v>und</v>
          </cell>
          <cell r="D2754">
            <v>11925574.98</v>
          </cell>
        </row>
        <row r="2755">
          <cell r="A2755">
            <v>6884</v>
          </cell>
          <cell r="B2755" t="str">
            <v>Rejilla para sumidero transversal A= 0.70 pintada e instalada.</v>
          </cell>
          <cell r="C2755" t="str">
            <v>m</v>
          </cell>
          <cell r="D2755">
            <v>478565.57</v>
          </cell>
        </row>
        <row r="2756">
          <cell r="A2756">
            <v>6885</v>
          </cell>
          <cell r="B2756" t="str">
            <v>Pozo de Inspeccion en concreto 3500 Psi reforzado H= 2.0 - 2.5 m Ø 2.10 m</v>
          </cell>
          <cell r="C2756" t="str">
            <v>und</v>
          </cell>
          <cell r="D2756">
            <v>6135471.79</v>
          </cell>
        </row>
        <row r="2757">
          <cell r="A2757">
            <v>6886</v>
          </cell>
          <cell r="B2757" t="str">
            <v>Pozo de Inspeccion en concreto 3500 Psi reforzado H= 2.5 - 3.0 m Ø 2.10 m</v>
          </cell>
          <cell r="C2757" t="str">
            <v>und</v>
          </cell>
          <cell r="D2757">
            <v>6944609.25</v>
          </cell>
        </row>
        <row r="2758">
          <cell r="A2758">
            <v>6887</v>
          </cell>
          <cell r="B2758" t="str">
            <v>Pozo de Inspeccion en concreto 3500 Psi reforzado H= 3.0 - 3.5 m Ø 2.10 m</v>
          </cell>
          <cell r="C2758" t="str">
            <v>und</v>
          </cell>
          <cell r="D2758">
            <v>7758375.6900000004</v>
          </cell>
        </row>
        <row r="2759">
          <cell r="A2759">
            <v>6888</v>
          </cell>
          <cell r="B2759" t="str">
            <v>Pozo de Inspeccion en concreto 3500 Psi reforzado H= 3.5 - 4.0 m Ø 2.10 m</v>
          </cell>
          <cell r="C2759" t="str">
            <v>und</v>
          </cell>
          <cell r="D2759">
            <v>8568796.4399999995</v>
          </cell>
        </row>
        <row r="2760">
          <cell r="A2760">
            <v>6889</v>
          </cell>
          <cell r="B2760" t="str">
            <v>Codo sanitario 45° PVC 8" 200 mm. Suministro e Instal.</v>
          </cell>
          <cell r="C2760" t="str">
            <v>und</v>
          </cell>
          <cell r="D2760">
            <v>147937.71</v>
          </cell>
        </row>
        <row r="2761">
          <cell r="A2761">
            <v>6890</v>
          </cell>
          <cell r="B2761" t="str">
            <v>Tuberia acampanada o roscada PVC RDE 17 Ø=6" . Suministro e Instal.</v>
          </cell>
          <cell r="C2761" t="str">
            <v>m</v>
          </cell>
          <cell r="D2761">
            <v>124087.57</v>
          </cell>
        </row>
        <row r="2762">
          <cell r="A2762">
            <v>6891</v>
          </cell>
          <cell r="B2762" t="str">
            <v>Tee manifold 2 campanas x 1 espigo 48" en PEAD</v>
          </cell>
          <cell r="C2762" t="str">
            <v>und</v>
          </cell>
          <cell r="D2762">
            <v>18107430.640000001</v>
          </cell>
        </row>
        <row r="2763">
          <cell r="A2763">
            <v>6892</v>
          </cell>
          <cell r="B2763" t="str">
            <v>Doble manifold 3 campanas x 1 espigo 48" en PEAD</v>
          </cell>
          <cell r="C2763" t="str">
            <v>und</v>
          </cell>
          <cell r="D2763">
            <v>38541642.640000001</v>
          </cell>
        </row>
        <row r="2764">
          <cell r="A2764">
            <v>6893</v>
          </cell>
          <cell r="B2764" t="str">
            <v>Reduccion 48" x 40" campana - espigo en PEAD</v>
          </cell>
          <cell r="C2764" t="str">
            <v>und</v>
          </cell>
          <cell r="D2764">
            <v>8744306.9299999997</v>
          </cell>
        </row>
        <row r="2765">
          <cell r="A2765">
            <v>6894</v>
          </cell>
          <cell r="B2765" t="str">
            <v>Tee manifold 2 campanas x 1 espigo 40" en PEAD</v>
          </cell>
          <cell r="C2765" t="str">
            <v>und</v>
          </cell>
          <cell r="D2765">
            <v>14787602.93</v>
          </cell>
        </row>
        <row r="2766">
          <cell r="A2766">
            <v>6895</v>
          </cell>
          <cell r="B2766" t="str">
            <v>Doble manifold 3 campanas x 1 espigo 40" en PEAD</v>
          </cell>
          <cell r="C2766" t="str">
            <v>und</v>
          </cell>
          <cell r="D2766">
            <v>35313860.93</v>
          </cell>
        </row>
        <row r="2767">
          <cell r="A2767">
            <v>6896</v>
          </cell>
          <cell r="B2767" t="str">
            <v>Tee manifold 1 campana x 1 espigo 48" por salida perpendicular 40" connvencional no espigo reducido en PEAD</v>
          </cell>
          <cell r="C2767" t="str">
            <v>und</v>
          </cell>
          <cell r="D2767">
            <v>14572864.640000001</v>
          </cell>
        </row>
        <row r="2768">
          <cell r="A2768">
            <v>6897</v>
          </cell>
          <cell r="B2768" t="str">
            <v>Tee manifold 1 campana x 1 espigo 40" por salida perpendicular 40" connvencional no espigo reducido en PEAD</v>
          </cell>
          <cell r="C2768" t="str">
            <v>und</v>
          </cell>
          <cell r="D2768">
            <v>12900659.93</v>
          </cell>
        </row>
        <row r="2769">
          <cell r="A2769">
            <v>6898</v>
          </cell>
          <cell r="B2769" t="str">
            <v>Sello para estructura en concreto de 48", para tuberia en PEAD</v>
          </cell>
          <cell r="C2769" t="str">
            <v>und</v>
          </cell>
          <cell r="D2769">
            <v>1425975.2</v>
          </cell>
        </row>
        <row r="2770">
          <cell r="A2770">
            <v>6899</v>
          </cell>
          <cell r="B2770" t="str">
            <v>Sello para estructura en concreto de 42", para tuberia en PEAD</v>
          </cell>
          <cell r="C2770" t="str">
            <v>und</v>
          </cell>
          <cell r="D2770">
            <v>1165301.74</v>
          </cell>
        </row>
        <row r="2771">
          <cell r="A2771">
            <v>6900</v>
          </cell>
          <cell r="B2771" t="str">
            <v>Sello para estructura en concreto de 40", para tuberia en PEAD</v>
          </cell>
          <cell r="C2771" t="str">
            <v>und</v>
          </cell>
          <cell r="D2771">
            <v>1120301.74</v>
          </cell>
        </row>
        <row r="2772">
          <cell r="A2772">
            <v>6901</v>
          </cell>
          <cell r="B2772" t="str">
            <v>Sello para estructura en concreto de 36", para tuberia en PEAD</v>
          </cell>
          <cell r="C2772" t="str">
            <v>und</v>
          </cell>
          <cell r="D2772">
            <v>1027232.74</v>
          </cell>
        </row>
        <row r="2773">
          <cell r="A2773">
            <v>6902</v>
          </cell>
          <cell r="B2773" t="str">
            <v>Retiro de adoquin, lateral</v>
          </cell>
          <cell r="C2773" t="str">
            <v>m²</v>
          </cell>
          <cell r="D2773">
            <v>2103.8000000000002</v>
          </cell>
        </row>
        <row r="2774">
          <cell r="A2774">
            <v>6903</v>
          </cell>
          <cell r="B2774" t="str">
            <v>Tuberia PVC alcantarillado 48" (inc. union). Suministro e instal.</v>
          </cell>
          <cell r="C2774" t="str">
            <v>m</v>
          </cell>
          <cell r="D2774">
            <v>2120749.7000000002</v>
          </cell>
        </row>
        <row r="2775">
          <cell r="A2775">
            <v>6904</v>
          </cell>
          <cell r="B2775" t="str">
            <v>Tuberia PVC alcantarillado 60" (inc. union). Suministro e instal.</v>
          </cell>
          <cell r="C2775" t="str">
            <v>m</v>
          </cell>
          <cell r="D2775">
            <v>3051242.02</v>
          </cell>
        </row>
        <row r="2776">
          <cell r="A2776">
            <v>6905</v>
          </cell>
          <cell r="B2776" t="str">
            <v>Varilla grafil 4mm</v>
          </cell>
          <cell r="C2776" t="str">
            <v>m</v>
          </cell>
          <cell r="D2776">
            <v>814.96</v>
          </cell>
        </row>
        <row r="2777">
          <cell r="A2777">
            <v>6906</v>
          </cell>
          <cell r="B2777" t="str">
            <v>Correa en perfil en C PHR de 254*64*2 mm pintada e instalada</v>
          </cell>
          <cell r="C2777" t="str">
            <v>m</v>
          </cell>
          <cell r="D2777">
            <v>35545.81</v>
          </cell>
        </row>
        <row r="2778">
          <cell r="A2778">
            <v>6907</v>
          </cell>
          <cell r="B2778" t="str">
            <v>Correa perfil C PHR 120*60*2.5 mm con anticorrosivo y esmalte instalada a un H=4 m prom.</v>
          </cell>
          <cell r="C2778" t="str">
            <v>m</v>
          </cell>
          <cell r="D2778">
            <v>25169.86</v>
          </cell>
        </row>
        <row r="2779">
          <cell r="A2779">
            <v>6908</v>
          </cell>
          <cell r="B2779" t="str">
            <v>Codo 90° en H.D. en J.H Ø=8" (200 mm). Suministro e Instal.</v>
          </cell>
          <cell r="C2779" t="str">
            <v>und</v>
          </cell>
          <cell r="D2779">
            <v>568602.68999999994</v>
          </cell>
        </row>
        <row r="2780">
          <cell r="A2780">
            <v>6909</v>
          </cell>
          <cell r="B2780" t="str">
            <v>Codo 22.5° en H.D. en J.H. Ø=8" (200 mm). Suministro e instal.</v>
          </cell>
          <cell r="C2780" t="str">
            <v>und</v>
          </cell>
          <cell r="D2780">
            <v>415482.69</v>
          </cell>
        </row>
        <row r="2781">
          <cell r="A2781">
            <v>6910</v>
          </cell>
          <cell r="B2781" t="str">
            <v>Codo 11° 1/4 en H.D. en J.H. Ø=8" (200 mm), Suministro e instal.</v>
          </cell>
          <cell r="C2781" t="str">
            <v>und</v>
          </cell>
          <cell r="D2781">
            <v>418962.69</v>
          </cell>
        </row>
        <row r="2782">
          <cell r="A2782">
            <v>6911</v>
          </cell>
          <cell r="B2782" t="str">
            <v>Codo 90° en H.D. en J.H Ø=6" (150 mm). Suministro e Instal.</v>
          </cell>
          <cell r="C2782" t="str">
            <v>und</v>
          </cell>
          <cell r="D2782">
            <v>315722.69</v>
          </cell>
        </row>
        <row r="2783">
          <cell r="A2783">
            <v>6912</v>
          </cell>
          <cell r="B2783" t="str">
            <v>Codo 22.5° en H.D. en J.H. Ø=6" (150 mm). Suministro e instal.</v>
          </cell>
          <cell r="C2783" t="str">
            <v>und</v>
          </cell>
          <cell r="D2783">
            <v>291596.65000000002</v>
          </cell>
        </row>
        <row r="2784">
          <cell r="A2784">
            <v>6913</v>
          </cell>
          <cell r="B2784" t="str">
            <v>Codo 11° 1/4 en H.D. en J.H. Ø=6" (150 mm), Suministro e instal.</v>
          </cell>
          <cell r="C2784" t="str">
            <v>und</v>
          </cell>
          <cell r="D2784">
            <v>279762.69</v>
          </cell>
        </row>
        <row r="2785">
          <cell r="A2785">
            <v>6914</v>
          </cell>
          <cell r="B2785" t="str">
            <v>Tee en H.F. 8" x 6" J.H. Suministro e Instal.</v>
          </cell>
          <cell r="C2785" t="str">
            <v>und</v>
          </cell>
          <cell r="D2785">
            <v>647502.41</v>
          </cell>
        </row>
        <row r="2786">
          <cell r="A2786">
            <v>6915</v>
          </cell>
          <cell r="B2786" t="str">
            <v>Yee 8" x 8" x 6" en  H.D. J.H. Suministro e Instal.</v>
          </cell>
          <cell r="C2786" t="str">
            <v>und</v>
          </cell>
          <cell r="D2786">
            <v>925562</v>
          </cell>
        </row>
        <row r="2787">
          <cell r="A2787">
            <v>6916</v>
          </cell>
          <cell r="B2787" t="str">
            <v>Macromedidor Ø=8" E.B.x E.B. Suministro e Instal.</v>
          </cell>
          <cell r="C2787" t="str">
            <v>und</v>
          </cell>
          <cell r="D2787">
            <v>8269646.1900000004</v>
          </cell>
        </row>
        <row r="2788">
          <cell r="A2788">
            <v>6917</v>
          </cell>
          <cell r="B2788" t="str">
            <v>Filtro acampanado o roscado en Tuberia PVC RDE 17 Ø 6" espacio 0.125" Ranura 0.050". Suministro e Instal.</v>
          </cell>
          <cell r="C2788" t="str">
            <v>m</v>
          </cell>
          <cell r="D2788">
            <v>212097.57</v>
          </cell>
        </row>
        <row r="2789">
          <cell r="A2789">
            <v>6918</v>
          </cell>
          <cell r="B2789" t="str">
            <v>Correa perfil C PHR 120*60*1.5 mm con anticorrosivo y esmalte</v>
          </cell>
          <cell r="C2789" t="str">
            <v>m</v>
          </cell>
          <cell r="D2789">
            <v>21687.41</v>
          </cell>
        </row>
        <row r="2790">
          <cell r="A2790">
            <v>6919</v>
          </cell>
          <cell r="B2790" t="str">
            <v>Platina apoyo 250*250*12mm + platina 250*250*6 con 8 perforaciones 3/4" instaladas sin pernos.</v>
          </cell>
          <cell r="C2790" t="str">
            <v>und</v>
          </cell>
          <cell r="D2790">
            <v>86771.64</v>
          </cell>
        </row>
        <row r="2791">
          <cell r="A2791">
            <v>6920</v>
          </cell>
          <cell r="B2791" t="str">
            <v>Platina apoyo 300*300*12mm + platina 300*300*6mm con 8 perforaciones 3/4" instaladas sin pernos.</v>
          </cell>
          <cell r="C2791" t="str">
            <v>und</v>
          </cell>
          <cell r="D2791">
            <v>130448.65</v>
          </cell>
        </row>
        <row r="2792">
          <cell r="A2792">
            <v>6921</v>
          </cell>
          <cell r="B2792" t="str">
            <v>Platina apoyo 150*150*12mm + platina 150*150*6mm con 8 perforaciones 3/4", instaladas, sin pernos.</v>
          </cell>
          <cell r="C2792" t="str">
            <v>und</v>
          </cell>
          <cell r="D2792">
            <v>56720.45</v>
          </cell>
        </row>
        <row r="2793">
          <cell r="A2793">
            <v>6922</v>
          </cell>
          <cell r="B2793" t="str">
            <v>Cartela 150*80*3mm con perforaciones, instalada</v>
          </cell>
          <cell r="C2793" t="str">
            <v>und</v>
          </cell>
          <cell r="D2793">
            <v>7334.25</v>
          </cell>
        </row>
        <row r="2794">
          <cell r="A2794">
            <v>6923</v>
          </cell>
          <cell r="B2794" t="str">
            <v>Cartela 100*80*3mm con perforaciones, instalada</v>
          </cell>
          <cell r="C2794" t="str">
            <v>und</v>
          </cell>
          <cell r="D2794">
            <v>6500.68</v>
          </cell>
        </row>
        <row r="2795">
          <cell r="A2795">
            <v>6924</v>
          </cell>
          <cell r="B2795" t="str">
            <v>Relleno con material sub base triturada tamaño maximo 2",  compactado para áreas pequeñas de cimentación.</v>
          </cell>
          <cell r="C2795" t="str">
            <v>m³</v>
          </cell>
          <cell r="D2795">
            <v>67159.100000000006</v>
          </cell>
        </row>
        <row r="2796">
          <cell r="A2796">
            <v>6925</v>
          </cell>
          <cell r="B2796" t="str">
            <v>Baranda en concreto 3000 Psi, con refuerzo H=0.80 m</v>
          </cell>
          <cell r="C2796" t="str">
            <v>m</v>
          </cell>
          <cell r="D2796">
            <v>216709.25</v>
          </cell>
        </row>
        <row r="2797">
          <cell r="A2797">
            <v>6926</v>
          </cell>
          <cell r="B2797" t="str">
            <v>Relleno estructural mecanico con material de la excavacion compactado</v>
          </cell>
          <cell r="C2797" t="str">
            <v>m³</v>
          </cell>
          <cell r="D2797">
            <v>16500.91</v>
          </cell>
        </row>
        <row r="2798">
          <cell r="A2798">
            <v>6927</v>
          </cell>
          <cell r="B2798" t="str">
            <v>Bordillo 10 x 40 cm fundido en concreto 3000 psi</v>
          </cell>
          <cell r="C2798" t="str">
            <v>m</v>
          </cell>
          <cell r="D2798">
            <v>31737.51</v>
          </cell>
        </row>
        <row r="2799">
          <cell r="A2799">
            <v>6928</v>
          </cell>
          <cell r="B2799" t="str">
            <v>Andenes en concreto de resistencia 3000 psi, espesor 0.10 m reforzado con malla Q-4</v>
          </cell>
          <cell r="C2799" t="str">
            <v>m²</v>
          </cell>
          <cell r="D2799">
            <v>59726.58</v>
          </cell>
        </row>
        <row r="2800">
          <cell r="A2800">
            <v>6929</v>
          </cell>
          <cell r="B2800" t="str">
            <v>Adoquin de gres peatonal 10*20*5 cm tipo corbatín (no incluye mortero)</v>
          </cell>
          <cell r="C2800" t="str">
            <v>m²</v>
          </cell>
          <cell r="D2800">
            <v>56053.8</v>
          </cell>
        </row>
        <row r="2801">
          <cell r="A2801">
            <v>6930</v>
          </cell>
          <cell r="B2801" t="str">
            <v>Bordillo 10 x 40 cm curvo fundido en concreto 3000 psi reforzado con acero 37000 psi</v>
          </cell>
          <cell r="C2801" t="str">
            <v>m</v>
          </cell>
          <cell r="D2801">
            <v>41753.99</v>
          </cell>
        </row>
        <row r="2802">
          <cell r="A2802">
            <v>6931</v>
          </cell>
          <cell r="B2802" t="str">
            <v>Fresado de pavimento asfaltico</v>
          </cell>
          <cell r="C2802" t="str">
            <v>m³</v>
          </cell>
          <cell r="D2802">
            <v>96268.77</v>
          </cell>
        </row>
        <row r="2803">
          <cell r="A2803">
            <v>6932</v>
          </cell>
          <cell r="B2803" t="str">
            <v>Piso en granito natural ancho 0.15, espesor 0.02 m</v>
          </cell>
          <cell r="C2803" t="str">
            <v>m²</v>
          </cell>
          <cell r="D2803">
            <v>46639.68</v>
          </cell>
        </row>
        <row r="2804">
          <cell r="A2804">
            <v>6933</v>
          </cell>
          <cell r="B2804" t="str">
            <v>Piso en concreto estampado. Suministro e instal.</v>
          </cell>
          <cell r="C2804" t="str">
            <v>m²</v>
          </cell>
          <cell r="D2804">
            <v>35999.4</v>
          </cell>
        </row>
        <row r="2805">
          <cell r="A2805">
            <v>6934</v>
          </cell>
          <cell r="B2805" t="str">
            <v>Caneca tipo IDU M121 acero inoxidable 0.60*0.40 m. Suministro e instal.</v>
          </cell>
          <cell r="C2805" t="str">
            <v>und</v>
          </cell>
          <cell r="D2805">
            <v>703369</v>
          </cell>
        </row>
        <row r="2806">
          <cell r="A2806">
            <v>6935</v>
          </cell>
          <cell r="B2806" t="str">
            <v>Banca en madera inmunizada 3.0 x 1.10 x 0. 50 m</v>
          </cell>
          <cell r="C2806" t="str">
            <v>und</v>
          </cell>
          <cell r="D2806">
            <v>4151562.75</v>
          </cell>
        </row>
        <row r="2807">
          <cell r="A2807">
            <v>6936</v>
          </cell>
          <cell r="B2807" t="str">
            <v>Pergola metalica,  en tubo galvanizado 2 1/2" e = 2 mm cal. 14. Suministro e instal.</v>
          </cell>
          <cell r="C2807" t="str">
            <v>m</v>
          </cell>
          <cell r="D2807">
            <v>40691.81</v>
          </cell>
        </row>
        <row r="2808">
          <cell r="A2808">
            <v>6937</v>
          </cell>
          <cell r="B2808" t="str">
            <v>Arbol Palma botella h = 1.50-2.00m. Suministro y siembra</v>
          </cell>
          <cell r="C2808" t="str">
            <v>und</v>
          </cell>
          <cell r="D2808">
            <v>101053.41500000001</v>
          </cell>
        </row>
        <row r="2809">
          <cell r="A2809">
            <v>6938</v>
          </cell>
          <cell r="B2809" t="str">
            <v>Arbusto Ixora h = 0.50 m. Suministro y siembra</v>
          </cell>
          <cell r="C2809" t="str">
            <v>und</v>
          </cell>
          <cell r="D2809">
            <v>8937</v>
          </cell>
        </row>
        <row r="2810">
          <cell r="A2810">
            <v>6939</v>
          </cell>
          <cell r="B2810" t="str">
            <v>Piso corian traslucido e=0.02 m. Suministro e instal.</v>
          </cell>
          <cell r="C2810" t="str">
            <v>m²</v>
          </cell>
          <cell r="D2810">
            <v>610649.17000000004</v>
          </cell>
        </row>
        <row r="2811">
          <cell r="A2811">
            <v>6940</v>
          </cell>
          <cell r="B2811" t="str">
            <v>Elemento en concreto abuzardado 3000 psi (0.15 x 0.50 x 0.60 m), incluye refuerzo.</v>
          </cell>
          <cell r="C2811" t="str">
            <v>und</v>
          </cell>
          <cell r="D2811">
            <v>186701.88</v>
          </cell>
        </row>
        <row r="2812">
          <cell r="A2812">
            <v>6941</v>
          </cell>
          <cell r="B2812" t="str">
            <v>Pozo de inspeccion cuadrado en concreto 3000 Psi reforzado H= 2.0 - 2.5 m L= 1.50 m</v>
          </cell>
          <cell r="C2812" t="str">
            <v>und</v>
          </cell>
          <cell r="D2812">
            <v>3824871.59</v>
          </cell>
        </row>
        <row r="2813">
          <cell r="A2813">
            <v>6942</v>
          </cell>
          <cell r="B2813" t="str">
            <v>Concreto impermeabilizado 4000 Psi (Basico, 5% desperdicio)</v>
          </cell>
          <cell r="C2813" t="str">
            <v>m³</v>
          </cell>
          <cell r="D2813">
            <v>457982.04</v>
          </cell>
        </row>
        <row r="2814">
          <cell r="A2814">
            <v>6943</v>
          </cell>
          <cell r="B2814" t="str">
            <v>Bordillo 12 x 15 cm fundido en concreto 3000 psi</v>
          </cell>
          <cell r="C2814" t="str">
            <v>m</v>
          </cell>
          <cell r="D2814">
            <v>11897.03</v>
          </cell>
        </row>
        <row r="2815">
          <cell r="A2815">
            <v>6944</v>
          </cell>
          <cell r="B2815" t="str">
            <v>Placa graderia en concreto 3000 psi prefabricada e=0.10 m reforzada 4 No4 + 1No5 Estribos No.3 c/0.2m</v>
          </cell>
          <cell r="C2815" t="str">
            <v>m²</v>
          </cell>
          <cell r="D2815">
            <v>105488.66</v>
          </cell>
        </row>
        <row r="2816">
          <cell r="A2816">
            <v>6945</v>
          </cell>
          <cell r="B2816" t="str">
            <v>Tala de arbol &lt; Ø 0.10 m; incluye apeo, desramado, troceo, pelado, repique, apilado y disposición final 2 km</v>
          </cell>
          <cell r="C2816" t="str">
            <v>UND</v>
          </cell>
          <cell r="D2816">
            <v>34322.800000000003</v>
          </cell>
        </row>
        <row r="2817">
          <cell r="A2817">
            <v>6946</v>
          </cell>
          <cell r="B2817" t="str">
            <v>Alfajia en ladrillo tipo rejilla en pandereta vertical a=0.12m h=0.24m</v>
          </cell>
          <cell r="C2817" t="str">
            <v>m</v>
          </cell>
          <cell r="D2817">
            <v>31771.65</v>
          </cell>
        </row>
        <row r="2818">
          <cell r="A2818">
            <v>6947</v>
          </cell>
          <cell r="B2818" t="str">
            <v xml:space="preserve">Malla eslabonada C.10. Suministro e Instal. con remate en alambre galv. No. 12 y platina 1/2"*1/8" para fijación tubo  </v>
          </cell>
          <cell r="C2818" t="str">
            <v>m²</v>
          </cell>
          <cell r="D2818">
            <v>21901.85</v>
          </cell>
        </row>
        <row r="2819">
          <cell r="A2819">
            <v>6948</v>
          </cell>
          <cell r="B2819" t="str">
            <v xml:space="preserve">Demolicion remate en mortero 0.12*0.1  </v>
          </cell>
          <cell r="C2819" t="str">
            <v>m</v>
          </cell>
          <cell r="D2819">
            <v>2314.1799999999998</v>
          </cell>
        </row>
        <row r="2820">
          <cell r="A2820">
            <v>6949</v>
          </cell>
          <cell r="B2820" t="str">
            <v>Limpieza mamposteria común con agua</v>
          </cell>
          <cell r="C2820" t="str">
            <v>m²</v>
          </cell>
          <cell r="D2820">
            <v>4347.51</v>
          </cell>
        </row>
        <row r="2821">
          <cell r="A2821">
            <v>6950</v>
          </cell>
          <cell r="B2821" t="str">
            <v>Pañete liso impermeabilizado muros 1:4, incluye filos y dilataciones</v>
          </cell>
          <cell r="C2821" t="str">
            <v>m²</v>
          </cell>
          <cell r="D2821">
            <v>37715.279999999999</v>
          </cell>
        </row>
        <row r="2822">
          <cell r="A2822">
            <v>6951</v>
          </cell>
          <cell r="B2822" t="str">
            <v>Pozo de inspeccion cuadrado en concreto 3000 Psi reforzado H= 2.5 - 3.0 m L= 1.50 m</v>
          </cell>
          <cell r="C2822" t="str">
            <v>und</v>
          </cell>
          <cell r="D2822">
            <v>4402407.0999999996</v>
          </cell>
        </row>
        <row r="2823">
          <cell r="A2823">
            <v>6952</v>
          </cell>
          <cell r="B2823" t="str">
            <v xml:space="preserve">Demolicion alfajia de remate en ladrillo prensado con retiro  </v>
          </cell>
          <cell r="C2823" t="str">
            <v>m</v>
          </cell>
          <cell r="D2823">
            <v>2691.96</v>
          </cell>
        </row>
        <row r="2824">
          <cell r="A2824">
            <v>6953</v>
          </cell>
          <cell r="B2824" t="str">
            <v xml:space="preserve">Desmonte de cerca en madera con alambre de puas 4 y 5 hilos  </v>
          </cell>
          <cell r="C2824" t="str">
            <v>m</v>
          </cell>
          <cell r="D2824">
            <v>2404.65</v>
          </cell>
        </row>
        <row r="2825">
          <cell r="A2825">
            <v>6954</v>
          </cell>
          <cell r="B2825" t="str">
            <v>Sub base granular para reparcheo e=0.15 m (colocacion manual)</v>
          </cell>
          <cell r="C2825" t="str">
            <v>m²</v>
          </cell>
          <cell r="D2825">
            <v>16114.11</v>
          </cell>
        </row>
        <row r="2826">
          <cell r="A2826">
            <v>6955</v>
          </cell>
          <cell r="B2826" t="str">
            <v>Riostra vertical Tuberia Petrolera D=3 1/2 " L=1.80 m</v>
          </cell>
          <cell r="C2826" t="str">
            <v>und</v>
          </cell>
          <cell r="D2826">
            <v>153923.04</v>
          </cell>
        </row>
        <row r="2827">
          <cell r="A2827">
            <v>6956</v>
          </cell>
          <cell r="B2827" t="str">
            <v>Valvula de compuerta en bronce 3". Suministro e Instal.</v>
          </cell>
          <cell r="C2827" t="str">
            <v>und</v>
          </cell>
          <cell r="D2827">
            <v>469878.94</v>
          </cell>
        </row>
        <row r="2828">
          <cell r="A2828">
            <v>6957</v>
          </cell>
          <cell r="B2828" t="str">
            <v>Terraplen o Mejoramiento de la subrasante con material crudo de rio sin seleccionar</v>
          </cell>
          <cell r="C2828" t="str">
            <v>m³</v>
          </cell>
          <cell r="D2828">
            <v>30708.14</v>
          </cell>
        </row>
        <row r="2829">
          <cell r="A2829">
            <v>6958</v>
          </cell>
          <cell r="B2829" t="str">
            <v>Ventana aluminio fija incluye vidrio templado de 4 mm a todo costo. Suministro e instal.</v>
          </cell>
          <cell r="C2829" t="str">
            <v>m²</v>
          </cell>
          <cell r="D2829">
            <v>269285.84000000003</v>
          </cell>
        </row>
        <row r="2830">
          <cell r="A2830">
            <v>6959</v>
          </cell>
          <cell r="B2830" t="str">
            <v>Puerta en aluminio con vidrio templado de 6 mm a todo costo. Suministro e instal.</v>
          </cell>
          <cell r="C2830" t="str">
            <v>m²</v>
          </cell>
          <cell r="D2830">
            <v>401417.45</v>
          </cell>
        </row>
        <row r="2831">
          <cell r="A2831">
            <v>6960</v>
          </cell>
          <cell r="B2831" t="str">
            <v>Tuberia de Polietileno PE 100  PN-10 de Ø=160 mm = 6"</v>
          </cell>
          <cell r="C2831" t="str">
            <v>m</v>
          </cell>
          <cell r="D2831">
            <v>53179.33</v>
          </cell>
        </row>
        <row r="2832">
          <cell r="A2832">
            <v>6961</v>
          </cell>
          <cell r="B2832" t="str">
            <v>Tuberia de Polietileno PE 100  PN-10 de Ø=200 mm = 8"</v>
          </cell>
          <cell r="C2832" t="str">
            <v>m</v>
          </cell>
          <cell r="D2832">
            <v>80489.06</v>
          </cell>
        </row>
        <row r="2833">
          <cell r="A2833">
            <v>6962</v>
          </cell>
          <cell r="B2833" t="str">
            <v>Tuberia de Polietileno PE 100  PN-10 de Ø=250 mm = 10"</v>
          </cell>
          <cell r="C2833" t="str">
            <v>m</v>
          </cell>
          <cell r="D2833">
            <v>130347.33</v>
          </cell>
        </row>
        <row r="2834">
          <cell r="A2834">
            <v>6963</v>
          </cell>
          <cell r="B2834" t="str">
            <v>Tuberia de Polietileno PE 100  PN-10 de Ø=315 mm = 12"</v>
          </cell>
          <cell r="C2834" t="str">
            <v>m</v>
          </cell>
          <cell r="D2834">
            <v>219015.01</v>
          </cell>
        </row>
        <row r="2835">
          <cell r="A2835">
            <v>6964</v>
          </cell>
          <cell r="B2835" t="str">
            <v>Tuberia de Polietileno PE 100  PN-10 de Ø=355 mm = 14"</v>
          </cell>
          <cell r="C2835" t="str">
            <v>m</v>
          </cell>
          <cell r="D2835">
            <v>329800.65000000002</v>
          </cell>
        </row>
        <row r="2836">
          <cell r="A2836">
            <v>6965</v>
          </cell>
          <cell r="B2836" t="str">
            <v>Tuberia de Polietileno PE 100  PN-10 de Ø=400 mm = 16"</v>
          </cell>
          <cell r="C2836" t="str">
            <v>m</v>
          </cell>
          <cell r="D2836">
            <v>418994.91</v>
          </cell>
        </row>
        <row r="2837">
          <cell r="A2837">
            <v>6966</v>
          </cell>
          <cell r="B2837" t="str">
            <v>Tuberia de Polietileno PE 100  PN-16 de Ø= 63 mm = 2"</v>
          </cell>
          <cell r="C2837" t="str">
            <v>m</v>
          </cell>
          <cell r="D2837">
            <v>14490.5</v>
          </cell>
        </row>
        <row r="2838">
          <cell r="A2838">
            <v>6967</v>
          </cell>
          <cell r="B2838" t="str">
            <v>Tuberia de Polietileno PE 100  PN-16 de Ø= 110 mm = 4"</v>
          </cell>
          <cell r="C2838" t="str">
            <v>m</v>
          </cell>
          <cell r="D2838">
            <v>38039.67</v>
          </cell>
        </row>
        <row r="2839">
          <cell r="A2839">
            <v>6968</v>
          </cell>
          <cell r="B2839" t="str">
            <v>Tuberia de Polietileno PE 100  PN-16 de Ø=250 mm = 10"</v>
          </cell>
          <cell r="C2839" t="str">
            <v>m</v>
          </cell>
          <cell r="D2839">
            <v>191401.83</v>
          </cell>
        </row>
        <row r="2840">
          <cell r="A2840">
            <v>6969</v>
          </cell>
          <cell r="B2840" t="str">
            <v>Tuberia de Polietileno PE 100  PN-16 de Ø=315 mm = 12"</v>
          </cell>
          <cell r="C2840" t="str">
            <v>m</v>
          </cell>
          <cell r="D2840">
            <v>323417.33</v>
          </cell>
        </row>
        <row r="2841">
          <cell r="A2841">
            <v>6970</v>
          </cell>
          <cell r="B2841" t="str">
            <v>Tuberia de Polietileno PE 100  PN-16 de Ø=355 mm = 14"</v>
          </cell>
          <cell r="C2841" t="str">
            <v>m</v>
          </cell>
          <cell r="D2841">
            <v>489594.4</v>
          </cell>
        </row>
        <row r="2842">
          <cell r="A2842">
            <v>6971</v>
          </cell>
          <cell r="B2842" t="str">
            <v>Tuberia de Polietileno PE 100  PN-16 de Ø=400 mm = 16"</v>
          </cell>
          <cell r="C2842" t="str">
            <v>m</v>
          </cell>
          <cell r="D2842">
            <v>604896.52</v>
          </cell>
        </row>
        <row r="2843">
          <cell r="A2843">
            <v>6972</v>
          </cell>
          <cell r="B2843" t="str">
            <v>Anclaje epoxico con varilla de acero G-60 Ø 1" sobre roca L=1.50 m</v>
          </cell>
          <cell r="C2843" t="str">
            <v>und</v>
          </cell>
          <cell r="D2843">
            <v>55389.91</v>
          </cell>
        </row>
        <row r="2844">
          <cell r="A2844">
            <v>6973</v>
          </cell>
          <cell r="B2844" t="str">
            <v>Accesorios para conexión de pasamuro H.D. con Tubería de Polietileno Ø=10"</v>
          </cell>
          <cell r="C2844" t="str">
            <v>und</v>
          </cell>
          <cell r="D2844">
            <v>927683.89</v>
          </cell>
        </row>
        <row r="2845">
          <cell r="A2845">
            <v>6974</v>
          </cell>
          <cell r="B2845" t="str">
            <v>Accesorios para conexión de pasamuro H.D. con Tubería de Polietileno Ø=8"</v>
          </cell>
          <cell r="C2845" t="str">
            <v>und</v>
          </cell>
          <cell r="D2845">
            <v>600188.88</v>
          </cell>
        </row>
        <row r="2846">
          <cell r="A2846">
            <v>6975</v>
          </cell>
          <cell r="B2846" t="str">
            <v>Accesorios para conexión de pasamuro H.D. con Tubería de Polietileno Ø=6"</v>
          </cell>
          <cell r="C2846" t="str">
            <v>und</v>
          </cell>
          <cell r="D2846">
            <v>422798.86</v>
          </cell>
        </row>
        <row r="2847">
          <cell r="A2847">
            <v>6976</v>
          </cell>
          <cell r="B2847" t="str">
            <v>Accesorios para conexión de pasamuro H.D. con Tubería de Polietileno Ø=4"</v>
          </cell>
          <cell r="C2847" t="str">
            <v>und</v>
          </cell>
          <cell r="D2847">
            <v>244029.14</v>
          </cell>
        </row>
        <row r="2848">
          <cell r="A2848">
            <v>6977</v>
          </cell>
          <cell r="B2848" t="str">
            <v>Accesorios para conexión de Valvula de 8" con Tubería de Polietileno</v>
          </cell>
          <cell r="C2848" t="str">
            <v>und</v>
          </cell>
          <cell r="D2848">
            <v>717048.42</v>
          </cell>
        </row>
        <row r="2849">
          <cell r="A2849">
            <v>6978</v>
          </cell>
          <cell r="B2849" t="str">
            <v>Compuerta lateral deslizante sello de bronce, rectangular Ø=10" en H.F. de vastago 2.0 m. Suministro e Instal.</v>
          </cell>
          <cell r="C2849" t="str">
            <v>und</v>
          </cell>
          <cell r="D2849">
            <v>5127947</v>
          </cell>
        </row>
        <row r="2850">
          <cell r="A2850">
            <v>6979</v>
          </cell>
          <cell r="B2850" t="str">
            <v>Compuerta lateral deslizante sello de bronce, rectangular Ø=8" en H.F. de vastago 1.71 m. Suministro e Instal.</v>
          </cell>
          <cell r="C2850" t="str">
            <v>und</v>
          </cell>
          <cell r="D2850">
            <v>3964641</v>
          </cell>
        </row>
        <row r="2851">
          <cell r="A2851">
            <v>6980</v>
          </cell>
          <cell r="B2851" t="str">
            <v>Collar de derivacion HF 4" x 1". Suministro e Instal.</v>
          </cell>
          <cell r="C2851" t="str">
            <v>und</v>
          </cell>
          <cell r="D2851">
            <v>76512.800000000003</v>
          </cell>
        </row>
        <row r="2852">
          <cell r="A2852">
            <v>6981</v>
          </cell>
          <cell r="B2852" t="str">
            <v>Pintura exterior koraza para cubierta 3 manos</v>
          </cell>
          <cell r="C2852" t="str">
            <v>m²</v>
          </cell>
          <cell r="D2852">
            <v>19658.96</v>
          </cell>
        </row>
        <row r="2853">
          <cell r="A2853">
            <v>6982</v>
          </cell>
          <cell r="B2853" t="str">
            <v>Sistema de riego por nebulizacion. Suministro e Instal.</v>
          </cell>
          <cell r="C2853" t="str">
            <v>m</v>
          </cell>
          <cell r="D2853">
            <v>117693.45</v>
          </cell>
        </row>
        <row r="2854">
          <cell r="A2854">
            <v>6983</v>
          </cell>
          <cell r="B2854" t="str">
            <v>Tee de polietileno PE 100 - RDE 11 PN 16  90 mm Ø=3".</v>
          </cell>
          <cell r="C2854" t="str">
            <v>und</v>
          </cell>
          <cell r="D2854">
            <v>92882.94</v>
          </cell>
        </row>
        <row r="2855">
          <cell r="A2855">
            <v>6984</v>
          </cell>
          <cell r="B2855" t="str">
            <v>Codo 90° PE 100 - RDE 17 PN 10  90 mm Ø=3".</v>
          </cell>
          <cell r="C2855" t="str">
            <v>und</v>
          </cell>
          <cell r="D2855">
            <v>59105.49</v>
          </cell>
        </row>
        <row r="2856">
          <cell r="A2856">
            <v>6985</v>
          </cell>
          <cell r="B2856" t="str">
            <v>Excavacion en roca con cemento demoledor no explosivo CRAS</v>
          </cell>
          <cell r="C2856" t="str">
            <v>m³</v>
          </cell>
          <cell r="D2856">
            <v>283304.39</v>
          </cell>
        </row>
        <row r="2857">
          <cell r="A2857">
            <v>6986</v>
          </cell>
          <cell r="B2857" t="str">
            <v>Manto de proteccion</v>
          </cell>
          <cell r="C2857" t="str">
            <v>m²</v>
          </cell>
          <cell r="D2857">
            <v>45552.53</v>
          </cell>
        </row>
        <row r="2858">
          <cell r="A2858">
            <v>6987</v>
          </cell>
          <cell r="B2858" t="str">
            <v>Cheque cortina Ø=6" en E.B. Suministro e instal.</v>
          </cell>
          <cell r="C2858" t="str">
            <v>und</v>
          </cell>
          <cell r="D2858">
            <v>1530964</v>
          </cell>
        </row>
        <row r="2859">
          <cell r="A2859">
            <v>6988</v>
          </cell>
          <cell r="B2859" t="str">
            <v>Codo 90° PE 100 - RDE 11 PN 16  160 mm Ø=6".</v>
          </cell>
          <cell r="C2859" t="str">
            <v>und</v>
          </cell>
          <cell r="D2859">
            <v>222167.65</v>
          </cell>
        </row>
        <row r="2860">
          <cell r="A2860">
            <v>6989</v>
          </cell>
          <cell r="B2860" t="str">
            <v>Codo 45° PE 100 - RDE 11 PN 16  160 mm Ø=6".</v>
          </cell>
          <cell r="C2860" t="str">
            <v>und</v>
          </cell>
          <cell r="D2860">
            <v>222167.65</v>
          </cell>
        </row>
        <row r="2861">
          <cell r="A2861">
            <v>6990</v>
          </cell>
          <cell r="B2861" t="str">
            <v>Union reducida de Polietileno PE 100  PN-10 de 160 mm x 110 mm. o 6" x 4"</v>
          </cell>
          <cell r="C2861" t="str">
            <v>und</v>
          </cell>
          <cell r="D2861">
            <v>155112.37</v>
          </cell>
        </row>
        <row r="2862">
          <cell r="A2862">
            <v>6991</v>
          </cell>
          <cell r="B2862" t="str">
            <v>Portaflanche de polietileno PE 100 - RDE 17 PN 10  160 mm Ø=6".</v>
          </cell>
          <cell r="C2862" t="str">
            <v>und</v>
          </cell>
          <cell r="D2862">
            <v>117992.04</v>
          </cell>
        </row>
        <row r="2863">
          <cell r="A2863">
            <v>6992</v>
          </cell>
          <cell r="B2863" t="str">
            <v>Collar de derivacion HF 3" x 1/2". Suministro e Instal.</v>
          </cell>
          <cell r="C2863" t="str">
            <v>und</v>
          </cell>
          <cell r="D2863">
            <v>38232.800000000003</v>
          </cell>
        </row>
        <row r="2864">
          <cell r="A2864">
            <v>6993</v>
          </cell>
          <cell r="B2864" t="str">
            <v>Collar de derivacion HF 6" x 1/2". Suministro e Instal.</v>
          </cell>
          <cell r="C2864" t="str">
            <v>und</v>
          </cell>
          <cell r="D2864">
            <v>75341</v>
          </cell>
        </row>
        <row r="2865">
          <cell r="A2865">
            <v>6994</v>
          </cell>
          <cell r="B2865" t="str">
            <v>Collar de derivacion HF 8" x 1/2". Suministro e Instal.</v>
          </cell>
          <cell r="C2865" t="str">
            <v>und</v>
          </cell>
          <cell r="D2865">
            <v>90247.85</v>
          </cell>
        </row>
        <row r="2866">
          <cell r="A2866">
            <v>6995</v>
          </cell>
          <cell r="B2866" t="str">
            <v>Valvula compuerta elastica vastago no ascendente Ø=3"  E.L. Suministro e instal.</v>
          </cell>
          <cell r="C2866" t="str">
            <v>und</v>
          </cell>
          <cell r="D2866">
            <v>471190.11</v>
          </cell>
        </row>
        <row r="2867">
          <cell r="A2867">
            <v>6996</v>
          </cell>
          <cell r="B2867" t="str">
            <v>Union por acople universal en H.D. Ø 8". Suministro e instal</v>
          </cell>
          <cell r="C2867" t="str">
            <v>und</v>
          </cell>
          <cell r="D2867">
            <v>231882</v>
          </cell>
        </row>
        <row r="2868">
          <cell r="A2868">
            <v>6997</v>
          </cell>
          <cell r="B2868" t="str">
            <v>Union por acople universal en H.D. Ø 6". Suministro e instal</v>
          </cell>
          <cell r="C2868" t="str">
            <v>und</v>
          </cell>
          <cell r="D2868">
            <v>179682</v>
          </cell>
        </row>
        <row r="2869">
          <cell r="A2869">
            <v>6998</v>
          </cell>
          <cell r="B2869" t="str">
            <v>Union por acople universal en H.D. Ø 3". Suministro e instal</v>
          </cell>
          <cell r="C2869" t="str">
            <v>und</v>
          </cell>
          <cell r="D2869">
            <v>98133.89</v>
          </cell>
        </row>
        <row r="2870">
          <cell r="A2870">
            <v>6999</v>
          </cell>
          <cell r="B2870" t="str">
            <v>Cruz en H.D. 8" x 8" E.L. Suministro e Instal.</v>
          </cell>
          <cell r="C2870" t="str">
            <v>und</v>
          </cell>
          <cell r="D2870">
            <v>836774.8</v>
          </cell>
        </row>
        <row r="2871">
          <cell r="A2871">
            <v>7000</v>
          </cell>
          <cell r="B2871" t="str">
            <v>Codo 45° en H.D. en E.L Ø=8" (200 mm). Suministro e Instal.</v>
          </cell>
          <cell r="C2871" t="str">
            <v>und</v>
          </cell>
          <cell r="D2871">
            <v>543082.68999999994</v>
          </cell>
        </row>
        <row r="2872">
          <cell r="A2872">
            <v>7001</v>
          </cell>
          <cell r="B2872" t="str">
            <v>Valvula compuerta elastica vastago ascendente Ø=3"  E.B. Suministro e instal.</v>
          </cell>
          <cell r="C2872" t="str">
            <v>und</v>
          </cell>
          <cell r="D2872">
            <v>727550.11</v>
          </cell>
        </row>
        <row r="2873">
          <cell r="A2873">
            <v>7002</v>
          </cell>
          <cell r="B2873" t="str">
            <v>Tee en H.F. 3" x 3" E.L. Suministro e Instal.</v>
          </cell>
          <cell r="C2873" t="str">
            <v>und</v>
          </cell>
          <cell r="D2873">
            <v>135935.32</v>
          </cell>
        </row>
        <row r="2874">
          <cell r="A2874">
            <v>7003</v>
          </cell>
          <cell r="B2874" t="str">
            <v>Cruz en H.D. 3" x 3" E.L.  Suministro e Instal</v>
          </cell>
          <cell r="C2874" t="str">
            <v>und</v>
          </cell>
          <cell r="D2874">
            <v>170397.45</v>
          </cell>
        </row>
        <row r="2875">
          <cell r="A2875">
            <v>7004</v>
          </cell>
          <cell r="B2875" t="str">
            <v>Union por acople universal en H.D. Ø 16". Suministro e instal</v>
          </cell>
          <cell r="C2875" t="str">
            <v>und</v>
          </cell>
          <cell r="D2875">
            <v>1164404</v>
          </cell>
        </row>
        <row r="2876">
          <cell r="A2876">
            <v>7005</v>
          </cell>
          <cell r="B2876" t="str">
            <v>Valvula compuerta elastica vastago ascendente Ø=4"  E.B. Suministro e instal.</v>
          </cell>
          <cell r="C2876" t="str">
            <v>und</v>
          </cell>
          <cell r="D2876">
            <v>1113830.1100000001</v>
          </cell>
        </row>
        <row r="2877">
          <cell r="A2877">
            <v>7006</v>
          </cell>
          <cell r="B2877" t="str">
            <v>Tee en H.F. 16" x 8" E.B. Suministro e Instal.</v>
          </cell>
          <cell r="C2877" t="str">
            <v>und</v>
          </cell>
          <cell r="D2877">
            <v>3276070.11</v>
          </cell>
        </row>
        <row r="2878">
          <cell r="A2878">
            <v>7007</v>
          </cell>
          <cell r="B2878" t="str">
            <v>Reduccion concentrica en HD 16" x  6" E.L. Suministro e Instal.</v>
          </cell>
          <cell r="C2878" t="str">
            <v>und</v>
          </cell>
          <cell r="D2878">
            <v>1079914</v>
          </cell>
        </row>
        <row r="2879">
          <cell r="A2879">
            <v>7008</v>
          </cell>
          <cell r="B2879" t="str">
            <v>Collar de derivacion HF 2 1/2" x 1/2". Suministro e Instal.</v>
          </cell>
          <cell r="C2879" t="str">
            <v>und</v>
          </cell>
          <cell r="D2879">
            <v>24910.5</v>
          </cell>
        </row>
        <row r="2880">
          <cell r="A2880">
            <v>7009</v>
          </cell>
          <cell r="B2880" t="str">
            <v>Tuberia A.C. S/C SCH-40. Ø 4"- soldada. Suministro e Instal.</v>
          </cell>
          <cell r="C2880" t="str">
            <v>m</v>
          </cell>
          <cell r="D2880">
            <v>139230.81</v>
          </cell>
        </row>
        <row r="2881">
          <cell r="A2881">
            <v>7010</v>
          </cell>
          <cell r="B2881" t="str">
            <v>Valvula de Mariposa Ø=4" cuerpo en HF y disco en A.I.  Suministro e Instal.</v>
          </cell>
          <cell r="C2881" t="str">
            <v>und</v>
          </cell>
          <cell r="D2881">
            <v>214541</v>
          </cell>
        </row>
        <row r="2882">
          <cell r="A2882">
            <v>7011</v>
          </cell>
          <cell r="B2882" t="str">
            <v>Valvula de Mariposa Ø=6" cuerpo en HF y disco en A.I.  Suministro e Instal.</v>
          </cell>
          <cell r="C2882" t="str">
            <v>und</v>
          </cell>
          <cell r="D2882">
            <v>371105.6</v>
          </cell>
        </row>
        <row r="2883">
          <cell r="A2883">
            <v>7012</v>
          </cell>
          <cell r="B2883" t="str">
            <v>Pasamuro en A.C. Ø=10" L=0.45 m E.B. x E.B. Suministro e Instal.</v>
          </cell>
          <cell r="C2883" t="str">
            <v>und</v>
          </cell>
          <cell r="D2883">
            <v>722516</v>
          </cell>
        </row>
        <row r="2884">
          <cell r="A2884">
            <v>7013</v>
          </cell>
          <cell r="B2884" t="str">
            <v>Pasamuro en A.C. Ø=4" L=0.70 m E.B x E.B. Suministro e Instal.</v>
          </cell>
          <cell r="C2884" t="str">
            <v>und</v>
          </cell>
          <cell r="D2884">
            <v>354400.8</v>
          </cell>
        </row>
        <row r="2885">
          <cell r="A2885">
            <v>7014</v>
          </cell>
          <cell r="B2885" t="str">
            <v>Pasamuro en A.C. Ø=6" L=0.70 m E.B x E.B. Suministro e Instal.</v>
          </cell>
          <cell r="C2885" t="str">
            <v>und</v>
          </cell>
          <cell r="D2885">
            <v>555260.80000000005</v>
          </cell>
        </row>
        <row r="2886">
          <cell r="A2886">
            <v>7015</v>
          </cell>
          <cell r="B2886" t="str">
            <v>Siembra de plantulas &lt; 40 cm con mantenimiento de un año</v>
          </cell>
          <cell r="C2886" t="str">
            <v>und</v>
          </cell>
          <cell r="D2886">
            <v>4682.1000000000004</v>
          </cell>
        </row>
        <row r="2887">
          <cell r="A2887">
            <v>7016</v>
          </cell>
          <cell r="B2887" t="str">
            <v>Buje soldado 2 x 1 1/4". Suministro e instal.</v>
          </cell>
          <cell r="C2887" t="str">
            <v>und</v>
          </cell>
          <cell r="D2887">
            <v>8674.77</v>
          </cell>
        </row>
        <row r="2888">
          <cell r="A2888">
            <v>7017</v>
          </cell>
          <cell r="B2888" t="str">
            <v>Adaptador macho de presion  PVC 1 1/4". Suministro e Instal.</v>
          </cell>
          <cell r="C2888" t="str">
            <v>und</v>
          </cell>
          <cell r="D2888">
            <v>5864.38</v>
          </cell>
        </row>
        <row r="2889">
          <cell r="A2889">
            <v>7018</v>
          </cell>
          <cell r="B2889" t="str">
            <v>Tapon soldado PVC 1". Suministro e Instal.</v>
          </cell>
          <cell r="C2889" t="str">
            <v>und</v>
          </cell>
          <cell r="D2889">
            <v>2311.3000000000002</v>
          </cell>
        </row>
        <row r="2890">
          <cell r="A2890">
            <v>7019</v>
          </cell>
          <cell r="B2890" t="str">
            <v>Union de presion PVC 1 1/4". Suministro e instal.</v>
          </cell>
          <cell r="C2890" t="str">
            <v>und</v>
          </cell>
          <cell r="D2890">
            <v>3892.04</v>
          </cell>
        </row>
        <row r="2891">
          <cell r="A2891">
            <v>7020</v>
          </cell>
          <cell r="B2891" t="str">
            <v>Tapon soldado PVC 3/4". Suministro e Instal.</v>
          </cell>
          <cell r="C2891" t="str">
            <v>und</v>
          </cell>
          <cell r="D2891">
            <v>1838.97</v>
          </cell>
        </row>
        <row r="2892">
          <cell r="A2892">
            <v>7021</v>
          </cell>
          <cell r="B2892" t="str">
            <v>Buje soldado 2 x 3/4". Suministro e instal.</v>
          </cell>
          <cell r="C2892" t="str">
            <v>und</v>
          </cell>
          <cell r="D2892">
            <v>8647.9599999999991</v>
          </cell>
        </row>
        <row r="2893">
          <cell r="A2893">
            <v>7022</v>
          </cell>
          <cell r="B2893" t="str">
            <v>Bordillo 12 x 20 cm fundido en concreto 3.000 psi</v>
          </cell>
          <cell r="C2893" t="str">
            <v>m</v>
          </cell>
          <cell r="D2893">
            <v>19703.75</v>
          </cell>
        </row>
        <row r="2894">
          <cell r="A2894">
            <v>7023</v>
          </cell>
          <cell r="B2894" t="str">
            <v>Adaptador macho de presion  PVC 1 1/ 2". Suministro e Instal.</v>
          </cell>
          <cell r="C2894" t="str">
            <v>und</v>
          </cell>
          <cell r="D2894">
            <v>6835.51</v>
          </cell>
        </row>
        <row r="2895">
          <cell r="A2895">
            <v>7024</v>
          </cell>
          <cell r="B2895" t="str">
            <v>Valvula de bola en H.D. 1"</v>
          </cell>
          <cell r="C2895" t="str">
            <v>und</v>
          </cell>
          <cell r="D2895">
            <v>39923.870000000003</v>
          </cell>
        </row>
        <row r="2896">
          <cell r="A2896">
            <v>7025</v>
          </cell>
          <cell r="B2896" t="str">
            <v>Valvula de bola en H.D. 3/4"</v>
          </cell>
          <cell r="C2896" t="str">
            <v>und</v>
          </cell>
          <cell r="D2896">
            <v>27464.01</v>
          </cell>
        </row>
        <row r="2897">
          <cell r="A2897">
            <v>7026</v>
          </cell>
          <cell r="B2897" t="str">
            <v>Baranda en acero A-36 con dos Tubos ASTM 500 G-C Ø=4" e=3.0 mm Hu=1.00 m. Incluye pintura 3 mils</v>
          </cell>
          <cell r="C2897" t="str">
            <v>m</v>
          </cell>
          <cell r="D2897">
            <v>331718.05</v>
          </cell>
        </row>
        <row r="2898">
          <cell r="A2898">
            <v>7027</v>
          </cell>
          <cell r="B2898" t="str">
            <v>Caseton de lona 0.50 x 0.20</v>
          </cell>
          <cell r="C2898" t="str">
            <v>m</v>
          </cell>
          <cell r="D2898">
            <v>27967.599999999999</v>
          </cell>
        </row>
        <row r="2899">
          <cell r="A2899">
            <v>7028</v>
          </cell>
          <cell r="B2899" t="str">
            <v>Tubo estructural redondo Ø=1 1/2" e= 3 mm. Suministro e instal.</v>
          </cell>
          <cell r="C2899" t="str">
            <v>m</v>
          </cell>
          <cell r="D2899">
            <v>13226.03</v>
          </cell>
        </row>
        <row r="2900">
          <cell r="A2900">
            <v>7029</v>
          </cell>
          <cell r="B2900" t="str">
            <v>Puerta con marco en tubo estructural redondo e= 3 mm Ø=1 1/2" c/0.30 m. Suministro e instal.</v>
          </cell>
          <cell r="C2900" t="str">
            <v>m²</v>
          </cell>
          <cell r="D2900">
            <v>104035.29</v>
          </cell>
        </row>
        <row r="2901">
          <cell r="A2901">
            <v>7030</v>
          </cell>
          <cell r="B2901" t="str">
            <v>Puerta de corredera A=1.0 m H=1.75 m en tubo estructural redondo e= 3 mm Ø=1 1/2" . Suministro e instal.</v>
          </cell>
          <cell r="C2901" t="str">
            <v>und</v>
          </cell>
          <cell r="D2901">
            <v>266792.55</v>
          </cell>
        </row>
        <row r="2902">
          <cell r="A2902">
            <v>7031</v>
          </cell>
          <cell r="B2902" t="str">
            <v>Reparacion  red de alcantarillado en tuberia de gres 8"</v>
          </cell>
          <cell r="C2902" t="str">
            <v>m</v>
          </cell>
          <cell r="D2902">
            <v>23662.92</v>
          </cell>
        </row>
        <row r="2903">
          <cell r="A2903">
            <v>7032</v>
          </cell>
          <cell r="B2903" t="str">
            <v>Perro  de 1" Tipo Pesado. Suministro e Instal.</v>
          </cell>
          <cell r="C2903" t="str">
            <v>und</v>
          </cell>
          <cell r="D2903">
            <v>35544.230000000003</v>
          </cell>
        </row>
        <row r="2904">
          <cell r="A2904">
            <v>7033</v>
          </cell>
          <cell r="B2904" t="str">
            <v>Sumidero transversal en concreto reforzado 3000 Psi con rejilla de Au= 0.70, Hu =0.80, e= 0.20 m</v>
          </cell>
          <cell r="C2904" t="str">
            <v>m</v>
          </cell>
          <cell r="D2904">
            <v>1182575.08</v>
          </cell>
        </row>
        <row r="2905">
          <cell r="A2905">
            <v>7034</v>
          </cell>
          <cell r="B2905" t="str">
            <v>Sumidero transversal en concreto reforzado 3000 Psi sin rejilla de Au= 0.70, Hu =0.80, e= 0.20 m</v>
          </cell>
          <cell r="C2905" t="str">
            <v>m³</v>
          </cell>
          <cell r="D2905">
            <v>1153458.94</v>
          </cell>
        </row>
        <row r="2906">
          <cell r="A2906">
            <v>7035</v>
          </cell>
          <cell r="B2906" t="str">
            <v>Sumidero transversal en concreto reforzado 3000 Psi sin rejilla de Au= 0.70, Hu =0.80, e= 0.20 m</v>
          </cell>
          <cell r="C2906" t="str">
            <v>m</v>
          </cell>
          <cell r="D2906">
            <v>703878.15</v>
          </cell>
        </row>
        <row r="2907">
          <cell r="A2907">
            <v>7036</v>
          </cell>
          <cell r="B2907" t="str">
            <v>Adoquin peatonal o cuarto 26 (6 x 6 x 26)</v>
          </cell>
          <cell r="C2907" t="str">
            <v>m²</v>
          </cell>
          <cell r="D2907">
            <v>56999.55</v>
          </cell>
        </row>
        <row r="2908">
          <cell r="A2908">
            <v>7037</v>
          </cell>
          <cell r="B2908" t="str">
            <v>Union sanitaria PVC 2". Suministro e instal.</v>
          </cell>
          <cell r="C2908" t="str">
            <v>und</v>
          </cell>
          <cell r="D2908">
            <v>4680.07</v>
          </cell>
        </row>
        <row r="2909">
          <cell r="A2909">
            <v>7038</v>
          </cell>
          <cell r="B2909" t="str">
            <v>Union sanitaria PVC 3". Suministro e instal.</v>
          </cell>
          <cell r="C2909" t="str">
            <v>und</v>
          </cell>
          <cell r="D2909">
            <v>6779.29</v>
          </cell>
        </row>
        <row r="2910">
          <cell r="A2910">
            <v>7039</v>
          </cell>
          <cell r="B2910" t="str">
            <v>Union sanitaria PVC 4". Suministro e instal.</v>
          </cell>
          <cell r="C2910" t="str">
            <v>und</v>
          </cell>
          <cell r="D2910">
            <v>11352.92</v>
          </cell>
        </row>
        <row r="2911">
          <cell r="A2911">
            <v>7040</v>
          </cell>
          <cell r="B2911" t="str">
            <v>Union sanitaria PVC 6". Suministro e instal.</v>
          </cell>
          <cell r="C2911" t="str">
            <v>und</v>
          </cell>
          <cell r="D2911">
            <v>37042.519999999997</v>
          </cell>
        </row>
        <row r="2912">
          <cell r="A2912">
            <v>7041</v>
          </cell>
          <cell r="B2912" t="str">
            <v>Vidrio de seguridad templado de 10 mm. Suministro e Instal.</v>
          </cell>
          <cell r="C2912" t="str">
            <v>m²</v>
          </cell>
          <cell r="D2912">
            <v>156382.25</v>
          </cell>
        </row>
        <row r="2913">
          <cell r="A2913">
            <v>7042</v>
          </cell>
          <cell r="B2913" t="str">
            <v>Cortasol en madera 0.20*0.75*0.05 m inmunizado, pintado e instalado.</v>
          </cell>
          <cell r="C2913" t="str">
            <v>und</v>
          </cell>
          <cell r="D2913">
            <v>26753.33</v>
          </cell>
        </row>
        <row r="2914">
          <cell r="A2914">
            <v>7043</v>
          </cell>
          <cell r="B2914" t="str">
            <v>Valvula de ventosa triple accion 2". en H.D. con  rosca Suministro e instal.</v>
          </cell>
          <cell r="C2914" t="str">
            <v>und</v>
          </cell>
          <cell r="D2914">
            <v>1530631.58</v>
          </cell>
        </row>
        <row r="2915">
          <cell r="A2915">
            <v>7044</v>
          </cell>
          <cell r="B2915" t="str">
            <v>Guardaescoba recto grano de mármol 30*7.2 cm</v>
          </cell>
          <cell r="C2915" t="str">
            <v>m</v>
          </cell>
          <cell r="D2915">
            <v>19166.939999999999</v>
          </cell>
        </row>
        <row r="2916">
          <cell r="A2916">
            <v>7045</v>
          </cell>
          <cell r="B2916" t="str">
            <v>Sanitario infantil blanco instalado</v>
          </cell>
          <cell r="C2916" t="str">
            <v>und</v>
          </cell>
          <cell r="D2916">
            <v>376760.8</v>
          </cell>
        </row>
        <row r="2917">
          <cell r="A2917">
            <v>7046</v>
          </cell>
          <cell r="B2917" t="str">
            <v>Retiro de tuberia existente de acueducto PVC Ø 6"</v>
          </cell>
          <cell r="C2917" t="str">
            <v>m</v>
          </cell>
          <cell r="D2917">
            <v>3221.34</v>
          </cell>
        </row>
        <row r="2918">
          <cell r="A2918">
            <v>7047</v>
          </cell>
          <cell r="B2918" t="str">
            <v xml:space="preserve">Impermeabilización con manto asfáltico 3 mm semitransitable con foil de aluminio  </v>
          </cell>
          <cell r="C2918" t="str">
            <v>m²</v>
          </cell>
          <cell r="D2918">
            <v>40532.5</v>
          </cell>
        </row>
        <row r="2919">
          <cell r="A2919">
            <v>7048</v>
          </cell>
          <cell r="B2919" t="str">
            <v>Puerta en vidrio templado 10 mm incoloro con herrajes e instalación</v>
          </cell>
          <cell r="C2919" t="str">
            <v>m²</v>
          </cell>
          <cell r="D2919">
            <v>445955.5</v>
          </cell>
        </row>
        <row r="2920">
          <cell r="A2920">
            <v>7049</v>
          </cell>
          <cell r="B2920" t="str">
            <v>Hoja puerta entamborada acabada en triplex sin pintar</v>
          </cell>
          <cell r="C2920" t="str">
            <v>und</v>
          </cell>
          <cell r="D2920">
            <v>124571.5</v>
          </cell>
        </row>
        <row r="2921">
          <cell r="A2921">
            <v>7050</v>
          </cell>
          <cell r="B2921" t="str">
            <v>Muro en ladrillo prensado rejilla 0.12 m (12 x 24 x 6)  fachada</v>
          </cell>
          <cell r="C2921" t="str">
            <v>m²</v>
          </cell>
          <cell r="D2921">
            <v>80724.899999999994</v>
          </cell>
        </row>
        <row r="2922">
          <cell r="A2922">
            <v>7051</v>
          </cell>
          <cell r="B2922" t="str">
            <v>Sello de grietas</v>
          </cell>
          <cell r="C2922" t="str">
            <v>m</v>
          </cell>
          <cell r="D2922">
            <v>2884.83</v>
          </cell>
        </row>
        <row r="2923">
          <cell r="A2923">
            <v>7052</v>
          </cell>
          <cell r="B2923" t="str">
            <v>Camara de caida de 10" para tubo de llegada Ø 12"</v>
          </cell>
          <cell r="C2923" t="str">
            <v>m²</v>
          </cell>
          <cell r="D2923">
            <v>690792.3</v>
          </cell>
        </row>
        <row r="2924">
          <cell r="A2924">
            <v>7053</v>
          </cell>
          <cell r="B2924" t="str">
            <v>Cortasol 84R de HunterDouglas con estructura SL-4 páneles lisos</v>
          </cell>
          <cell r="C2924" t="str">
            <v>m²</v>
          </cell>
          <cell r="D2924">
            <v>195149.28</v>
          </cell>
        </row>
        <row r="2925">
          <cell r="A2925">
            <v>7054</v>
          </cell>
          <cell r="B2925" t="str">
            <v>Cerradura seguridad sobreponer doble cilindro cerrojo de 3 golpes accionable por ambos lados.</v>
          </cell>
          <cell r="C2925" t="str">
            <v>und</v>
          </cell>
          <cell r="D2925">
            <v>145245</v>
          </cell>
        </row>
        <row r="2926">
          <cell r="A2926">
            <v>7055</v>
          </cell>
          <cell r="B2926" t="str">
            <v>Tuberia A.C S/C SCH-40. Ø 16"- soldada. Suministro e Instal.</v>
          </cell>
          <cell r="C2926" t="str">
            <v>m</v>
          </cell>
          <cell r="D2926">
            <v>892748.21</v>
          </cell>
        </row>
        <row r="2927">
          <cell r="A2927">
            <v>7056</v>
          </cell>
          <cell r="B2927" t="str">
            <v>Tuberia A.C S/C SCH-40. Ø 12"- soldada. Suministro e Instal.</v>
          </cell>
          <cell r="C2927" t="str">
            <v>m</v>
          </cell>
          <cell r="D2927">
            <v>592980.06000000006</v>
          </cell>
        </row>
        <row r="2928">
          <cell r="A2928">
            <v>7057</v>
          </cell>
          <cell r="B2928" t="str">
            <v>Valvula de compuerta sello de bronce vastago no ascendente Ø=18"  E.B x E. B. Suministro e instal.</v>
          </cell>
          <cell r="C2928" t="str">
            <v>und</v>
          </cell>
          <cell r="D2928">
            <v>26041528</v>
          </cell>
        </row>
        <row r="2929">
          <cell r="A2929">
            <v>7058</v>
          </cell>
          <cell r="B2929" t="str">
            <v>Valvula de ventosa 3". Camara sencilla, doble accion. E.B. Suministro e instal.</v>
          </cell>
          <cell r="C2929" t="str">
            <v>und</v>
          </cell>
          <cell r="D2929">
            <v>592990.11</v>
          </cell>
        </row>
        <row r="2930">
          <cell r="A2930">
            <v>7059</v>
          </cell>
          <cell r="B2930" t="str">
            <v>Portaflanche de polietileno PE 100 - RDE 11 PN 16  90 mm Ø=3".</v>
          </cell>
          <cell r="C2930" t="str">
            <v>und</v>
          </cell>
          <cell r="D2930">
            <v>70826.8</v>
          </cell>
        </row>
        <row r="2931">
          <cell r="A2931">
            <v>7060</v>
          </cell>
          <cell r="B2931" t="str">
            <v>Portaflanche de polietileno PE 100 - RDE 17 PN 10  450 mm Ø=18".</v>
          </cell>
          <cell r="C2931" t="str">
            <v>und</v>
          </cell>
          <cell r="D2931">
            <v>2192611.2999999998</v>
          </cell>
        </row>
        <row r="2932">
          <cell r="A2932">
            <v>7061</v>
          </cell>
          <cell r="B2932" t="str">
            <v>Codo 90° PE 100 - RDE 17 PN 10  450 mm Ø=18".</v>
          </cell>
          <cell r="C2932" t="str">
            <v>und</v>
          </cell>
          <cell r="D2932">
            <v>2406127.9900000002</v>
          </cell>
        </row>
        <row r="2933">
          <cell r="A2933">
            <v>7062</v>
          </cell>
          <cell r="B2933" t="str">
            <v>Losa de pavimento en Concreto resistencia 280 kg/cm²-4000 psi e=0.22 m</v>
          </cell>
          <cell r="C2933" t="str">
            <v>m²</v>
          </cell>
          <cell r="D2933">
            <v>26350.13</v>
          </cell>
        </row>
        <row r="2934">
          <cell r="A2934">
            <v>7063</v>
          </cell>
          <cell r="B2934" t="str">
            <v>Caja de inspeccion 90 x 90</v>
          </cell>
          <cell r="C2934" t="str">
            <v>und</v>
          </cell>
          <cell r="D2934">
            <v>412133.87</v>
          </cell>
        </row>
        <row r="2935">
          <cell r="A2935">
            <v>7064</v>
          </cell>
          <cell r="B2935" t="str">
            <v>Valvula de ventosa 2". Camara doble, accion multiple. E.B. Suministro e instal.</v>
          </cell>
          <cell r="C2935" t="str">
            <v>und</v>
          </cell>
          <cell r="D2935">
            <v>718662</v>
          </cell>
        </row>
        <row r="2936">
          <cell r="A2936">
            <v>7065</v>
          </cell>
          <cell r="B2936" t="str">
            <v>Canal en lamina galvanizada cal. 18 desarrollo 0.50 m reforzada 4 ángulos 1"x1/8" corridos + varilla 3/8" en zig-zag</v>
          </cell>
          <cell r="C2936" t="str">
            <v>m</v>
          </cell>
          <cell r="D2936">
            <v>89344.76</v>
          </cell>
        </row>
        <row r="2937">
          <cell r="A2937">
            <v>7066</v>
          </cell>
          <cell r="B2937" t="str">
            <v>Cuneta tipo  C-1 concreto 3000 Psi (a=0.45 m)</v>
          </cell>
          <cell r="C2937" t="str">
            <v>m</v>
          </cell>
          <cell r="D2937">
            <v>30751.919999999998</v>
          </cell>
        </row>
        <row r="2938">
          <cell r="A2938">
            <v>7067</v>
          </cell>
          <cell r="B2938" t="str">
            <v>Cercha sección rectangular 4 ángulos 1x1/8" h=0.30m a=0.15m celosía en ángulo 1x1/8" c/0.42 m incluye montaje</v>
          </cell>
          <cell r="C2938" t="str">
            <v>m</v>
          </cell>
          <cell r="D2938">
            <v>102526.64</v>
          </cell>
        </row>
        <row r="2939">
          <cell r="A2939">
            <v>7068</v>
          </cell>
          <cell r="B2939" t="str">
            <v>Correa perfil C PHR 120*60*2.5 mm tipo cajón (doble) con anticorrosivo instalada</v>
          </cell>
          <cell r="C2939" t="str">
            <v>m</v>
          </cell>
          <cell r="D2939">
            <v>50868</v>
          </cell>
        </row>
        <row r="2940">
          <cell r="A2940">
            <v>7069</v>
          </cell>
          <cell r="B2940" t="str">
            <v>Ventana aluminio tipo persiana fija</v>
          </cell>
          <cell r="C2940" t="str">
            <v>m²</v>
          </cell>
          <cell r="D2940">
            <v>209784.45</v>
          </cell>
        </row>
        <row r="2941">
          <cell r="A2941">
            <v>7070</v>
          </cell>
          <cell r="B2941" t="str">
            <v>Pintura exterior koraza sobre estructuras 3 manos (seccion 0.50 m)</v>
          </cell>
          <cell r="C2941" t="str">
            <v>m</v>
          </cell>
          <cell r="D2941">
            <v>11077.88</v>
          </cell>
        </row>
        <row r="2942">
          <cell r="A2942">
            <v>7071</v>
          </cell>
          <cell r="B2942" t="str">
            <v>Muro en bloque de cemento tipo ventilacion de 0.12 m (20*40*12)</v>
          </cell>
          <cell r="C2942" t="str">
            <v>m²</v>
          </cell>
          <cell r="D2942">
            <v>57691.519999999997</v>
          </cell>
        </row>
        <row r="2943">
          <cell r="A2943">
            <v>7072</v>
          </cell>
          <cell r="B2943" t="str">
            <v>Placa base en concreto 3000 psi e=0.10 m reforzada con malla Q-5 y polietileno cal. 8</v>
          </cell>
          <cell r="C2943" t="str">
            <v>m²</v>
          </cell>
          <cell r="D2943">
            <v>72136.929999999993</v>
          </cell>
        </row>
        <row r="2944">
          <cell r="A2944">
            <v>7073</v>
          </cell>
          <cell r="B2944" t="str">
            <v>Andenes en concreto 3000 psi, e= 0.10m, con dilatación en ladrillo rejilla A=0.07m.</v>
          </cell>
          <cell r="C2944" t="str">
            <v>m²</v>
          </cell>
          <cell r="D2944">
            <v>60137.86</v>
          </cell>
        </row>
        <row r="2945">
          <cell r="A2945">
            <v>7074</v>
          </cell>
          <cell r="B2945" t="str">
            <v>Andenes concreto 3000 psi e= 0.10m + dilatación en ladrillo rejilla A=0.07m + excav y recebo común compactado 0.20m</v>
          </cell>
          <cell r="C2945" t="str">
            <v>m²</v>
          </cell>
          <cell r="D2945">
            <v>67819.62</v>
          </cell>
        </row>
        <row r="2946">
          <cell r="A2946">
            <v>7075</v>
          </cell>
          <cell r="B2946" t="str">
            <v>Placa base en concreto 3000 psi e=0.08 m reforzada con malla Q-5</v>
          </cell>
          <cell r="C2946" t="str">
            <v>m²</v>
          </cell>
          <cell r="D2946">
            <v>56262.95</v>
          </cell>
        </row>
        <row r="2947">
          <cell r="A2947">
            <v>7076</v>
          </cell>
          <cell r="B2947" t="str">
            <v>Mesones en concreto de 3000 psi  E = 0.08 mts,  A = 0.60, reforzado con No. 3 c/0.20m a.s.</v>
          </cell>
          <cell r="C2947" t="str">
            <v>m</v>
          </cell>
          <cell r="D2947">
            <v>79768.820000000007</v>
          </cell>
        </row>
        <row r="2948">
          <cell r="A2948">
            <v>7077</v>
          </cell>
          <cell r="B2948" t="str">
            <v>Barra antipanico horizontal solo salida con manija y cilindro exterior. Suministro e Instal.</v>
          </cell>
          <cell r="C2948" t="str">
            <v>und</v>
          </cell>
          <cell r="D2948">
            <v>558849</v>
          </cell>
        </row>
        <row r="2949">
          <cell r="A2949">
            <v>7078</v>
          </cell>
          <cell r="B2949" t="str">
            <v>Carcamo  en ladrillo tolete común pañetado y tapa en lámina alfajor 1/8", Alibre=0.30 m</v>
          </cell>
          <cell r="C2949" t="str">
            <v>m</v>
          </cell>
          <cell r="D2949">
            <v>105817.65</v>
          </cell>
        </row>
        <row r="2950">
          <cell r="A2950">
            <v>7079</v>
          </cell>
          <cell r="B2950" t="str">
            <v xml:space="preserve">Tee en H.F. 4" x 4" E.L o J.H. Suministro e Instal.  </v>
          </cell>
          <cell r="C2950" t="str">
            <v>und</v>
          </cell>
          <cell r="D2950">
            <v>177421</v>
          </cell>
        </row>
        <row r="2951">
          <cell r="A2951">
            <v>7080</v>
          </cell>
          <cell r="B2951" t="str">
            <v>Guardarueda alijerado en Concreto 4000 Psi, resistencia 280 Kg/cm²</v>
          </cell>
          <cell r="C2951" t="str">
            <v>m³</v>
          </cell>
          <cell r="D2951">
            <v>957619.64</v>
          </cell>
        </row>
        <row r="2952">
          <cell r="A2952">
            <v>7081</v>
          </cell>
          <cell r="B2952" t="str">
            <v>Baranda en concreto 4000 Psi, sin refuerzo H=0.80</v>
          </cell>
          <cell r="C2952" t="str">
            <v>m</v>
          </cell>
          <cell r="D2952">
            <v>108320.74</v>
          </cell>
        </row>
        <row r="2953">
          <cell r="A2953">
            <v>7082</v>
          </cell>
          <cell r="B2953" t="str">
            <v>Cubierta en policarbonato alveolar 6mm sin estructura de soporte</v>
          </cell>
          <cell r="C2953" t="str">
            <v>m²</v>
          </cell>
          <cell r="D2953">
            <v>81925</v>
          </cell>
        </row>
        <row r="2954">
          <cell r="A2954">
            <v>7083</v>
          </cell>
          <cell r="B2954" t="str">
            <v>Canal en lamina galvanizada cal. 20 desarrollo 0.60 m</v>
          </cell>
          <cell r="C2954" t="str">
            <v>m</v>
          </cell>
          <cell r="D2954">
            <v>59423.63</v>
          </cell>
        </row>
        <row r="2955">
          <cell r="A2955">
            <v>7084</v>
          </cell>
          <cell r="B2955" t="str">
            <v>Cercha en perfil estructural CPHR 150 x 50 x 2.0 tipo cajon con anticorrosivo 2m + esmalte 2 m instalada</v>
          </cell>
          <cell r="C2955" t="str">
            <v>m</v>
          </cell>
          <cell r="D2955">
            <v>52197.52</v>
          </cell>
        </row>
        <row r="2956">
          <cell r="A2956">
            <v>7085</v>
          </cell>
          <cell r="B2956" t="str">
            <v>Columna en perfil estructural CPHR 150 x 50 x 2.0 tipo cajon con anticorrosivo 2m + esmalte 2 m instalada</v>
          </cell>
          <cell r="C2956" t="str">
            <v>m</v>
          </cell>
          <cell r="D2956">
            <v>49955.33</v>
          </cell>
        </row>
        <row r="2957">
          <cell r="A2957">
            <v>7086</v>
          </cell>
          <cell r="B2957" t="str">
            <v>Moriche h = 2.00 m. Suministro y siembra</v>
          </cell>
          <cell r="C2957" t="str">
            <v>und</v>
          </cell>
          <cell r="D2957">
            <v>20835.750200000002</v>
          </cell>
        </row>
        <row r="2958">
          <cell r="A2958">
            <v>7087</v>
          </cell>
          <cell r="B2958" t="str">
            <v>Cañahuatico h = 2.00 m. Suministro y siembra</v>
          </cell>
          <cell r="C2958" t="str">
            <v>und</v>
          </cell>
          <cell r="D2958">
            <v>20963.009999999998</v>
          </cell>
        </row>
        <row r="2959">
          <cell r="A2959">
            <v>7088</v>
          </cell>
          <cell r="B2959" t="str">
            <v>Matapalo h = 0.50 m. Suministro y siembra</v>
          </cell>
          <cell r="C2959" t="str">
            <v>und</v>
          </cell>
          <cell r="D2959">
            <v>14963.01</v>
          </cell>
        </row>
        <row r="2960">
          <cell r="A2960">
            <v>7089</v>
          </cell>
          <cell r="B2960" t="str">
            <v>Coralito h = 0.50 m. Suministro y siembra</v>
          </cell>
          <cell r="C2960" t="str">
            <v>und</v>
          </cell>
          <cell r="D2960">
            <v>11463.01</v>
          </cell>
        </row>
        <row r="2961">
          <cell r="A2961">
            <v>7090</v>
          </cell>
          <cell r="B2961" t="str">
            <v>Croto h = 0.50 m. Suministro y siembra</v>
          </cell>
          <cell r="C2961" t="str">
            <v>und</v>
          </cell>
          <cell r="D2961">
            <v>11835.7502</v>
          </cell>
        </row>
        <row r="2962">
          <cell r="A2962">
            <v>7091</v>
          </cell>
          <cell r="B2962" t="str">
            <v>Aceituna h = 0.50 m. Suministro y siembra</v>
          </cell>
          <cell r="C2962" t="str">
            <v>und</v>
          </cell>
          <cell r="D2962">
            <v>12463.01</v>
          </cell>
        </row>
        <row r="2963">
          <cell r="A2963">
            <v>7092</v>
          </cell>
          <cell r="B2963" t="str">
            <v>Arbol Floramarillo h = 1.50 m. Suministro, siembra, fertilización y fumigación.</v>
          </cell>
          <cell r="C2963" t="str">
            <v>und</v>
          </cell>
          <cell r="D2963">
            <v>57812.794899999994</v>
          </cell>
        </row>
        <row r="2964">
          <cell r="A2964">
            <v>7093</v>
          </cell>
          <cell r="B2964" t="str">
            <v>Alfajia en concreto de 3000 psi 0.13*0.08m</v>
          </cell>
          <cell r="C2964" t="str">
            <v>m</v>
          </cell>
          <cell r="D2964">
            <v>23758.93</v>
          </cell>
        </row>
        <row r="2965">
          <cell r="A2965">
            <v>7094</v>
          </cell>
          <cell r="B2965" t="str">
            <v>Union sanitaria PVC 6" o 160 mm con hidrosello. Suministro e Instalacion</v>
          </cell>
          <cell r="C2965" t="str">
            <v>und</v>
          </cell>
          <cell r="D2965">
            <v>22540.71</v>
          </cell>
        </row>
        <row r="2966">
          <cell r="A2966">
            <v>7095</v>
          </cell>
          <cell r="B2966" t="str">
            <v>Codo sanitario 45° PVC 6" 160 mm. Suministro e instal.</v>
          </cell>
          <cell r="C2966" t="str">
            <v>und</v>
          </cell>
          <cell r="D2966">
            <v>58889.120000000003</v>
          </cell>
        </row>
        <row r="2967">
          <cell r="A2967">
            <v>7096</v>
          </cell>
          <cell r="B2967" t="str">
            <v>Codo sanitario 90° PVC 6" 160 mm. Suministro e Instal.</v>
          </cell>
          <cell r="C2967" t="str">
            <v>und</v>
          </cell>
          <cell r="D2967">
            <v>101812.12</v>
          </cell>
        </row>
        <row r="2968">
          <cell r="A2968">
            <v>7097</v>
          </cell>
          <cell r="B2968" t="str">
            <v>Filtro tipo dren frances 1.50 x 0.80 m</v>
          </cell>
          <cell r="C2968" t="str">
            <v>m</v>
          </cell>
          <cell r="D2968">
            <v>200974.64</v>
          </cell>
        </row>
        <row r="2969">
          <cell r="A2969">
            <v>7098</v>
          </cell>
          <cell r="B2969" t="str">
            <v>Pintura esmalte para baranda en concreto, 2 manos</v>
          </cell>
          <cell r="C2969" t="str">
            <v>m</v>
          </cell>
          <cell r="D2969">
            <v>6960.32</v>
          </cell>
        </row>
        <row r="2970">
          <cell r="A2970">
            <v>7099</v>
          </cell>
          <cell r="B2970" t="str">
            <v>Sumidero de rejilla en adoquin ceramico tipo royal pañete, placa piso en concreto</v>
          </cell>
          <cell r="C2970" t="str">
            <v>m</v>
          </cell>
          <cell r="D2970">
            <v>197708.18</v>
          </cell>
        </row>
        <row r="2971">
          <cell r="A2971">
            <v>7100</v>
          </cell>
          <cell r="B2971" t="str">
            <v>Escalera en aluminio plegable articulada con pasamanos.Incluye instalalacion</v>
          </cell>
          <cell r="C2971" t="str">
            <v>und</v>
          </cell>
          <cell r="D2971">
            <v>3848195</v>
          </cell>
        </row>
        <row r="2972">
          <cell r="A2972">
            <v>7101</v>
          </cell>
          <cell r="B2972" t="str">
            <v>Silla tipo como proteccion arborizacion angulo de 3/4¨x1/8 incluye madera inmunizada</v>
          </cell>
          <cell r="C2972" t="str">
            <v>m</v>
          </cell>
          <cell r="D2972">
            <v>102184.5</v>
          </cell>
        </row>
        <row r="2973">
          <cell r="A2973">
            <v>7102</v>
          </cell>
          <cell r="B2973" t="str">
            <v>Bordillo Prefabricado (1.00 x 0.10 x 0.30 m) curvo</v>
          </cell>
          <cell r="C2973" t="str">
            <v>m</v>
          </cell>
          <cell r="D2973">
            <v>34331.42</v>
          </cell>
        </row>
        <row r="2974">
          <cell r="A2974">
            <v>7103</v>
          </cell>
          <cell r="B2974" t="str">
            <v>Bordillo Prefabricado (0.80 x 0.10 x 0.20 m) Incluye mortero de pegue y nivelacion 0.03 m</v>
          </cell>
          <cell r="C2974" t="str">
            <v>m</v>
          </cell>
          <cell r="D2974">
            <v>29527.48</v>
          </cell>
        </row>
        <row r="2975">
          <cell r="A2975">
            <v>7104</v>
          </cell>
          <cell r="B2975" t="str">
            <v>Arbol Palma Fenix h = 2.20 m. Suministro y siembra</v>
          </cell>
          <cell r="C2975" t="str">
            <v>und</v>
          </cell>
          <cell r="D2975">
            <v>106020.125</v>
          </cell>
        </row>
        <row r="2976">
          <cell r="A2976">
            <v>7105</v>
          </cell>
          <cell r="B2976" t="str">
            <v>Relleno plastico en PP-R para fijacion de bacterias en filtros percoladores 186 mm x 50 mm</v>
          </cell>
          <cell r="C2976" t="str">
            <v>m³</v>
          </cell>
          <cell r="D2976">
            <v>373217.92</v>
          </cell>
        </row>
        <row r="2977">
          <cell r="A2977">
            <v>7106</v>
          </cell>
          <cell r="B2977" t="str">
            <v>Banca en concreto 3000 psi espaldar en acero inoxidable 304 microperforada instalada</v>
          </cell>
          <cell r="C2977" t="str">
            <v>und</v>
          </cell>
          <cell r="D2977">
            <v>1228063.75</v>
          </cell>
        </row>
        <row r="2978">
          <cell r="A2978">
            <v>7107</v>
          </cell>
          <cell r="B2978" t="str">
            <v>Construccion Monumento Homenaje a la Virgen Manare Malecon San Luis de Palenque. Peso= 450 kg H= 1.70</v>
          </cell>
          <cell r="C2978" t="str">
            <v>und</v>
          </cell>
          <cell r="D2978">
            <v>47302129.399999999</v>
          </cell>
        </row>
        <row r="2979">
          <cell r="A2979">
            <v>7108</v>
          </cell>
          <cell r="B2979" t="str">
            <v>Construccion Monumento Homenaje al Hombre Llanero Malecon San Luis de Palenque. Peso= 1.000 kg  h= 1.70 m.</v>
          </cell>
          <cell r="C2979" t="str">
            <v>und</v>
          </cell>
          <cell r="D2979">
            <v>93868467.099999994</v>
          </cell>
        </row>
        <row r="2980">
          <cell r="A2980">
            <v>7109</v>
          </cell>
          <cell r="B2980" t="str">
            <v>Ventana tipo persiana fija en lámina cold rolled cal. 18 Instal.</v>
          </cell>
          <cell r="C2980" t="str">
            <v>m²</v>
          </cell>
          <cell r="D2980">
            <v>170518.9</v>
          </cell>
        </row>
        <row r="2981">
          <cell r="A2981">
            <v>7110</v>
          </cell>
          <cell r="B2981" t="str">
            <v>Cubierta en membrana arquitectonica, Inc Estructura, soporte, pintura y montaje</v>
          </cell>
          <cell r="C2981" t="str">
            <v>m²</v>
          </cell>
          <cell r="D2981">
            <v>446635.55</v>
          </cell>
        </row>
        <row r="2982">
          <cell r="A2982">
            <v>7111</v>
          </cell>
          <cell r="B2982" t="str">
            <v>Poda y limpieza de especie Bambu h=8 8-12 m. Inc. Retiro de ramaje</v>
          </cell>
          <cell r="C2982" t="str">
            <v>und</v>
          </cell>
          <cell r="D2982">
            <v>346039</v>
          </cell>
        </row>
        <row r="2983">
          <cell r="A2983">
            <v>7112</v>
          </cell>
          <cell r="B2983" t="str">
            <v>Loseta grano de marmol y cemento  prepulida  0.30 m x 0.30 m e = 0.06 m</v>
          </cell>
          <cell r="C2983" t="str">
            <v>m²</v>
          </cell>
          <cell r="D2983">
            <v>71100.23</v>
          </cell>
        </row>
        <row r="2984">
          <cell r="A2984">
            <v>7113</v>
          </cell>
          <cell r="B2984" t="str">
            <v>Recubrimiento sintetico látex ite canchas deportivas. Incluye Demarcacion</v>
          </cell>
          <cell r="C2984" t="str">
            <v>m²</v>
          </cell>
          <cell r="D2984">
            <v>64031.5</v>
          </cell>
        </row>
        <row r="2985">
          <cell r="A2985">
            <v>7114</v>
          </cell>
          <cell r="B2985" t="str">
            <v>Buje soldado 1 1/2" x 1 1/4". Suministro e instal.</v>
          </cell>
          <cell r="C2985" t="str">
            <v>und</v>
          </cell>
          <cell r="D2985">
            <v>6610.16</v>
          </cell>
        </row>
        <row r="2986">
          <cell r="A2986">
            <v>7115</v>
          </cell>
          <cell r="B2986" t="str">
            <v>Adaptador hembra de presion  PVC 1 1/ 2". Suministro e Instal.</v>
          </cell>
          <cell r="C2986" t="str">
            <v>und</v>
          </cell>
          <cell r="D2986">
            <v>7476.71</v>
          </cell>
        </row>
        <row r="2987">
          <cell r="A2987">
            <v>7116</v>
          </cell>
          <cell r="B2987" t="str">
            <v>Adaptador hembra de presion  PVC 1". Suministro e Instal.</v>
          </cell>
          <cell r="C2987" t="str">
            <v>und</v>
          </cell>
          <cell r="D2987">
            <v>3779.6</v>
          </cell>
        </row>
        <row r="2988">
          <cell r="A2988">
            <v>7117</v>
          </cell>
          <cell r="B2988" t="str">
            <v>Tapon macho en H.G. Ø 1"</v>
          </cell>
          <cell r="C2988" t="str">
            <v>und</v>
          </cell>
          <cell r="D2988">
            <v>3263.48</v>
          </cell>
        </row>
        <row r="2989">
          <cell r="A2989">
            <v>7118</v>
          </cell>
          <cell r="B2989" t="str">
            <v>Tee en H.G. Ø 1". Suministro e Instal.</v>
          </cell>
          <cell r="C2989" t="str">
            <v>und</v>
          </cell>
          <cell r="D2989">
            <v>7999.26</v>
          </cell>
        </row>
        <row r="2990">
          <cell r="A2990">
            <v>7119</v>
          </cell>
          <cell r="B2990" t="str">
            <v>Tapon en H.D. Ø=6" E.L. Suministro e Instal.</v>
          </cell>
          <cell r="C2990" t="str">
            <v>und</v>
          </cell>
          <cell r="D2990">
            <v>198822.77</v>
          </cell>
        </row>
        <row r="2991">
          <cell r="A2991">
            <v>7120</v>
          </cell>
          <cell r="B2991" t="str">
            <v>Cruz en H.D. 4" x  4" x 3" x 2" J.H.  Suministro e Instal</v>
          </cell>
          <cell r="C2991" t="str">
            <v>und</v>
          </cell>
          <cell r="D2991">
            <v>260587.45</v>
          </cell>
        </row>
        <row r="2992">
          <cell r="A2992">
            <v>7121</v>
          </cell>
          <cell r="B2992" t="str">
            <v>Codo 90° Ø=2" en A.C. en J.H. Suministro e instal.</v>
          </cell>
          <cell r="C2992" t="str">
            <v>und</v>
          </cell>
          <cell r="D2992">
            <v>79028.100000000006</v>
          </cell>
        </row>
        <row r="2993">
          <cell r="A2993">
            <v>7122</v>
          </cell>
          <cell r="B2993" t="str">
            <v>Codo 90° Ø=3" en A.C. en J.H. Suministro e instal.</v>
          </cell>
          <cell r="C2993" t="str">
            <v>und</v>
          </cell>
          <cell r="D2993">
            <v>108942.5</v>
          </cell>
        </row>
        <row r="2994">
          <cell r="A2994">
            <v>7123</v>
          </cell>
          <cell r="B2994" t="str">
            <v>Reduccion en HF 6" x  3" J.H. Suministro e Instal.</v>
          </cell>
          <cell r="C2994" t="str">
            <v>und</v>
          </cell>
          <cell r="D2994">
            <v>157145.51999999999</v>
          </cell>
        </row>
        <row r="2995">
          <cell r="A2995">
            <v>7124</v>
          </cell>
          <cell r="B2995" t="str">
            <v>Reduccion en HF 4" x  3" J.H. Suministro e Instal.</v>
          </cell>
          <cell r="C2995" t="str">
            <v>und</v>
          </cell>
          <cell r="D2995">
            <v>103730.66</v>
          </cell>
        </row>
        <row r="2996">
          <cell r="A2996">
            <v>7125</v>
          </cell>
          <cell r="B2996" t="str">
            <v>Reduccion en HF 3" x  2" J.H. Suministro e Instal.</v>
          </cell>
          <cell r="C2996" t="str">
            <v>und</v>
          </cell>
          <cell r="D2996">
            <v>65949.62</v>
          </cell>
        </row>
        <row r="2997">
          <cell r="A2997">
            <v>7126</v>
          </cell>
          <cell r="B2997" t="str">
            <v>Tee en H.F. 2" x 2" J.H. Suministro e Instal.</v>
          </cell>
          <cell r="C2997" t="str">
            <v>und</v>
          </cell>
          <cell r="D2997">
            <v>81427.12</v>
          </cell>
        </row>
        <row r="2998">
          <cell r="A2998">
            <v>7127</v>
          </cell>
          <cell r="B2998" t="str">
            <v>Porton de Corredera en lámina cold rolled cal 18, con marco en tubo acero de a.n. 2"pintado,</v>
          </cell>
          <cell r="C2998" t="str">
            <v>m²</v>
          </cell>
          <cell r="D2998">
            <v>308110.65999999997</v>
          </cell>
        </row>
        <row r="2999">
          <cell r="A2999">
            <v>7128</v>
          </cell>
          <cell r="B2999" t="str">
            <v>Losa maciza elevada en concreto de 3000 psi</v>
          </cell>
          <cell r="C2999" t="str">
            <v>m³</v>
          </cell>
          <cell r="D2999">
            <v>742580.56</v>
          </cell>
        </row>
        <row r="3000">
          <cell r="A3000">
            <v>7129</v>
          </cell>
          <cell r="B3000" t="str">
            <v>Teja española de fibrocemento</v>
          </cell>
          <cell r="C3000" t="str">
            <v>m²</v>
          </cell>
          <cell r="D3000">
            <v>53443.56</v>
          </cell>
        </row>
        <row r="3001">
          <cell r="A3001">
            <v>7130</v>
          </cell>
          <cell r="B3001" t="str">
            <v>Caballete articulado para teja española de fibrocemento</v>
          </cell>
          <cell r="C3001" t="str">
            <v>m</v>
          </cell>
          <cell r="D3001">
            <v>28124.82</v>
          </cell>
        </row>
        <row r="3002">
          <cell r="A3002">
            <v>7131</v>
          </cell>
          <cell r="B3002" t="str">
            <v>Prueba hidraulica para tuberia  Ø 2" - 4 "</v>
          </cell>
          <cell r="C3002" t="str">
            <v>m</v>
          </cell>
          <cell r="D3002">
            <v>1378.71</v>
          </cell>
        </row>
        <row r="3003">
          <cell r="A3003">
            <v>7132</v>
          </cell>
          <cell r="B3003" t="str">
            <v>Prueba hidraulica para tuberia  Ø 6" - 8 "</v>
          </cell>
          <cell r="C3003" t="str">
            <v>m</v>
          </cell>
          <cell r="D3003">
            <v>1909.7</v>
          </cell>
        </row>
        <row r="3004">
          <cell r="A3004">
            <v>7133</v>
          </cell>
          <cell r="B3004" t="str">
            <v>Acometida red hidraulica pvc 1/2" x 60 m, incluye collar, registro, valvula, cheque.</v>
          </cell>
          <cell r="C3004" t="str">
            <v>und</v>
          </cell>
          <cell r="D3004">
            <v>427167.27</v>
          </cell>
        </row>
        <row r="3005">
          <cell r="A3005">
            <v>7134</v>
          </cell>
          <cell r="B3005" t="str">
            <v>Caneca para exteriores tipo IDU M-120 en lámina y malla, instalada PENDIENTE INSERTAR CANECA</v>
          </cell>
          <cell r="C3005" t="str">
            <v>m²</v>
          </cell>
          <cell r="D3005">
            <v>6300</v>
          </cell>
        </row>
        <row r="3006">
          <cell r="A3006">
            <v>7135</v>
          </cell>
          <cell r="B3006" t="str">
            <v>Pieza de remate  A-105 para rampa  (0.8 x 0.40 x 0.275)</v>
          </cell>
          <cell r="C3006" t="str">
            <v>und</v>
          </cell>
          <cell r="D3006">
            <v>1691808</v>
          </cell>
        </row>
        <row r="3007">
          <cell r="A3007">
            <v>7136</v>
          </cell>
          <cell r="B3007" t="str">
            <v>Acometida red hidraulica pvc 1" x 60 m, incluye collar, registro, valvula, cheque.</v>
          </cell>
          <cell r="C3007" t="str">
            <v>und</v>
          </cell>
          <cell r="D3007">
            <v>741678.34</v>
          </cell>
        </row>
        <row r="3008">
          <cell r="A3008">
            <v>7137</v>
          </cell>
          <cell r="B3008" t="str">
            <v>Sardinel Prefabricado A - 80 (0.80 x 0.20 x 0.40 m) Incluye mortero de pegue y nivelacion 0.03 m</v>
          </cell>
          <cell r="C3008" t="str">
            <v>m</v>
          </cell>
          <cell r="D3008">
            <v>7076.25</v>
          </cell>
        </row>
        <row r="3009">
          <cell r="A3009">
            <v>7138</v>
          </cell>
          <cell r="B3009" t="str">
            <v>Sardinel especial A-100 para rampa  (0.6 x 0.20 x 0.5)</v>
          </cell>
          <cell r="C3009" t="str">
            <v>und</v>
          </cell>
          <cell r="D3009">
            <v>6992.1600000000008</v>
          </cell>
        </row>
        <row r="3010">
          <cell r="A3010">
            <v>7139</v>
          </cell>
          <cell r="B3010" t="str">
            <v>Sardinel bajo A-85 para rampas  (0.8 x 0.20 x 0.35)</v>
          </cell>
          <cell r="C3010" t="str">
            <v>m</v>
          </cell>
          <cell r="D3010">
            <v>35032</v>
          </cell>
        </row>
        <row r="3011">
          <cell r="A3011">
            <v>7140</v>
          </cell>
          <cell r="B3011" t="str">
            <v>Closet estructura en cedro + triplex tipo 1 puertas estilo deko. Suministro e instal.</v>
          </cell>
          <cell r="C3011" t="str">
            <v>m²</v>
          </cell>
          <cell r="D3011">
            <v>457200</v>
          </cell>
        </row>
        <row r="3012">
          <cell r="A3012">
            <v>7141</v>
          </cell>
          <cell r="B3012" t="str">
            <v>Piso en Loseta prefabricada A-50 (40x40x6), Incluye base 4 cm arena nivelacion y sello de arena</v>
          </cell>
          <cell r="C3012" t="str">
            <v>m²</v>
          </cell>
          <cell r="D3012">
            <v>67967.899999999994</v>
          </cell>
        </row>
        <row r="3013">
          <cell r="A3013">
            <v>7142</v>
          </cell>
          <cell r="B3013" t="str">
            <v>Piso en Loseta prefabricada A-50 (40x40x6), Incluye base 4 cm mortero 1:4 y sello de arena</v>
          </cell>
          <cell r="C3013" t="str">
            <v>m²</v>
          </cell>
          <cell r="D3013">
            <v>75468.58</v>
          </cell>
        </row>
        <row r="3014">
          <cell r="A3014">
            <v>7143</v>
          </cell>
          <cell r="B3014" t="str">
            <v>Union reducida de Polietileno PE 100  PN-10 de 90 mm x 63 mm. o 3" x 2"</v>
          </cell>
          <cell r="C3014" t="str">
            <v>und</v>
          </cell>
          <cell r="D3014">
            <v>67613.53</v>
          </cell>
        </row>
        <row r="3015">
          <cell r="A3015">
            <v>7144</v>
          </cell>
          <cell r="B3015" t="str">
            <v>Union reducida de Polietileno PE 100  PN-16 de 63 mm x 32 mm. o 2" x 1"</v>
          </cell>
          <cell r="C3015" t="str">
            <v>und</v>
          </cell>
          <cell r="D3015">
            <v>51587.360000000001</v>
          </cell>
        </row>
        <row r="3016">
          <cell r="A3016">
            <v>7145</v>
          </cell>
          <cell r="B3016" t="str">
            <v>Tee de polietileno PE 100 - RDE 17 PN 10  63 mm Ø=2".</v>
          </cell>
          <cell r="C3016" t="str">
            <v>und</v>
          </cell>
          <cell r="D3016">
            <v>60952.49</v>
          </cell>
        </row>
        <row r="3017">
          <cell r="A3017">
            <v>7146</v>
          </cell>
          <cell r="B3017" t="str">
            <v>Cheque sello en bronce 3/4". Suministro e Instal.</v>
          </cell>
          <cell r="C3017" t="str">
            <v>und</v>
          </cell>
          <cell r="D3017">
            <v>67312.91</v>
          </cell>
        </row>
        <row r="3018">
          <cell r="A3018">
            <v>7147</v>
          </cell>
          <cell r="B3018" t="str">
            <v>Concertina doble en acero inoxidable. Suministro e Instal.</v>
          </cell>
          <cell r="C3018" t="str">
            <v>m</v>
          </cell>
          <cell r="D3018">
            <v>20073.52</v>
          </cell>
        </row>
        <row r="3019">
          <cell r="A3019">
            <v>7148</v>
          </cell>
          <cell r="B3019" t="str">
            <v>Filtro o Dren Frances  PVC 160 mm (0.6 x 0.8) m</v>
          </cell>
          <cell r="C3019" t="str">
            <v>m</v>
          </cell>
          <cell r="D3019">
            <v>140163.06</v>
          </cell>
        </row>
        <row r="3020">
          <cell r="A3020">
            <v>7149</v>
          </cell>
          <cell r="B3020" t="str">
            <v>Caja para medidor de agua prefabricada 35 x 51 con tapa HD de seguridad. Suministro e Instal.</v>
          </cell>
          <cell r="C3020" t="str">
            <v>und</v>
          </cell>
          <cell r="D3020">
            <v>150741</v>
          </cell>
        </row>
        <row r="3021">
          <cell r="A3021">
            <v>7150</v>
          </cell>
          <cell r="B3021" t="str">
            <v>Ventana corrediza en Aluminio serie Titanio anodizado 5030 anoloc, con cristal bronce 8 mm y alfajia leh 413.Instal.</v>
          </cell>
          <cell r="C3021" t="str">
            <v>m²</v>
          </cell>
          <cell r="D3021">
            <v>480000</v>
          </cell>
        </row>
        <row r="3022">
          <cell r="A3022">
            <v>7151</v>
          </cell>
          <cell r="B3022" t="str">
            <v>Ventana proyectante en Al serie Ti anodizado 338 anoloc, con cristal polarizado bronce 7 mm y alfajia leh 413.Instal.</v>
          </cell>
          <cell r="C3022" t="str">
            <v>m²</v>
          </cell>
          <cell r="D3022">
            <v>480000</v>
          </cell>
        </row>
        <row r="3023">
          <cell r="A3023">
            <v>7152</v>
          </cell>
          <cell r="B3023" t="str">
            <v>Puerta en lamina cold rolled cal.16 doble lamina, rellena en material cortafuego y barra antipanico y ventanilla. Instal</v>
          </cell>
          <cell r="C3023" t="str">
            <v>m²</v>
          </cell>
          <cell r="D3023">
            <v>650000</v>
          </cell>
        </row>
        <row r="3024">
          <cell r="A3024">
            <v>7153</v>
          </cell>
          <cell r="B3024" t="str">
            <v>Collar de derivacion PN 10  90 mm x 32 mm. Suministro e Instal.</v>
          </cell>
          <cell r="C3024" t="str">
            <v>und</v>
          </cell>
          <cell r="D3024">
            <v>21770.12</v>
          </cell>
        </row>
        <row r="3025">
          <cell r="A3025">
            <v>7154</v>
          </cell>
          <cell r="B3025" t="str">
            <v>Collar de derivacion PN 10  63 mm x 32 mm. Suministro e Instal.</v>
          </cell>
          <cell r="C3025" t="str">
            <v>und</v>
          </cell>
          <cell r="D3025">
            <v>16459.38</v>
          </cell>
        </row>
        <row r="3026">
          <cell r="A3026">
            <v>7155</v>
          </cell>
          <cell r="B3026" t="str">
            <v>Tubo cerramiento galvanizado 2"x 1.5 mm. Incluye pintura. Suministro e Instal.</v>
          </cell>
          <cell r="C3026" t="str">
            <v>m</v>
          </cell>
          <cell r="D3026">
            <v>15782.32</v>
          </cell>
        </row>
        <row r="3027">
          <cell r="A3027">
            <v>7156</v>
          </cell>
          <cell r="B3027" t="str">
            <v>Relleno con sub base granular seleccionada o clasificada, compactada y transportada</v>
          </cell>
          <cell r="C3027" t="str">
            <v>m³</v>
          </cell>
          <cell r="D3027">
            <v>49854</v>
          </cell>
        </row>
        <row r="3028">
          <cell r="A3028">
            <v>7157</v>
          </cell>
          <cell r="B3028" t="str">
            <v>Perfil estructural circular 4" x 3 mm para estructura de cubierta, instalado y pintado</v>
          </cell>
          <cell r="C3028" t="str">
            <v>m</v>
          </cell>
          <cell r="D3028">
            <v>66833</v>
          </cell>
        </row>
        <row r="3029">
          <cell r="A3029">
            <v>7158</v>
          </cell>
          <cell r="B3029" t="str">
            <v>Perfil estructural circular 5" x 4 mm para estructura de cubierta, instalado y pintado.</v>
          </cell>
          <cell r="C3029" t="str">
            <v>m</v>
          </cell>
          <cell r="D3029">
            <v>75244.649999999994</v>
          </cell>
        </row>
        <row r="3030">
          <cell r="A3030">
            <v>7159</v>
          </cell>
          <cell r="B3030" t="str">
            <v>Excavacion mecanica en material conglomerado 0 - 2 m (area restringida)</v>
          </cell>
          <cell r="C3030" t="str">
            <v>m³</v>
          </cell>
          <cell r="D3030">
            <v>6707.66</v>
          </cell>
        </row>
        <row r="3031">
          <cell r="A3031">
            <v>7160</v>
          </cell>
          <cell r="B3031" t="str">
            <v>Señal informativa (SI) 60 x 75 cm, en cinta reflectiva, lamina HG cal 16, paral angulo 2"x1/4" h=3.05. Suministro e inst</v>
          </cell>
          <cell r="C3031" t="str">
            <v>und</v>
          </cell>
          <cell r="D3031">
            <v>219796</v>
          </cell>
        </row>
        <row r="3032">
          <cell r="A3032">
            <v>7161</v>
          </cell>
          <cell r="B3032" t="str">
            <v>Valla informativa (SI) 60 x 75 cm, en cinta vinilo, lamina HG cal 16, paral angulo 2"x1/4" h=3.05. Suministro e inst</v>
          </cell>
          <cell r="C3032" t="str">
            <v>und</v>
          </cell>
          <cell r="D3032">
            <v>205035.39</v>
          </cell>
        </row>
        <row r="3033">
          <cell r="A3033">
            <v>7162</v>
          </cell>
          <cell r="B3033" t="str">
            <v>Viga cinta de 0.15 x 0.10 m en concreto de resistencia 3000 Psi</v>
          </cell>
          <cell r="C3033" t="str">
            <v>m</v>
          </cell>
          <cell r="D3033">
            <v>21865</v>
          </cell>
        </row>
        <row r="3034">
          <cell r="A3034">
            <v>7163</v>
          </cell>
          <cell r="B3034" t="str">
            <v>Bordillo 12 x 50 cm fundido en concreto 3000 psi</v>
          </cell>
          <cell r="C3034" t="str">
            <v>m</v>
          </cell>
          <cell r="D3034">
            <v>33983.53</v>
          </cell>
        </row>
        <row r="3035">
          <cell r="A3035">
            <v>7164</v>
          </cell>
          <cell r="B3035" t="str">
            <v>Correa en tubo estructural rectangular 100*40*2 mm para estructura de cubierta, instalado y pintado.</v>
          </cell>
          <cell r="C3035" t="str">
            <v>m</v>
          </cell>
          <cell r="D3035">
            <v>25251.119999999999</v>
          </cell>
        </row>
        <row r="3036">
          <cell r="A3036">
            <v>7165</v>
          </cell>
          <cell r="B3036" t="str">
            <v>Bordillo 10 x 50 cm fundido en concreto 3000 psi</v>
          </cell>
          <cell r="C3036" t="str">
            <v>m</v>
          </cell>
          <cell r="D3036">
            <v>32260.73</v>
          </cell>
        </row>
        <row r="3037">
          <cell r="A3037">
            <v>7166</v>
          </cell>
          <cell r="B3037" t="e">
            <v>#N/A</v>
          </cell>
          <cell r="C3037" t="e">
            <v>#N/A</v>
          </cell>
          <cell r="D3037" t="e">
            <v>#N/A</v>
          </cell>
        </row>
        <row r="3038">
          <cell r="A3038">
            <v>7167</v>
          </cell>
          <cell r="B3038" t="str">
            <v>Tablero de Distribución de 4 circuitos, con puerta y chapa plástica instalado empotrado en pared</v>
          </cell>
          <cell r="C3038" t="str">
            <v>und</v>
          </cell>
          <cell r="D3038">
            <v>121057.05</v>
          </cell>
        </row>
        <row r="3039">
          <cell r="A3039">
            <v>7168</v>
          </cell>
          <cell r="B3039" t="str">
            <v>Acometida electrica en conductor de cobre THW 4No.8 + ducto conduit 1"</v>
          </cell>
          <cell r="C3039" t="str">
            <v>m</v>
          </cell>
          <cell r="D3039">
            <v>23272.73</v>
          </cell>
        </row>
        <row r="3040">
          <cell r="A3040">
            <v>7169</v>
          </cell>
          <cell r="B3040" t="str">
            <v>Muro circular en Concreto 4000 Psi e=0.50 m altura 10 - 20 m</v>
          </cell>
          <cell r="C3040" t="str">
            <v>m³</v>
          </cell>
          <cell r="D3040">
            <v>1138521.76</v>
          </cell>
        </row>
        <row r="3041">
          <cell r="A3041">
            <v>7170</v>
          </cell>
          <cell r="B3041" t="str">
            <v>Muro circular en Concreto 4000 Psi e=0.50 m altura 20 - 30 m</v>
          </cell>
          <cell r="C3041" t="str">
            <v>m³</v>
          </cell>
          <cell r="D3041">
            <v>1274570.76</v>
          </cell>
        </row>
        <row r="3042">
          <cell r="A3042">
            <v>7171</v>
          </cell>
          <cell r="B3042" t="str">
            <v>Muro circular en Concreto 4000 Psi e=0.50 m altura 0 - 10 m</v>
          </cell>
          <cell r="C3042" t="str">
            <v>m³</v>
          </cell>
          <cell r="D3042">
            <v>1001638.76</v>
          </cell>
        </row>
        <row r="3043">
          <cell r="A3043">
            <v>7172</v>
          </cell>
          <cell r="B3043" t="str">
            <v>Losa inferior en concreto de 4000 psi impermeabilizado, para tanque elevado, (inc. viga perimetral y vigas centrales)</v>
          </cell>
          <cell r="C3043" t="str">
            <v>m³</v>
          </cell>
          <cell r="D3043">
            <v>1163822.1499999999</v>
          </cell>
        </row>
        <row r="3044">
          <cell r="A3044">
            <v>7173</v>
          </cell>
          <cell r="B3044" t="str">
            <v>Muro en concreto de 4000 psi impermeabilizado, para tanque elevado.</v>
          </cell>
          <cell r="C3044" t="str">
            <v>m³</v>
          </cell>
          <cell r="D3044">
            <v>1115892.7</v>
          </cell>
        </row>
        <row r="3045">
          <cell r="A3045">
            <v>7174</v>
          </cell>
          <cell r="B3045" t="str">
            <v>Losa superior en concreto de 4000 psi, para tanque elevado, (inc. viga perimetral y vigas centrales)</v>
          </cell>
          <cell r="C3045" t="str">
            <v>m³</v>
          </cell>
          <cell r="D3045">
            <v>1066056.3799999999</v>
          </cell>
        </row>
        <row r="3046">
          <cell r="A3046">
            <v>7175</v>
          </cell>
          <cell r="B3046" t="str">
            <v>Tuberia Polietileno de alta densidad alcantarillado 14". Suministro e instal.</v>
          </cell>
          <cell r="C3046" t="str">
            <v>m</v>
          </cell>
          <cell r="D3046">
            <v>104434.1</v>
          </cell>
        </row>
        <row r="3047">
          <cell r="A3047">
            <v>7176</v>
          </cell>
          <cell r="B3047" t="str">
            <v>Tuberia Polietileno de alta densidad alcantarillado 16". Suministro e instal.</v>
          </cell>
          <cell r="C3047" t="str">
            <v>m</v>
          </cell>
          <cell r="D3047">
            <v>147187.41</v>
          </cell>
        </row>
        <row r="3048">
          <cell r="A3048">
            <v>7177</v>
          </cell>
          <cell r="B3048" t="str">
            <v>Tuberia Polietileno de alta densidad alcantarillado 20". Suministro e instal.</v>
          </cell>
          <cell r="C3048" t="str">
            <v>m</v>
          </cell>
          <cell r="D3048">
            <v>238548.6</v>
          </cell>
        </row>
        <row r="3049">
          <cell r="A3049">
            <v>7178</v>
          </cell>
          <cell r="B3049" t="str">
            <v>Cheque cuerpo en bronce 4". Suministro e Instal.</v>
          </cell>
          <cell r="C3049" t="str">
            <v>und</v>
          </cell>
          <cell r="D3049">
            <v>816801.9</v>
          </cell>
        </row>
        <row r="3050">
          <cell r="A3050">
            <v>7179</v>
          </cell>
          <cell r="B3050" t="str">
            <v>Pasamuro en A.C. Ø=4" L=0.55 m E.R x E.R. Suministro e Instal.</v>
          </cell>
          <cell r="C3050" t="str">
            <v>und</v>
          </cell>
          <cell r="D3050">
            <v>201946.04</v>
          </cell>
        </row>
        <row r="3051">
          <cell r="A3051">
            <v>7180</v>
          </cell>
          <cell r="B3051" t="str">
            <v>Valvula de bola en H.D. 4". Suministro e Instal.</v>
          </cell>
          <cell r="C3051" t="str">
            <v>und</v>
          </cell>
          <cell r="D3051">
            <v>620289.38</v>
          </cell>
        </row>
        <row r="3052">
          <cell r="A3052">
            <v>7181</v>
          </cell>
          <cell r="B3052" t="str">
            <v>Codo Galvanizado 90° de 2". Suministro e Instal.</v>
          </cell>
          <cell r="C3052" t="str">
            <v>und</v>
          </cell>
          <cell r="D3052">
            <v>13791.32</v>
          </cell>
        </row>
        <row r="3053">
          <cell r="A3053">
            <v>7182</v>
          </cell>
          <cell r="B3053" t="str">
            <v>Pasamuro en A.C. Ø=2" L=0.35 m E.R x E.R. Suministro e Instal.</v>
          </cell>
          <cell r="C3053" t="str">
            <v>und</v>
          </cell>
          <cell r="D3053">
            <v>101226.04</v>
          </cell>
        </row>
        <row r="3054">
          <cell r="A3054">
            <v>7183</v>
          </cell>
          <cell r="B3054" t="str">
            <v>Union universal H.G. Ø 1 1/2". Suministro e instal.</v>
          </cell>
          <cell r="C3054" t="str">
            <v>und</v>
          </cell>
          <cell r="D3054">
            <v>21346.36</v>
          </cell>
        </row>
        <row r="3055">
          <cell r="A3055">
            <v>7184</v>
          </cell>
          <cell r="B3055" t="str">
            <v>Cheque cuerpo en bronce 1 1/2". Suministro e Instal.</v>
          </cell>
          <cell r="C3055" t="str">
            <v>und</v>
          </cell>
          <cell r="D3055">
            <v>152502.94</v>
          </cell>
        </row>
        <row r="3056">
          <cell r="A3056">
            <v>7185</v>
          </cell>
          <cell r="B3056" t="str">
            <v>Codo Galvanizado 90° de 1 1/2". Suministro e Instal.</v>
          </cell>
          <cell r="C3056" t="str">
            <v>und</v>
          </cell>
          <cell r="D3056">
            <v>9247.19</v>
          </cell>
        </row>
        <row r="3057">
          <cell r="A3057">
            <v>7186</v>
          </cell>
          <cell r="B3057" t="str">
            <v>Yee sanitaria reducida 6" x 4". Suministro e instal.</v>
          </cell>
          <cell r="C3057" t="str">
            <v>und</v>
          </cell>
          <cell r="D3057">
            <v>120022.08</v>
          </cell>
        </row>
        <row r="3058">
          <cell r="A3058">
            <v>7187</v>
          </cell>
          <cell r="B3058" t="str">
            <v>Motobomba 3/4" H.P. Ø=2" x 1 1/2" x 1". Suministro e instal.</v>
          </cell>
          <cell r="C3058" t="str">
            <v>und</v>
          </cell>
          <cell r="D3058">
            <v>1832210</v>
          </cell>
        </row>
        <row r="3059">
          <cell r="A3059">
            <v>7188</v>
          </cell>
          <cell r="B3059" t="str">
            <v>Gabinete contra incendios (0.99 x 0.77 x 0.24). Suministro e instal.</v>
          </cell>
          <cell r="C3059" t="str">
            <v>und</v>
          </cell>
          <cell r="D3059">
            <v>993326.9</v>
          </cell>
        </row>
        <row r="3060">
          <cell r="A3060">
            <v>7189</v>
          </cell>
          <cell r="B3060" t="str">
            <v>Equipo para sistema contra incendio, dos motobombas; principal y vertical con tablero . Suministro e instal.</v>
          </cell>
          <cell r="C3060" t="str">
            <v>und</v>
          </cell>
          <cell r="D3060">
            <v>13756872</v>
          </cell>
        </row>
        <row r="3061">
          <cell r="A3061">
            <v>7190</v>
          </cell>
          <cell r="B3061" t="str">
            <v>Transporte de material (triturado) m³</v>
          </cell>
          <cell r="C3061" t="str">
            <v>m³</v>
          </cell>
          <cell r="D3061">
            <v>8244</v>
          </cell>
        </row>
        <row r="3062">
          <cell r="A3062">
            <v>7191</v>
          </cell>
          <cell r="B3062" t="str">
            <v>Rampa elevada en concreto de 3000 Psi</v>
          </cell>
          <cell r="C3062" t="str">
            <v>m³</v>
          </cell>
          <cell r="D3062">
            <v>821971</v>
          </cell>
        </row>
        <row r="3063">
          <cell r="A3063">
            <v>7192</v>
          </cell>
          <cell r="B3063" t="str">
            <v>Placa base en concreto impermeabilizado 3000 psi e=0.10 m reforzada con malla Q-5 y polietileno cal. 8</v>
          </cell>
          <cell r="C3063" t="str">
            <v>m²</v>
          </cell>
          <cell r="D3063">
            <v>71609.64</v>
          </cell>
        </row>
        <row r="3064">
          <cell r="A3064">
            <v>7193</v>
          </cell>
          <cell r="B3064" t="str">
            <v>Pavimento en piedra laja pegada e=0.12 m  incluye placa base en concreto de 4000 Psi de e=0.14 m (sin Transporte piedra)</v>
          </cell>
          <cell r="C3064" t="str">
            <v>m²</v>
          </cell>
          <cell r="D3064">
            <v>4443.49</v>
          </cell>
        </row>
        <row r="3065">
          <cell r="A3065">
            <v>7194</v>
          </cell>
          <cell r="B3065" t="str">
            <v>Valvula de mariposa para gas 1". Suministro e Instal.</v>
          </cell>
          <cell r="C3065" t="str">
            <v>und</v>
          </cell>
          <cell r="D3065">
            <v>40192.699999999997</v>
          </cell>
        </row>
        <row r="3066">
          <cell r="A3066">
            <v>7195</v>
          </cell>
          <cell r="B3066" t="str">
            <v>Aislamiento térmico acústico frescasa en fibra de vidrio de 3 y 1/2" con película de papel</v>
          </cell>
          <cell r="C3066" t="str">
            <v>m²</v>
          </cell>
          <cell r="D3066">
            <v>14270.91</v>
          </cell>
        </row>
        <row r="3067">
          <cell r="A3067">
            <v>7196</v>
          </cell>
          <cell r="B3067" t="str">
            <v>Demolicion cielo raso en madeflex</v>
          </cell>
          <cell r="C3067" t="str">
            <v>m²</v>
          </cell>
          <cell r="D3067">
            <v>1807.46</v>
          </cell>
        </row>
        <row r="3068">
          <cell r="A3068">
            <v>7197</v>
          </cell>
          <cell r="B3068" t="str">
            <v>Desmonte cerramiento en poste concreto y malla eslabonada  con cargue, retiro y transporte</v>
          </cell>
          <cell r="C3068" t="str">
            <v>m</v>
          </cell>
          <cell r="D3068">
            <v>4456.4399999999996</v>
          </cell>
        </row>
        <row r="3069">
          <cell r="A3069">
            <v>7198</v>
          </cell>
          <cell r="B3069" t="str">
            <v>Excavacion mecanica en material comun 0 - 6 m (area restringida)</v>
          </cell>
          <cell r="C3069" t="str">
            <v>m³</v>
          </cell>
          <cell r="D3069">
            <v>7597.47</v>
          </cell>
        </row>
        <row r="3070">
          <cell r="A3070">
            <v>7199</v>
          </cell>
          <cell r="B3070" t="str">
            <v>Domo individual en acrílico de 3 mm opal, incluye estructura de soporte e instalación</v>
          </cell>
          <cell r="C3070" t="str">
            <v>m²</v>
          </cell>
          <cell r="D3070">
            <v>224000</v>
          </cell>
        </row>
        <row r="3071">
          <cell r="A3071">
            <v>7200</v>
          </cell>
          <cell r="B3071" t="str">
            <v>Ventana aluminio fija y/o tipo persiana con vidrio de 5 mm, Suministro e instal.</v>
          </cell>
          <cell r="C3071" t="str">
            <v>m²</v>
          </cell>
          <cell r="D3071">
            <v>164000</v>
          </cell>
        </row>
        <row r="3072">
          <cell r="A3072">
            <v>7201</v>
          </cell>
          <cell r="B3072" t="str">
            <v>Fertilizacion de plantas a los treinta y sesenta dias despues de la siembra, incluye limpieza.</v>
          </cell>
          <cell r="C3072" t="str">
            <v>m²</v>
          </cell>
          <cell r="D3072">
            <v>15949.79</v>
          </cell>
        </row>
        <row r="3073">
          <cell r="A3073">
            <v>7202</v>
          </cell>
          <cell r="B3073" t="str">
            <v>Tapa para camara F1  0.68 x 0.81</v>
          </cell>
          <cell r="C3073" t="str">
            <v>und</v>
          </cell>
          <cell r="D3073">
            <v>141975.25</v>
          </cell>
        </row>
        <row r="3074">
          <cell r="A3074">
            <v>7203</v>
          </cell>
          <cell r="B3074" t="str">
            <v>Camara tipo F1 0.69 x 0.56 x 0.96 incluye tapa y marco.</v>
          </cell>
          <cell r="C3074" t="str">
            <v>und</v>
          </cell>
          <cell r="D3074">
            <v>479374.35</v>
          </cell>
        </row>
        <row r="3075">
          <cell r="A3075">
            <v>7204</v>
          </cell>
          <cell r="B3075" t="str">
            <v>Camara tipo doble F1 1.5 x 0.56 x 1.06 incluye tapa y marco.</v>
          </cell>
          <cell r="C3075" t="str">
            <v>und</v>
          </cell>
          <cell r="D3075">
            <v>902755.87</v>
          </cell>
        </row>
        <row r="3076">
          <cell r="A3076">
            <v>7205</v>
          </cell>
          <cell r="B3076" t="str">
            <v>Matera en ladrillo tolete común con contenedor de raices circular Ø= 1.80 m, bordillo en adoquin</v>
          </cell>
          <cell r="C3076" t="str">
            <v>und</v>
          </cell>
          <cell r="D3076">
            <v>0</v>
          </cell>
        </row>
        <row r="3077">
          <cell r="A3077">
            <v>7206</v>
          </cell>
          <cell r="B3077" t="str">
            <v>Matera en ladrillo tolete común con contenedor de raices de 2 x 2 m, bordillo en concreto</v>
          </cell>
          <cell r="C3077" t="str">
            <v>und</v>
          </cell>
          <cell r="D3077">
            <v>777447.24</v>
          </cell>
        </row>
        <row r="3078">
          <cell r="A3078">
            <v>7207</v>
          </cell>
          <cell r="B3078" t="str">
            <v>Matera en ladrillo tolete común con contenedor de raices de 1.8 x 1.2 m, bordillo en concreto</v>
          </cell>
          <cell r="C3078" t="str">
            <v>und</v>
          </cell>
          <cell r="D3078">
            <v>628276.01</v>
          </cell>
        </row>
        <row r="3079">
          <cell r="A3079">
            <v>7208</v>
          </cell>
          <cell r="B3079" t="str">
            <v>Empradizacion en mani forrajero</v>
          </cell>
          <cell r="C3079" t="str">
            <v>m²</v>
          </cell>
          <cell r="D3079">
            <v>5825.54</v>
          </cell>
        </row>
        <row r="3080">
          <cell r="A3080">
            <v>7209</v>
          </cell>
          <cell r="B3080" t="str">
            <v>Perforacion, reperforacion y/o ampliacion en Ø 36 " (sector piedemonte )</v>
          </cell>
          <cell r="C3080" t="str">
            <v>m</v>
          </cell>
          <cell r="D3080">
            <v>1872211</v>
          </cell>
        </row>
        <row r="3081">
          <cell r="A3081">
            <v>7210</v>
          </cell>
          <cell r="B3081" t="str">
            <v>Tuberia de Polietileno PE 100  PN-16 de Ø=800 mm = 32"</v>
          </cell>
          <cell r="C3081" t="str">
            <v>m</v>
          </cell>
          <cell r="D3081">
            <v>1290947.78</v>
          </cell>
        </row>
        <row r="3082">
          <cell r="A3082">
            <v>7211</v>
          </cell>
          <cell r="B3082" t="str">
            <v>Concreto 4000 Psi, impermeabilizado para estructuras hidraulicas</v>
          </cell>
          <cell r="C3082" t="str">
            <v>m³</v>
          </cell>
          <cell r="D3082">
            <v>932052.13</v>
          </cell>
        </row>
        <row r="3083">
          <cell r="A3083">
            <v>7212</v>
          </cell>
          <cell r="B3083" t="str">
            <v>Compuerta lateral rectangular deslizante tipo guillotina con obturador en H.D. guias en A.I. sello bronce Ø 56" 1400 mm.</v>
          </cell>
          <cell r="C3083" t="str">
            <v>und</v>
          </cell>
          <cell r="D3083">
            <v>50107438</v>
          </cell>
        </row>
        <row r="3084">
          <cell r="A3084">
            <v>7213</v>
          </cell>
          <cell r="B3084" t="str">
            <v>Compuerta lateral circular deslizante tipo guillotina con obturador en H.D. guias en A.I. sello bronce Ø 60" 1500 mm.</v>
          </cell>
          <cell r="C3084" t="str">
            <v>und</v>
          </cell>
          <cell r="D3084">
            <v>83964968</v>
          </cell>
        </row>
        <row r="3085">
          <cell r="A3085">
            <v>7214</v>
          </cell>
          <cell r="B3085" t="str">
            <v>Compuerta lateral rectangular deslizante tipo guillotina con obturador en H.D. guias en A.I. sello bronce Ø 88" 2200 mm.</v>
          </cell>
          <cell r="C3085" t="str">
            <v>und</v>
          </cell>
          <cell r="D3085">
            <v>99058308</v>
          </cell>
        </row>
        <row r="3086">
          <cell r="A3086">
            <v>7215</v>
          </cell>
          <cell r="B3086" t="str">
            <v>Compuerta lateral rectangular deslizante tipo guillotina con obturador en H.D. guias en A.I. sello bronce Ø 88" x 72"</v>
          </cell>
          <cell r="C3086" t="str">
            <v>und</v>
          </cell>
          <cell r="D3086">
            <v>87458308</v>
          </cell>
        </row>
        <row r="3087">
          <cell r="A3087">
            <v>7216</v>
          </cell>
          <cell r="B3087" t="str">
            <v>Relleno con material tipo arena de trituracion compactada, incluye transporte</v>
          </cell>
          <cell r="C3087" t="str">
            <v>m³</v>
          </cell>
          <cell r="D3087">
            <v>70685.460000000006</v>
          </cell>
        </row>
        <row r="3088">
          <cell r="A3088">
            <v>7217</v>
          </cell>
          <cell r="B3088" t="str">
            <v>Desmonte, mantenimiento, traslado y montaje de valvulas de Ø 12"</v>
          </cell>
          <cell r="C3088" t="str">
            <v>und</v>
          </cell>
          <cell r="D3088">
            <v>479508.13</v>
          </cell>
        </row>
        <row r="3089">
          <cell r="A3089">
            <v>7218</v>
          </cell>
          <cell r="B3089" t="str">
            <v>Rejilla aluminio tradicional 4" x 3" con sosco</v>
          </cell>
          <cell r="C3089" t="str">
            <v>und</v>
          </cell>
          <cell r="D3089">
            <v>13348.35</v>
          </cell>
        </row>
        <row r="3090">
          <cell r="A3090">
            <v>7219</v>
          </cell>
          <cell r="B3090" t="str">
            <v>Alfajia en concreto 0.30 x 0.07m  con 1.2 kg de ref acero 60.000 psi</v>
          </cell>
          <cell r="C3090" t="str">
            <v>m</v>
          </cell>
          <cell r="D3090">
            <v>42368.05</v>
          </cell>
        </row>
        <row r="3091">
          <cell r="A3091">
            <v>7220</v>
          </cell>
          <cell r="B3091" t="str">
            <v>Bordillo 0.24 x 0.50 cm fundido en sitio concreto 3000 psi a la vista sin refuerzo</v>
          </cell>
          <cell r="C3091" t="str">
            <v>m</v>
          </cell>
          <cell r="D3091">
            <v>82483.149999999994</v>
          </cell>
        </row>
        <row r="3092">
          <cell r="A3092">
            <v>7222</v>
          </cell>
          <cell r="B3092" t="str">
            <v>Bordillo 0.10 x 0.15 m fundido en sitio concreto 3000 psi a la vista sin refuerzo</v>
          </cell>
          <cell r="C3092" t="str">
            <v>m</v>
          </cell>
          <cell r="D3092">
            <v>23412.58</v>
          </cell>
        </row>
        <row r="3093">
          <cell r="A3093">
            <v>7223</v>
          </cell>
          <cell r="B3093" t="str">
            <v>Bordillo 0.10 x 0.10 m fundido en sitio concreto 3000 psi a la vista sin refuerzo</v>
          </cell>
          <cell r="C3093" t="str">
            <v>m</v>
          </cell>
          <cell r="D3093">
            <v>16654.95</v>
          </cell>
        </row>
        <row r="3094">
          <cell r="A3094">
            <v>7224</v>
          </cell>
          <cell r="B3094" t="str">
            <v>Muro doble en bloque No. 5  E=0.23 m con grafil de 6 mm</v>
          </cell>
          <cell r="C3094" t="str">
            <v>m²</v>
          </cell>
          <cell r="D3094">
            <v>62947.93</v>
          </cell>
        </row>
        <row r="3095">
          <cell r="A3095">
            <v>7225</v>
          </cell>
          <cell r="B3095" t="str">
            <v>Muro en bloque No. 4 de 0.10 m con grafil 6 mm</v>
          </cell>
          <cell r="C3095" t="str">
            <v>m²</v>
          </cell>
          <cell r="D3095">
            <v>44422.13</v>
          </cell>
        </row>
        <row r="3096">
          <cell r="A3096">
            <v>7228</v>
          </cell>
          <cell r="B3096" t="str">
            <v>Alistado de pisos e=0.03 m, en mortero 1:4</v>
          </cell>
          <cell r="C3096" t="str">
            <v>m²</v>
          </cell>
          <cell r="D3096">
            <v>16575.849999999999</v>
          </cell>
        </row>
        <row r="3097">
          <cell r="A3097">
            <v>7229</v>
          </cell>
          <cell r="B3097" t="str">
            <v>Tapa de concreto reforzado 3000 psi de 0.80 x 0.80m para caja de inspección sanitaria de 0.70*0.70m libres</v>
          </cell>
          <cell r="C3097" t="str">
            <v>und</v>
          </cell>
          <cell r="D3097">
            <v>142548.22</v>
          </cell>
        </row>
        <row r="3098">
          <cell r="A3098">
            <v>7230</v>
          </cell>
          <cell r="B3098" t="str">
            <v>Caja de inspeccion 70 x 70 con excavación, base recebo, marco y tapa de concreto reforzado 3000 psi</v>
          </cell>
          <cell r="C3098" t="str">
            <v>und</v>
          </cell>
          <cell r="D3098">
            <v>526487.67000000004</v>
          </cell>
        </row>
        <row r="3099">
          <cell r="A3099">
            <v>7232</v>
          </cell>
          <cell r="B3099" t="str">
            <v>Tapa de concreto reforzado 3000 psi de 1.1 x 1.1 m para caja de inspección sanitaria de 1*1m libres</v>
          </cell>
          <cell r="C3099" t="str">
            <v>und</v>
          </cell>
          <cell r="D3099">
            <v>231325.57</v>
          </cell>
        </row>
        <row r="3100">
          <cell r="A3100">
            <v>7233</v>
          </cell>
          <cell r="B3100" t="str">
            <v>Caja de inspección sanitaria de 1*1m libres con excavación, base recebo, marco y tapa de concreto reforzado 3000 psi</v>
          </cell>
          <cell r="C3100" t="str">
            <v>und</v>
          </cell>
          <cell r="D3100">
            <v>812898.9</v>
          </cell>
        </row>
        <row r="3101">
          <cell r="A3101">
            <v>7234</v>
          </cell>
          <cell r="B3101" t="str">
            <v>Punto agua caliente CPVC  1/2"</v>
          </cell>
          <cell r="C3101" t="str">
            <v>und</v>
          </cell>
          <cell r="D3101">
            <v>78540.009999999995</v>
          </cell>
        </row>
        <row r="3102">
          <cell r="A3102">
            <v>7235</v>
          </cell>
          <cell r="B3102" t="str">
            <v>Tapa con marco para caja de inspección 0.83x0.83 m en ángulo y platina de 2 1/2"*3/16"</v>
          </cell>
          <cell r="C3102" t="str">
            <v>und</v>
          </cell>
          <cell r="D3102">
            <v>103701.75999999999</v>
          </cell>
        </row>
        <row r="3103">
          <cell r="A3103">
            <v>7236</v>
          </cell>
          <cell r="B3103" t="str">
            <v>Marco para caja de inspección 1.125x1.125 m en ángulo y platina de 2 1/2"*3/16"</v>
          </cell>
          <cell r="C3103" t="str">
            <v>und</v>
          </cell>
          <cell r="D3103">
            <v>128517.37</v>
          </cell>
        </row>
        <row r="3104">
          <cell r="A3104">
            <v>7237</v>
          </cell>
          <cell r="B3104" t="str">
            <v>Estuco plástico, vinilo 1 mano y acabado en 2 manos pintura tipo koraza para exterioreres o similar.</v>
          </cell>
          <cell r="C3104" t="str">
            <v>m²</v>
          </cell>
          <cell r="D3104">
            <v>21053.42</v>
          </cell>
        </row>
        <row r="3105">
          <cell r="A3105">
            <v>7238</v>
          </cell>
          <cell r="B3105" t="str">
            <v>Estuco, vinilo 2 manos y acabado en pintura epoxi-poliamida blanco intenso 2 manos con filos y dilataciones</v>
          </cell>
          <cell r="C3105" t="str">
            <v>m²</v>
          </cell>
          <cell r="D3105">
            <v>15749</v>
          </cell>
        </row>
        <row r="3106">
          <cell r="A3106">
            <v>7239</v>
          </cell>
          <cell r="B3106" t="str">
            <v>Endurecedor silíceo tipo rocktop o similar para piso en concreto tráfico alto acabado en pintura de base caucho clorado</v>
          </cell>
          <cell r="C3106" t="str">
            <v>m²</v>
          </cell>
          <cell r="D3106">
            <v>30238.3</v>
          </cell>
        </row>
        <row r="3107">
          <cell r="A3107">
            <v>7240</v>
          </cell>
          <cell r="B3107" t="str">
            <v>Punto agua fria pvc 3/4"</v>
          </cell>
          <cell r="C3107" t="str">
            <v>und</v>
          </cell>
          <cell r="D3107">
            <v>51384.87</v>
          </cell>
        </row>
        <row r="3108">
          <cell r="A3108">
            <v>7241</v>
          </cell>
          <cell r="B3108" t="str">
            <v>Punto agua fria pvc 1"</v>
          </cell>
          <cell r="C3108" t="str">
            <v>und</v>
          </cell>
          <cell r="D3108">
            <v>59493.37</v>
          </cell>
        </row>
        <row r="3109">
          <cell r="A3109">
            <v>7242</v>
          </cell>
          <cell r="B3109" t="str">
            <v>Demolicion a mano de tableta piso, espesor entre 0.06 y 0.08 m con retiro</v>
          </cell>
          <cell r="C3109" t="str">
            <v>m²</v>
          </cell>
          <cell r="D3109">
            <v>20823.8</v>
          </cell>
        </row>
        <row r="3110">
          <cell r="A3110">
            <v>7243</v>
          </cell>
          <cell r="B3110" t="str">
            <v>Placa base en concreto 3000 psi e=0.20 m</v>
          </cell>
          <cell r="C3110" t="str">
            <v>m²</v>
          </cell>
          <cell r="D3110">
            <v>100895.74</v>
          </cell>
        </row>
        <row r="3111">
          <cell r="A3111">
            <v>7244</v>
          </cell>
          <cell r="B3111" t="str">
            <v>Revestimiento bajante de aguas lluvias 4" en mortero 1:4</v>
          </cell>
          <cell r="C3111" t="str">
            <v>m</v>
          </cell>
          <cell r="D3111">
            <v>13220.36</v>
          </cell>
        </row>
        <row r="3112">
          <cell r="A3112">
            <v>7245</v>
          </cell>
          <cell r="B3112" t="str">
            <v>Carcamo en concreto 3000 psi de 0.10 m3 x ml</v>
          </cell>
          <cell r="C3112" t="str">
            <v>m</v>
          </cell>
          <cell r="D3112">
            <v>61786.94</v>
          </cell>
        </row>
        <row r="3113">
          <cell r="A3113">
            <v>7246</v>
          </cell>
          <cell r="B3113" t="str">
            <v>Teja termoacustica 0.35 mm</v>
          </cell>
          <cell r="C3113" t="str">
            <v>m²</v>
          </cell>
          <cell r="D3113">
            <v>33151.199999999997</v>
          </cell>
        </row>
        <row r="3114">
          <cell r="A3114">
            <v>7247</v>
          </cell>
          <cell r="B3114" t="str">
            <v>Tapa de concreto reforzado 3000 psi de 1 x 1 m para caja de inspección eléctrica de 0.9*0.9m libres</v>
          </cell>
          <cell r="C3114" t="str">
            <v>und</v>
          </cell>
          <cell r="D3114">
            <v>196077.11</v>
          </cell>
        </row>
        <row r="3115">
          <cell r="A3115">
            <v>7248</v>
          </cell>
          <cell r="B3115" t="str">
            <v>Marco para caja de inspección 1.025x1.025 m en ángulo y platina de 2 1/2"*3/16"</v>
          </cell>
          <cell r="C3115" t="str">
            <v>und</v>
          </cell>
          <cell r="D3115">
            <v>120483.46</v>
          </cell>
        </row>
        <row r="3116">
          <cell r="A3116">
            <v>7249</v>
          </cell>
          <cell r="B3116" t="str">
            <v>Rejilla angulo 1 1/2"x3/16" platina 1 1/4"x3/16"  c/5 y 22 cm</v>
          </cell>
          <cell r="C3116" t="str">
            <v>m²</v>
          </cell>
          <cell r="D3116">
            <v>120820.8</v>
          </cell>
        </row>
        <row r="3117">
          <cell r="A3117">
            <v>7250</v>
          </cell>
          <cell r="B3117" t="str">
            <v>Hoja puerta de paso arquitectónica en triplex a=0.60m acabado en cedro</v>
          </cell>
          <cell r="C3117" t="str">
            <v>und</v>
          </cell>
          <cell r="D3117">
            <v>176026.58</v>
          </cell>
        </row>
        <row r="3118">
          <cell r="A3118">
            <v>7251</v>
          </cell>
          <cell r="B3118" t="str">
            <v>Caja de paso registro agua potable 15x15 cm incluye adecuación muro</v>
          </cell>
          <cell r="C3118" t="str">
            <v>und</v>
          </cell>
          <cell r="D3118">
            <v>18147.97</v>
          </cell>
        </row>
        <row r="3119">
          <cell r="A3119">
            <v>7252</v>
          </cell>
          <cell r="B3119" t="str">
            <v>Tapa en lamina alfajor 1/8" con marco en angulo de 1 1/2"x3/16" pintada e instalada</v>
          </cell>
          <cell r="C3119" t="str">
            <v>m²</v>
          </cell>
          <cell r="D3119">
            <v>251022.98</v>
          </cell>
        </row>
        <row r="3120">
          <cell r="A3120">
            <v>7253</v>
          </cell>
          <cell r="B3120" t="str">
            <v>Reconstrucción junta de dilatacion 10 x 10 mm con sikaroad y mortero 1:4</v>
          </cell>
          <cell r="C3120" t="str">
            <v>m</v>
          </cell>
          <cell r="D3120">
            <v>18903.57</v>
          </cell>
        </row>
        <row r="3121">
          <cell r="A3121">
            <v>7254</v>
          </cell>
          <cell r="B3121" t="str">
            <v>Griferia lavaplatos 8" cromo cuello oscilante llaves tipo cruceta o palanca,cierre rápido 90° instalada</v>
          </cell>
          <cell r="C3121" t="str">
            <v>und</v>
          </cell>
          <cell r="D3121">
            <v>75070.5</v>
          </cell>
        </row>
        <row r="3122">
          <cell r="A3122">
            <v>7255</v>
          </cell>
          <cell r="B3122" t="str">
            <v>Griferia lavamanos 8" cromada Balta tipo cruceta conjunto mezclador</v>
          </cell>
          <cell r="C3122" t="str">
            <v>und</v>
          </cell>
          <cell r="D3122">
            <v>86003.83</v>
          </cell>
        </row>
        <row r="3123">
          <cell r="A3123">
            <v>7256</v>
          </cell>
          <cell r="B3123" t="str">
            <v>Imper mur impermeabilizante muros con humedad (2 capas)</v>
          </cell>
          <cell r="C3123" t="str">
            <v>m²</v>
          </cell>
          <cell r="D3123">
            <v>13770.6</v>
          </cell>
        </row>
        <row r="3124">
          <cell r="A3124">
            <v>7257</v>
          </cell>
          <cell r="B3124" t="str">
            <v>Desmonte y limpieza de cauces con retiro (dia)</v>
          </cell>
          <cell r="C3124" t="str">
            <v>d</v>
          </cell>
          <cell r="D3124">
            <v>441298</v>
          </cell>
        </row>
        <row r="3125">
          <cell r="A3125">
            <v>7258</v>
          </cell>
          <cell r="B3125" t="str">
            <v>Fluxometro de flujo ajustable para sanitario u orinal grival</v>
          </cell>
          <cell r="C3125" t="str">
            <v>und</v>
          </cell>
          <cell r="D3125">
            <v>350435.8</v>
          </cell>
        </row>
        <row r="3126">
          <cell r="A3126">
            <v>7259</v>
          </cell>
          <cell r="B3126" t="str">
            <v>Andamio tubular día alquiler</v>
          </cell>
          <cell r="C3126" t="str">
            <v>d</v>
          </cell>
          <cell r="D3126">
            <v>1152</v>
          </cell>
        </row>
        <row r="3127">
          <cell r="A3127">
            <v>7260</v>
          </cell>
          <cell r="B3127" t="str">
            <v>Apuntalamiento temporal cubierta</v>
          </cell>
          <cell r="C3127" t="str">
            <v>d</v>
          </cell>
          <cell r="D3127">
            <v>405893.6</v>
          </cell>
        </row>
        <row r="3128">
          <cell r="A3128">
            <v>7261</v>
          </cell>
          <cell r="B3128" t="str">
            <v>Tablon de 3 mts alquiler</v>
          </cell>
          <cell r="C3128" t="str">
            <v>d</v>
          </cell>
          <cell r="D3128">
            <v>592</v>
          </cell>
        </row>
        <row r="3129">
          <cell r="A3129">
            <v>7262</v>
          </cell>
          <cell r="B3129" t="str">
            <v>Varilla roscada de  anclaje Ø=1 1/2" acero Sae 1045</v>
          </cell>
          <cell r="C3129" t="str">
            <v>m</v>
          </cell>
          <cell r="D3129">
            <v>191499.5</v>
          </cell>
        </row>
        <row r="3130">
          <cell r="A3130">
            <v>7263</v>
          </cell>
          <cell r="B3130" t="str">
            <v>Union tipo Dresser Ø= 8" en H.D. Suministro e instal.</v>
          </cell>
          <cell r="C3130" t="str">
            <v>und</v>
          </cell>
          <cell r="D3130">
            <v>194647.85</v>
          </cell>
        </row>
        <row r="3131">
          <cell r="A3131">
            <v>7264</v>
          </cell>
          <cell r="B3131" t="str">
            <v>Mantenimiento de filtro tipo Y Ø 12". Suministro e instal.</v>
          </cell>
          <cell r="C3131" t="str">
            <v>und</v>
          </cell>
          <cell r="D3131">
            <v>598750.27</v>
          </cell>
        </row>
        <row r="3132">
          <cell r="A3132">
            <v>7265</v>
          </cell>
          <cell r="B3132" t="str">
            <v>Collar de derivacion HF 12" x 1". Suministro e Instal.</v>
          </cell>
          <cell r="C3132" t="str">
            <v>und</v>
          </cell>
          <cell r="D3132">
            <v>125047.85</v>
          </cell>
        </row>
        <row r="3133">
          <cell r="A3133">
            <v>7266</v>
          </cell>
          <cell r="B3133" t="str">
            <v>Tubo cerramiento galvanizado 2"x 0.098" para asta de bandera pintado e  instalado</v>
          </cell>
          <cell r="C3133" t="str">
            <v>m</v>
          </cell>
          <cell r="D3133">
            <v>36888.699999999997</v>
          </cell>
        </row>
        <row r="3134">
          <cell r="A3134">
            <v>7267</v>
          </cell>
          <cell r="B3134" t="str">
            <v>Tubo cerramiento galvanizado 2 1/2"x 2.30 mm para asta de bandera pintado e  instalado</v>
          </cell>
          <cell r="C3134" t="str">
            <v>m</v>
          </cell>
          <cell r="D3134">
            <v>42092.4</v>
          </cell>
        </row>
        <row r="3135">
          <cell r="A3135">
            <v>7268</v>
          </cell>
          <cell r="B3135" t="str">
            <v>Limpieza y Desmanchado superficies de concreto mortero arcilla piedra con sikalimpiador rinse proporc  1:2 con agua</v>
          </cell>
          <cell r="C3135" t="str">
            <v>m²</v>
          </cell>
          <cell r="D3135">
            <v>4564.38</v>
          </cell>
        </row>
        <row r="3136">
          <cell r="A3136">
            <v>7269</v>
          </cell>
          <cell r="B3136" t="str">
            <v>Tee en H.D. 12" x 12" J.H. Suministro e Instal.</v>
          </cell>
          <cell r="C3136" t="str">
            <v>und</v>
          </cell>
          <cell r="D3136">
            <v>2410455.6</v>
          </cell>
        </row>
        <row r="3137">
          <cell r="A3137">
            <v>7270</v>
          </cell>
          <cell r="B3137" t="str">
            <v>Cercha y/o correa en perfil estructural PHR en C 150 x 50 x 2.0 Suministro e instalacion, pintada.</v>
          </cell>
          <cell r="C3137" t="str">
            <v>m</v>
          </cell>
          <cell r="D3137">
            <v>31215.38</v>
          </cell>
        </row>
        <row r="3138">
          <cell r="A3138">
            <v>7271</v>
          </cell>
          <cell r="B3138" t="str">
            <v xml:space="preserve">Llave individual cromada tipo cruceta cierre rápido 90o, desagüe sencillo con rebose integrados, sifón botella.    </v>
          </cell>
          <cell r="C3138" t="str">
            <v>und</v>
          </cell>
          <cell r="D3138">
            <v>35364.379999999997</v>
          </cell>
        </row>
        <row r="3139">
          <cell r="A3139">
            <v>7272</v>
          </cell>
          <cell r="B3139" t="str">
            <v>Puerta en lamina cold rolled calibre 18 pintada con anticorrosivo, incluye marco. Suministro e instal.</v>
          </cell>
          <cell r="C3139" t="str">
            <v>m²</v>
          </cell>
          <cell r="D3139">
            <v>284337</v>
          </cell>
        </row>
        <row r="3140">
          <cell r="A3140">
            <v>7273</v>
          </cell>
          <cell r="B3140" t="str">
            <v>Piso en lamina alfajor de 3mm, incluye soportes en ángulo de 1-1/4*1-1/4*1/8"</v>
          </cell>
          <cell r="C3140" t="str">
            <v>m²</v>
          </cell>
          <cell r="D3140">
            <v>135961.70000000001</v>
          </cell>
        </row>
        <row r="3141">
          <cell r="A3141">
            <v>7274</v>
          </cell>
          <cell r="B3141" t="str">
            <v>Baranda en tubo galv t/cerramiento línea sup 3" en 3.2mm + 2 líneas inf 2"en 0.098"+anticorr+esmalte instalada h=0.90 m</v>
          </cell>
          <cell r="C3141" t="str">
            <v>m</v>
          </cell>
          <cell r="D3141">
            <v>148175.26</v>
          </cell>
        </row>
        <row r="3142">
          <cell r="A3142">
            <v>7275</v>
          </cell>
          <cell r="B3142" t="str">
            <v>Estructura metalica en Tuberia estructural 3" x 1 1/2, con platina, pernos e instalacion</v>
          </cell>
          <cell r="C3142" t="str">
            <v>und</v>
          </cell>
          <cell r="D3142">
            <v>519735.2</v>
          </cell>
        </row>
        <row r="3143">
          <cell r="A3143">
            <v>7276</v>
          </cell>
          <cell r="B3143" t="str">
            <v>Cerca poste en concreto 0.10*0.10*2m, alambre puas cal.12, c/3.0 m de 5 hilos</v>
          </cell>
          <cell r="C3143" t="str">
            <v>m</v>
          </cell>
          <cell r="D3143">
            <v>18829.02</v>
          </cell>
        </row>
        <row r="3144">
          <cell r="A3144">
            <v>7277</v>
          </cell>
          <cell r="B3144" t="str">
            <v>Pasta acrílica sobre columna circular</v>
          </cell>
          <cell r="C3144" t="str">
            <v>m²</v>
          </cell>
          <cell r="D3144">
            <v>12410.35</v>
          </cell>
        </row>
        <row r="3145">
          <cell r="A3145">
            <v>7278</v>
          </cell>
          <cell r="B3145" t="str">
            <v>Cielo raso superboard pintado con viniltex o similar calidad</v>
          </cell>
          <cell r="C3145" t="str">
            <v>m²</v>
          </cell>
          <cell r="D3145">
            <v>63154</v>
          </cell>
        </row>
        <row r="3146">
          <cell r="A3146">
            <v>7279</v>
          </cell>
          <cell r="B3146" t="str">
            <v xml:space="preserve">Puerta con marco en aluminio con vidrio incoloro 5 mm. Suministro e instal ( incluye chapa) a todo costo  </v>
          </cell>
          <cell r="C3146" t="str">
            <v>m²</v>
          </cell>
          <cell r="D3146">
            <v>196747</v>
          </cell>
        </row>
        <row r="3147">
          <cell r="A3147">
            <v>7280</v>
          </cell>
          <cell r="B3147" t="str">
            <v>Platina apoyo 0.15*0.1 m lamina HR 1/4" con 2 anclajes de 5/8" instalada.</v>
          </cell>
          <cell r="C3147" t="str">
            <v>und</v>
          </cell>
          <cell r="D3147">
            <v>16400.45</v>
          </cell>
        </row>
        <row r="3148">
          <cell r="A3148">
            <v>7281</v>
          </cell>
          <cell r="B3148" t="str">
            <v>Cinta de aluminio bituminosa tipo multiseal de sika a=0.15m para sello impermeable de juntas o fisuras</v>
          </cell>
          <cell r="C3148" t="str">
            <v>m</v>
          </cell>
          <cell r="D3148">
            <v>11733.48</v>
          </cell>
        </row>
        <row r="3149">
          <cell r="A3149">
            <v>7282</v>
          </cell>
          <cell r="B3149" t="str">
            <v>Gargola prefabricada en concreto 3000 psi reforzado</v>
          </cell>
          <cell r="C3149" t="str">
            <v>und</v>
          </cell>
          <cell r="D3149">
            <v>24748.53</v>
          </cell>
        </row>
        <row r="3150">
          <cell r="A3150">
            <v>7283</v>
          </cell>
          <cell r="B3150" t="str">
            <v>Desmonte cubiertas metálicas con andamio y acarreo</v>
          </cell>
          <cell r="C3150" t="str">
            <v>m²</v>
          </cell>
          <cell r="D3150">
            <v>5968.81</v>
          </cell>
        </row>
        <row r="3151">
          <cell r="A3151">
            <v>7284</v>
          </cell>
          <cell r="B3151" t="str">
            <v xml:space="preserve">Cortasol Celoscreen paso 150 hoja perforada 4mm tipo 100-M1 con estructura de fijación a fachada instalado  </v>
          </cell>
          <cell r="C3151" t="str">
            <v>m²</v>
          </cell>
          <cell r="D3151">
            <v>208570</v>
          </cell>
        </row>
        <row r="3152">
          <cell r="A3152">
            <v>7285</v>
          </cell>
          <cell r="B3152" t="str">
            <v>Recubrimiento epóxico de alta resistencia química, tipo Sikaguard-63N 2 capas + sikadur 32 primer 1capa previa</v>
          </cell>
          <cell r="C3152" t="str">
            <v>m²</v>
          </cell>
          <cell r="D3152">
            <v>103212.92</v>
          </cell>
        </row>
        <row r="3153">
          <cell r="A3153">
            <v>7286</v>
          </cell>
          <cell r="B3153" t="str">
            <v xml:space="preserve">Limpieza piso en concreto con ácido muriático  </v>
          </cell>
          <cell r="C3153" t="str">
            <v>m²</v>
          </cell>
          <cell r="D3153">
            <v>4841.71</v>
          </cell>
        </row>
        <row r="3154">
          <cell r="A3154">
            <v>7287</v>
          </cell>
          <cell r="B3154" t="str">
            <v>Relleno de luces en mortero 1:4</v>
          </cell>
          <cell r="C3154" t="str">
            <v>m</v>
          </cell>
          <cell r="D3154">
            <v>23069.200000000001</v>
          </cell>
        </row>
        <row r="3155">
          <cell r="A3155">
            <v>7288</v>
          </cell>
          <cell r="B3155" t="str">
            <v>Cubierta sencilla modular Hunter Douglas 333C aluzinc 26 curvada prepintada ambas caras con andamio L mayor a 13 mts h mayor a 6 m</v>
          </cell>
          <cell r="C3155" t="str">
            <v>m²</v>
          </cell>
          <cell r="D3155">
            <v>73954.210000000006</v>
          </cell>
        </row>
        <row r="3156">
          <cell r="A3156">
            <v>7289</v>
          </cell>
          <cell r="B3156" t="str">
            <v xml:space="preserve">Sello de luces entre carpintería metálica y mampostería con mortero 1:4 impermeabilizado e=0.03 m promedio  </v>
          </cell>
          <cell r="C3156" t="str">
            <v>m</v>
          </cell>
          <cell r="D3156">
            <v>2452.27</v>
          </cell>
        </row>
        <row r="3157">
          <cell r="A3157">
            <v>7290</v>
          </cell>
          <cell r="B3157" t="str">
            <v>Relleno con recebo de arrecife, compactado y transportado</v>
          </cell>
          <cell r="C3157" t="str">
            <v>m³</v>
          </cell>
          <cell r="D3157">
            <v>76478.11</v>
          </cell>
        </row>
        <row r="3158">
          <cell r="A3158">
            <v>7291</v>
          </cell>
          <cell r="B3158" t="str">
            <v>Pañete liso 1:4, sobre estructuras de concreto hasta H=0.50 m (placas, vigas, columnas, una cara)</v>
          </cell>
          <cell r="C3158" t="str">
            <v>m</v>
          </cell>
          <cell r="D3158">
            <v>18642.5</v>
          </cell>
        </row>
        <row r="3159">
          <cell r="A3159">
            <v>7292</v>
          </cell>
          <cell r="B3159" t="str">
            <v>Afinado cubiertas planas mortero 1:4 espesor promedio 0.07m</v>
          </cell>
          <cell r="C3159" t="str">
            <v>m²</v>
          </cell>
          <cell r="D3159">
            <v>35173.360000000001</v>
          </cell>
        </row>
        <row r="3160">
          <cell r="A3160">
            <v>7293</v>
          </cell>
          <cell r="B3160" t="str">
            <v>Alistado endurecido pisos e = 0.04 m tono gris claro</v>
          </cell>
          <cell r="C3160" t="str">
            <v>m²</v>
          </cell>
          <cell r="D3160">
            <v>28390.3</v>
          </cell>
        </row>
        <row r="3161">
          <cell r="A3161">
            <v>7294</v>
          </cell>
          <cell r="B3161" t="str">
            <v>Mediacaña mortero 1:4 esmaltado</v>
          </cell>
          <cell r="C3161" t="str">
            <v>m</v>
          </cell>
          <cell r="D3161">
            <v>18933.5</v>
          </cell>
        </row>
        <row r="3162">
          <cell r="A3162">
            <v>7295</v>
          </cell>
          <cell r="B3162" t="str">
            <v>Dintel en concreto de 3000 psi 15 x 20 cm reforzado 4 de 1/2" y 5 flejes de 3/8" de 0.60m</v>
          </cell>
          <cell r="C3162" t="str">
            <v>m</v>
          </cell>
          <cell r="D3162">
            <v>46897.18</v>
          </cell>
        </row>
        <row r="3163">
          <cell r="A3163">
            <v>7296</v>
          </cell>
          <cell r="B3163" t="str">
            <v>Dovela en concreto 0.10*0.10 m con anclaje en varilla 3/8" L=0.80m con epóxico para muro estructural profundidad 15 cm</v>
          </cell>
          <cell r="C3163" t="str">
            <v>und</v>
          </cell>
          <cell r="D3163">
            <v>16463.93</v>
          </cell>
        </row>
        <row r="3164">
          <cell r="A3164">
            <v>7297</v>
          </cell>
          <cell r="B3164" t="str">
            <v>Carcamo tipoB concreto 3000 psi 1x1m e=0.15m ref malla elec M131 tapa concreto ref 3000 e=0.10m ref A60 solado 2000psi</v>
          </cell>
          <cell r="C3164" t="str">
            <v>m</v>
          </cell>
          <cell r="D3164">
            <v>769315.22</v>
          </cell>
        </row>
        <row r="3165">
          <cell r="A3165">
            <v>7298</v>
          </cell>
          <cell r="B3165" t="str">
            <v>Carcamo tipoC concreto 3000 psi 1x H1.25m e=0.15m reforzado A/60  solado 2000psi sin tapa</v>
          </cell>
          <cell r="C3165" t="str">
            <v>m</v>
          </cell>
          <cell r="D3165">
            <v>638097.91</v>
          </cell>
        </row>
        <row r="3166">
          <cell r="A3166">
            <v>7299</v>
          </cell>
          <cell r="B3166" t="str">
            <v>Carcamo tipo D concreto 3000 psi 0.60 x H 0.60m e=0.07m reforzado malla e 5mm solado 2000psi sin tapa</v>
          </cell>
          <cell r="C3166" t="str">
            <v>m</v>
          </cell>
          <cell r="D3166">
            <v>228544.73</v>
          </cell>
        </row>
        <row r="3167">
          <cell r="A3167">
            <v>7300</v>
          </cell>
          <cell r="B3167" t="str">
            <v>Rejilla ángulo 1 1/2"x3/16" en 10 tiras x ml y marco fijo y móvil en ángulo 1 1/2"x1/4" anclajes en varilla3/8" c/0.50m</v>
          </cell>
          <cell r="C3167" t="str">
            <v>m²</v>
          </cell>
          <cell r="D3167">
            <v>214526.64</v>
          </cell>
        </row>
        <row r="3168">
          <cell r="A3168">
            <v>7301</v>
          </cell>
          <cell r="B3168" t="str">
            <v>Cimentación total en concreto 3000 psi h=2.1m a=1 m para poste de energía extrareforzado de 14-16 m con excavación</v>
          </cell>
          <cell r="C3168" t="str">
            <v>und</v>
          </cell>
          <cell r="D3168">
            <v>590525.32999999996</v>
          </cell>
        </row>
        <row r="3169">
          <cell r="A3169">
            <v>7302</v>
          </cell>
          <cell r="B3169" t="str">
            <v>Placa base en concreto 3000 psi e=0.10 m reforzada con malla Q-5 de 6mm</v>
          </cell>
          <cell r="C3169" t="str">
            <v>m²</v>
          </cell>
          <cell r="D3169">
            <v>61955</v>
          </cell>
        </row>
        <row r="3170">
          <cell r="A3170">
            <v>7303</v>
          </cell>
          <cell r="B3170" t="str">
            <v>Demolicion de alcantarilla Ø= 36", con retiro</v>
          </cell>
          <cell r="C3170" t="str">
            <v>m</v>
          </cell>
          <cell r="D3170">
            <v>53697.47</v>
          </cell>
        </row>
        <row r="3171">
          <cell r="A3171">
            <v>7304</v>
          </cell>
          <cell r="B3171" t="str">
            <v>Codo 45° en H.D. en J.H Ø=4" (100 mm). Suministro e Instal.</v>
          </cell>
          <cell r="C3171" t="str">
            <v>und</v>
          </cell>
          <cell r="D3171">
            <v>134370.20000000001</v>
          </cell>
        </row>
        <row r="3172">
          <cell r="A3172">
            <v>7305</v>
          </cell>
          <cell r="B3172" t="str">
            <v>Codo 11° 1/4 en H.D. en J.H. Ø=4" (100 mm), Suministro e instal.</v>
          </cell>
          <cell r="C3172" t="str">
            <v>und</v>
          </cell>
          <cell r="D3172">
            <v>140353.07999999999</v>
          </cell>
        </row>
        <row r="3173">
          <cell r="A3173">
            <v>7306</v>
          </cell>
          <cell r="B3173" t="str">
            <v>Concreto impermeabilizado 1:2:4 o 2500 Psi (Basico, 5% desperdicio)</v>
          </cell>
          <cell r="C3173" t="str">
            <v>m³</v>
          </cell>
          <cell r="D3173">
            <v>367267.95</v>
          </cell>
        </row>
        <row r="3174">
          <cell r="A3174">
            <v>7307</v>
          </cell>
          <cell r="B3174" t="str">
            <v>Concreto para solado impermeabilizado resistencia 175 kg/cm2 - 2500 psi</v>
          </cell>
          <cell r="C3174" t="str">
            <v>m³</v>
          </cell>
          <cell r="D3174">
            <v>469565.96</v>
          </cell>
        </row>
        <row r="3175">
          <cell r="A3175">
            <v>7308</v>
          </cell>
          <cell r="B3175" t="str">
            <v>Pintura epóxica sobre lámina llena</v>
          </cell>
          <cell r="C3175" t="str">
            <v>m²</v>
          </cell>
          <cell r="D3175">
            <v>21171.61</v>
          </cell>
        </row>
        <row r="3176">
          <cell r="A3176">
            <v>7309</v>
          </cell>
          <cell r="B3176" t="str">
            <v>Placa base en concreto impermeabilizado resistencia 245 kg/cm2-3500 psi</v>
          </cell>
          <cell r="C3176" t="str">
            <v>m³</v>
          </cell>
          <cell r="D3176">
            <v>664712.61</v>
          </cell>
        </row>
        <row r="3177">
          <cell r="A3177">
            <v>7310</v>
          </cell>
          <cell r="B3177" t="str">
            <v>Concreto 3500 Psi, impermeabilizado para tapas</v>
          </cell>
          <cell r="C3177" t="str">
            <v>m³</v>
          </cell>
          <cell r="D3177">
            <v>693206.9</v>
          </cell>
        </row>
        <row r="3178">
          <cell r="A3178">
            <v>7311</v>
          </cell>
          <cell r="B3178" t="str">
            <v>Pintura epóxica sobre ventanas en lámina</v>
          </cell>
          <cell r="C3178" t="str">
            <v>m²</v>
          </cell>
          <cell r="D3178">
            <v>11040.97</v>
          </cell>
        </row>
        <row r="3179">
          <cell r="A3179">
            <v>7312</v>
          </cell>
          <cell r="B3179" t="str">
            <v>Tuberia HD tipo K9 Diametro nominal 100 mm Ø 4". Suministro e Instal.</v>
          </cell>
          <cell r="C3179" t="str">
            <v>m</v>
          </cell>
          <cell r="D3179">
            <v>147347.89000000001</v>
          </cell>
        </row>
        <row r="3180">
          <cell r="A3180">
            <v>7313</v>
          </cell>
          <cell r="B3180" t="str">
            <v>Caja en concreto con tapa para micromedidor de agua. Suministro e Instal.</v>
          </cell>
          <cell r="C3180" t="str">
            <v>und</v>
          </cell>
          <cell r="D3180">
            <v>116669.54</v>
          </cell>
        </row>
        <row r="3181">
          <cell r="A3181">
            <v>7314</v>
          </cell>
          <cell r="B3181" t="str">
            <v>Tapon de polietileno PE 100 - RDE 17 PN 10  110 mm Ø=4".</v>
          </cell>
          <cell r="C3181" t="str">
            <v>und</v>
          </cell>
          <cell r="D3181">
            <v>78113.820000000007</v>
          </cell>
        </row>
        <row r="3182">
          <cell r="A3182">
            <v>7315</v>
          </cell>
          <cell r="B3182" t="str">
            <v>Tapon de polietileno PE 100 - RDE 17 PN 10  160 mm Ø=6".</v>
          </cell>
          <cell r="C3182" t="str">
            <v>und</v>
          </cell>
          <cell r="D3182">
            <v>106475.44</v>
          </cell>
        </row>
        <row r="3183">
          <cell r="A3183">
            <v>7316</v>
          </cell>
          <cell r="B3183" t="str">
            <v>Codo 90° PE 100 - RDE 17 PN 10  110 mm Ø=4".</v>
          </cell>
          <cell r="C3183" t="str">
            <v>und</v>
          </cell>
          <cell r="D3183">
            <v>92516.83</v>
          </cell>
        </row>
        <row r="3184">
          <cell r="A3184">
            <v>7317</v>
          </cell>
          <cell r="B3184" t="str">
            <v>Pasamuro en A.C. Ø=4" L=0.70 m E.L x E.B. + conjunto brida 4"</v>
          </cell>
          <cell r="C3184" t="str">
            <v>und</v>
          </cell>
          <cell r="D3184">
            <v>468399.8</v>
          </cell>
        </row>
        <row r="3185">
          <cell r="A3185">
            <v>7318</v>
          </cell>
          <cell r="B3185" t="str">
            <v>Pasamuro en A.C. Ø=10" L=2.60 m E.L x E.L.. Suministro e Instal.</v>
          </cell>
          <cell r="C3185" t="str">
            <v>und</v>
          </cell>
          <cell r="D3185">
            <v>2436083</v>
          </cell>
        </row>
        <row r="3186">
          <cell r="A3186">
            <v>7319</v>
          </cell>
          <cell r="B3186" t="str">
            <v>Base granular para reparcheo e=0.20 m (colocacion manual)</v>
          </cell>
          <cell r="C3186" t="str">
            <v>m²</v>
          </cell>
          <cell r="D3186">
            <v>18430.759999999998</v>
          </cell>
        </row>
        <row r="3187">
          <cell r="A3187">
            <v>7320</v>
          </cell>
          <cell r="B3187" t="str">
            <v>Pozo de Inspeccion recto (sin cono truncado) H= 1.0 - 1.5 m Ø 1.20 m con tapa basculante con llave de seguridad</v>
          </cell>
          <cell r="C3187" t="str">
            <v>und</v>
          </cell>
          <cell r="D3187">
            <v>2203714.2400000002</v>
          </cell>
        </row>
        <row r="3188">
          <cell r="A3188">
            <v>7321</v>
          </cell>
          <cell r="B3188" t="str">
            <v>Cruz de polietileno PE 100 - RDE 17 PN 10  110 mm Ø=4" con empalme a Tuberia PVC 3"</v>
          </cell>
          <cell r="C3188" t="str">
            <v>und</v>
          </cell>
          <cell r="D3188">
            <v>610677.19999999995</v>
          </cell>
        </row>
        <row r="3189">
          <cell r="A3189">
            <v>7322</v>
          </cell>
          <cell r="B3189" t="str">
            <v>Cruz de polietileno PE 100 - RDE 17 PN 10  90 mm Ø=3" con empalme a Tuberia PVC 3"</v>
          </cell>
          <cell r="C3189" t="str">
            <v>und</v>
          </cell>
          <cell r="D3189">
            <v>464257.2</v>
          </cell>
        </row>
        <row r="3190">
          <cell r="A3190">
            <v>7323</v>
          </cell>
          <cell r="B3190" t="str">
            <v>Cruz de polietileno PE 100 - RDE 17 PN 10  160 mm Ø=6" con empalme a Tuberia PVC 3"</v>
          </cell>
          <cell r="C3190" t="str">
            <v>und</v>
          </cell>
          <cell r="D3190">
            <v>1232280.6399999999</v>
          </cell>
        </row>
        <row r="3191">
          <cell r="A3191">
            <v>7324</v>
          </cell>
          <cell r="B3191" t="str">
            <v>Concreto resistencia 4000 Psi o 280 kg/cm2, para box culvert,  (INV.630.4)</v>
          </cell>
          <cell r="C3191" t="str">
            <v>m³</v>
          </cell>
          <cell r="D3191">
            <v>866485.85</v>
          </cell>
        </row>
        <row r="3192">
          <cell r="A3192">
            <v>7325</v>
          </cell>
          <cell r="B3192" t="str">
            <v>Manejo de transito en la fase de construccion de una via</v>
          </cell>
          <cell r="C3192" t="str">
            <v>m</v>
          </cell>
          <cell r="D3192">
            <v>5770.77</v>
          </cell>
        </row>
        <row r="3193">
          <cell r="A3193">
            <v>7326</v>
          </cell>
          <cell r="B3193" t="str">
            <v>Excavacion a mano en material comun bajo agua</v>
          </cell>
          <cell r="C3193" t="str">
            <v>m³</v>
          </cell>
          <cell r="D3193">
            <v>43131.12</v>
          </cell>
        </row>
        <row r="3194">
          <cell r="A3194">
            <v>7327</v>
          </cell>
          <cell r="B3194" t="str">
            <v>Columna en Concreto 3000 psi impermeabilizado</v>
          </cell>
          <cell r="C3194" t="str">
            <v>m³</v>
          </cell>
          <cell r="D3194">
            <v>897700.23</v>
          </cell>
        </row>
        <row r="3195">
          <cell r="A3195">
            <v>7328</v>
          </cell>
          <cell r="B3195" t="str">
            <v>Placa base en concreto 3500 psi e=0.20 m</v>
          </cell>
          <cell r="C3195" t="str">
            <v>m²</v>
          </cell>
          <cell r="D3195">
            <v>99057.61</v>
          </cell>
        </row>
        <row r="3196">
          <cell r="A3196">
            <v>7329</v>
          </cell>
          <cell r="B3196" t="str">
            <v>Codo gran radio 45° unión mecánica 18". Suministro e instal.</v>
          </cell>
          <cell r="C3196" t="str">
            <v>und</v>
          </cell>
          <cell r="D3196">
            <v>1754846.2</v>
          </cell>
        </row>
        <row r="3197">
          <cell r="A3197">
            <v>7330</v>
          </cell>
          <cell r="B3197" t="str">
            <v>Pasamuro en H.D. Ø=24" L=1.2 m E.L x E.B. Suministro e Instal.</v>
          </cell>
          <cell r="C3197" t="str">
            <v>und</v>
          </cell>
          <cell r="D3197">
            <v>6004232</v>
          </cell>
        </row>
        <row r="3198">
          <cell r="A3198">
            <v>7331</v>
          </cell>
          <cell r="B3198" t="str">
            <v>Codo gran radio 90° unión mecánica 18". Suministro e instal.</v>
          </cell>
          <cell r="C3198" t="str">
            <v>und</v>
          </cell>
          <cell r="D3198">
            <v>2580659.2000000002</v>
          </cell>
        </row>
        <row r="3199">
          <cell r="A3199">
            <v>7332</v>
          </cell>
          <cell r="B3199" t="str">
            <v>Niple Ø= 16" en H.D. con E.B x E.B. L=0.80 m. Suministro e Instal.</v>
          </cell>
          <cell r="C3199" t="str">
            <v>und</v>
          </cell>
          <cell r="D3199">
            <v>1923764</v>
          </cell>
        </row>
        <row r="3200">
          <cell r="A3200">
            <v>7333</v>
          </cell>
          <cell r="B3200" t="str">
            <v>Filtro en tuberia sanitaria 6" perforada, con piedra rajon y geotextil (0.6 x 1.2) m</v>
          </cell>
          <cell r="C3200" t="str">
            <v>m</v>
          </cell>
          <cell r="D3200">
            <v>117355.41</v>
          </cell>
        </row>
        <row r="3201">
          <cell r="A3201">
            <v>7334</v>
          </cell>
          <cell r="B3201" t="str">
            <v>Tuberia A.C S/C SCH-80. Ø 8"- soldada. Suministro e Instal.</v>
          </cell>
          <cell r="C3201" t="str">
            <v>m</v>
          </cell>
          <cell r="D3201">
            <v>542497.62</v>
          </cell>
        </row>
        <row r="3202">
          <cell r="A3202">
            <v>7335</v>
          </cell>
          <cell r="B3202" t="str">
            <v>Tapa para  sumideros o Pozos de Inspeccion en HF, incluye aro, contra aro y concreto.</v>
          </cell>
          <cell r="C3202" t="str">
            <v>und</v>
          </cell>
          <cell r="D3202">
            <v>253760.11</v>
          </cell>
        </row>
        <row r="3203">
          <cell r="A3203">
            <v>7336</v>
          </cell>
          <cell r="B3203" t="str">
            <v>Riego de liga con emulsion asfaltica CRR-2</v>
          </cell>
          <cell r="C3203" t="str">
            <v>m²</v>
          </cell>
          <cell r="D3203">
            <v>897.85</v>
          </cell>
        </row>
        <row r="3204">
          <cell r="A3204">
            <v>7337</v>
          </cell>
          <cell r="B3204" t="str">
            <v>Estabilizacion con emulsion CRL (160 l) mezcla 70% prestamo, 30% sub base granular seleccionada</v>
          </cell>
          <cell r="C3204" t="str">
            <v>m³</v>
          </cell>
          <cell r="D3204">
            <v>321597.82</v>
          </cell>
        </row>
        <row r="3205">
          <cell r="A3205">
            <v>7338</v>
          </cell>
          <cell r="B3205" t="str">
            <v>Pintura exterior acrílica tipo koraza o similar bajo placa 3 manos</v>
          </cell>
          <cell r="C3205" t="str">
            <v>m²</v>
          </cell>
          <cell r="D3205">
            <v>14597.37</v>
          </cell>
        </row>
        <row r="3206">
          <cell r="A3206">
            <v>7339</v>
          </cell>
          <cell r="B3206" t="str">
            <v>Pintura en esmalte sobre madera lineal</v>
          </cell>
          <cell r="C3206" t="str">
            <v>m</v>
          </cell>
          <cell r="D3206">
            <v>3004.54</v>
          </cell>
        </row>
        <row r="3207">
          <cell r="A3207">
            <v>7340</v>
          </cell>
          <cell r="B3207" t="str">
            <v>Mejoramiento de la subrasante con material crudo de rio T.max. 6" (Incuye explotacion, clasificacion y cargue) Fue.Gober</v>
          </cell>
          <cell r="C3207" t="str">
            <v>m³</v>
          </cell>
          <cell r="D3207">
            <v>16797.11</v>
          </cell>
        </row>
        <row r="3208">
          <cell r="A3208">
            <v>7341</v>
          </cell>
          <cell r="B3208" t="str">
            <v>Porcelanato super blanco sellado rectificado tráfico alto de 60x60 cm de 1a calidad instalado</v>
          </cell>
          <cell r="C3208" t="str">
            <v>m²</v>
          </cell>
          <cell r="D3208">
            <v>111656.59</v>
          </cell>
        </row>
        <row r="3209">
          <cell r="A3209">
            <v>7342</v>
          </cell>
          <cell r="B3209" t="str">
            <v>Enchape pared cerámica rectificada 30x60 cm brllante de 1a calidad instalada</v>
          </cell>
          <cell r="C3209" t="str">
            <v>m²</v>
          </cell>
          <cell r="D3209">
            <v>60390.879999999997</v>
          </cell>
        </row>
        <row r="3210">
          <cell r="A3210">
            <v>7343</v>
          </cell>
          <cell r="B3210" t="str">
            <v>Placa graderia en concreto 3000 psi prefabricada e=0.15 m</v>
          </cell>
          <cell r="C3210" t="str">
            <v>m²</v>
          </cell>
          <cell r="D3210">
            <v>85721.23</v>
          </cell>
        </row>
        <row r="3211">
          <cell r="A3211">
            <v>7344</v>
          </cell>
          <cell r="B3211" t="str">
            <v>Canal perimetral rectangular aguas lluvias, en concreto 3000 psi a=0.50 * H=0.50 e=0.10m</v>
          </cell>
          <cell r="C3211" t="str">
            <v>m</v>
          </cell>
          <cell r="D3211">
            <v>80797.72</v>
          </cell>
        </row>
        <row r="3212">
          <cell r="A3212">
            <v>7345</v>
          </cell>
          <cell r="B3212" t="str">
            <v>Correa 2 ángulos 1"*1/8" cordón inf 3/4" celosía 2 varillas 1/2"  H=0.30 m A=0.15 m incluye pintura y montaje</v>
          </cell>
          <cell r="C3212" t="str">
            <v>m</v>
          </cell>
          <cell r="D3212">
            <v>78065.42</v>
          </cell>
        </row>
        <row r="3213">
          <cell r="A3213">
            <v>7346</v>
          </cell>
          <cell r="B3213" t="str">
            <v>Estampado de piso en concreto</v>
          </cell>
          <cell r="C3213" t="str">
            <v>m²</v>
          </cell>
          <cell r="D3213">
            <v>1051.9000000000001</v>
          </cell>
        </row>
        <row r="3214">
          <cell r="A3214">
            <v>7347</v>
          </cell>
          <cell r="B3214" t="str">
            <v>Doble anclaje a tubo HG en varilla 3/8" L=0.10m c/u según diseño</v>
          </cell>
          <cell r="C3214" t="str">
            <v>und</v>
          </cell>
          <cell r="D3214">
            <v>4163.29</v>
          </cell>
        </row>
        <row r="3215">
          <cell r="A3215">
            <v>7348</v>
          </cell>
          <cell r="B3215" t="str">
            <v>Red suministro CPVC 1"</v>
          </cell>
          <cell r="C3215" t="str">
            <v>m</v>
          </cell>
          <cell r="D3215">
            <v>20286.3</v>
          </cell>
        </row>
        <row r="3216">
          <cell r="A3216">
            <v>7349</v>
          </cell>
          <cell r="B3216" t="str">
            <v>Zapata en concreto para cimentacion de resistencia 4000 Psi</v>
          </cell>
          <cell r="C3216" t="str">
            <v>m³</v>
          </cell>
          <cell r="D3216">
            <v>605540</v>
          </cell>
        </row>
        <row r="3217">
          <cell r="A3217">
            <v>7350</v>
          </cell>
          <cell r="B3217" t="str">
            <v>Concreto de 4000 psi para estructuras en tanques elevados.</v>
          </cell>
          <cell r="C3217" t="str">
            <v>m³</v>
          </cell>
          <cell r="D3217">
            <v>923051.21</v>
          </cell>
        </row>
        <row r="3218">
          <cell r="A3218">
            <v>7351</v>
          </cell>
          <cell r="B3218" t="str">
            <v>Pilotes pre-excavados y fundidos In-situ con Oscilador Ø= 0.6 m;  en concreto 4000 Psi</v>
          </cell>
          <cell r="C3218" t="str">
            <v>m³</v>
          </cell>
          <cell r="D3218">
            <v>1820151.46</v>
          </cell>
        </row>
        <row r="3219">
          <cell r="A3219">
            <v>7352</v>
          </cell>
          <cell r="B3219" t="str">
            <v>Niple Ø= 10" en A.C. con E.B x E.B. L=0.50 m. Suministro e Instal.</v>
          </cell>
          <cell r="C3219" t="str">
            <v>und</v>
          </cell>
          <cell r="D3219">
            <v>655892</v>
          </cell>
        </row>
        <row r="3220">
          <cell r="A3220">
            <v>7353</v>
          </cell>
          <cell r="B3220" t="str">
            <v>Reparacion de acometida domiciliaria alcantarillado Ø= 8"</v>
          </cell>
          <cell r="C3220" t="str">
            <v>m</v>
          </cell>
          <cell r="D3220">
            <v>76399.33</v>
          </cell>
        </row>
        <row r="3221">
          <cell r="A3221">
            <v>7354</v>
          </cell>
          <cell r="B3221" t="str">
            <v>Ventana aluminio fija, con vidrio incoloro 5 mm. Suministro e instal.</v>
          </cell>
          <cell r="C3221" t="str">
            <v>m²</v>
          </cell>
          <cell r="D3221">
            <v>154000</v>
          </cell>
        </row>
        <row r="3222">
          <cell r="A3222">
            <v>7355</v>
          </cell>
          <cell r="B3222" t="str">
            <v>Desmonte de ventanas h mayor a 2 mts, con transporte.</v>
          </cell>
          <cell r="C3222" t="str">
            <v>m²</v>
          </cell>
          <cell r="D3222">
            <v>7833.06</v>
          </cell>
        </row>
        <row r="3223">
          <cell r="A3223">
            <v>7356</v>
          </cell>
          <cell r="B3223" t="str">
            <v>Mediacaña mortero imp 1:3 0.15*0.20m</v>
          </cell>
          <cell r="C3223" t="str">
            <v>m</v>
          </cell>
          <cell r="D3223">
            <v>29643.27</v>
          </cell>
        </row>
        <row r="3224">
          <cell r="A3224">
            <v>7357</v>
          </cell>
          <cell r="B3224" t="str">
            <v>Arbusto cayena colores variados h = 0.50 m. Suministro y siembra</v>
          </cell>
          <cell r="C3224" t="str">
            <v>und</v>
          </cell>
          <cell r="D3224">
            <v>13463.01</v>
          </cell>
        </row>
        <row r="3225">
          <cell r="A3225">
            <v>7358</v>
          </cell>
          <cell r="B3225" t="str">
            <v>Teja sin traslapo en acero cal 26 recubierta galvalume prepintada 2 caras con accesorios de fijación  instalada a todo costo</v>
          </cell>
          <cell r="C3225" t="str">
            <v>m²</v>
          </cell>
          <cell r="D3225">
            <v>42624</v>
          </cell>
        </row>
        <row r="3226">
          <cell r="A3226">
            <v>7359</v>
          </cell>
          <cell r="B3226" t="str">
            <v>Placa de piso en concreto 3000 Psi e=0.15 m, con ref. con malla  electrosoldada Q-5 y piedra laja pegada e=0.06 -0.08 m con mortero 1:3.</v>
          </cell>
          <cell r="C3226" t="str">
            <v>m²</v>
          </cell>
          <cell r="D3226">
            <v>133098.57999999999</v>
          </cell>
        </row>
        <row r="3227">
          <cell r="A3227">
            <v>7360</v>
          </cell>
          <cell r="B3227" t="str">
            <v>Piso en piedra laja e=0.06-0.08 m pegada en mortero 1:4,</v>
          </cell>
          <cell r="C3227" t="str">
            <v>m²</v>
          </cell>
          <cell r="D3227">
            <v>50007.72</v>
          </cell>
        </row>
        <row r="3228">
          <cell r="A3228">
            <v>7361</v>
          </cell>
          <cell r="B3228" t="str">
            <v>Muro en bloque concreto abuzardado tipo split colores 0.20*0.20*0.40 m incluye mortero de pega 1:4</v>
          </cell>
          <cell r="C3228" t="str">
            <v>m²</v>
          </cell>
          <cell r="D3228">
            <v>99552.78</v>
          </cell>
        </row>
        <row r="3229">
          <cell r="A3229">
            <v>7362</v>
          </cell>
          <cell r="B3229" t="str">
            <v>Desmonte estructuras de juegos infantiles en madera</v>
          </cell>
          <cell r="C3229" t="str">
            <v>m²</v>
          </cell>
          <cell r="D3229">
            <v>12003.89</v>
          </cell>
        </row>
        <row r="3230">
          <cell r="A3230">
            <v>7363</v>
          </cell>
          <cell r="B3230" t="str">
            <v>Baranda acero inoxidable 1 hilo 2" + 2 hilos de 1" h prom 0.90m cal 18 incluye soportes y anclajes a todo costo instalada</v>
          </cell>
          <cell r="C3230" t="str">
            <v>m</v>
          </cell>
          <cell r="D3230">
            <v>386667</v>
          </cell>
        </row>
        <row r="3231">
          <cell r="A3231">
            <v>7364</v>
          </cell>
          <cell r="B3231" t="str">
            <v>Módulo cúbico en concreto 3000 psi color gris o negro 0.45x0.45x0.60 de h e =0.10m reforzado 9 kg acero 37</v>
          </cell>
          <cell r="C3231" t="str">
            <v>und</v>
          </cell>
          <cell r="D3231">
            <v>172751.98</v>
          </cell>
        </row>
        <row r="3232">
          <cell r="A3232">
            <v>7365</v>
          </cell>
          <cell r="B3232" t="str">
            <v>Baranda acero inoxidable 1 hilo 2" + 1 hilo de 1" h prom 0.50m cal 18 incluye soportes y anclajes a todo costo instalada</v>
          </cell>
          <cell r="C3232" t="str">
            <v>m</v>
          </cell>
          <cell r="D3232">
            <v>288333</v>
          </cell>
        </row>
        <row r="3233">
          <cell r="A3233">
            <v>7366</v>
          </cell>
          <cell r="B3233" t="str">
            <v>Deck o plataforma en madera teka o similar para exteriores o intemperie instalada a todo costo</v>
          </cell>
          <cell r="C3233" t="str">
            <v>m²</v>
          </cell>
          <cell r="D3233">
            <v>149690</v>
          </cell>
        </row>
        <row r="3234">
          <cell r="A3234">
            <v>7367</v>
          </cell>
          <cell r="B3234" t="str">
            <v>Varilla grafil 5mm</v>
          </cell>
          <cell r="C3234" t="str">
            <v>m</v>
          </cell>
          <cell r="D3234">
            <v>973.06</v>
          </cell>
        </row>
        <row r="3235">
          <cell r="A3235">
            <v>7368</v>
          </cell>
          <cell r="B3235" t="str">
            <v>Banca corrida enteriza huella 0.65m+contrahuella0.65m en concreto 3000 psi color gris o negro e =0.10m sin refuerzo</v>
          </cell>
          <cell r="C3235" t="str">
            <v>m³</v>
          </cell>
          <cell r="D3235">
            <v>824521.39</v>
          </cell>
        </row>
        <row r="3236">
          <cell r="A3236">
            <v>7369</v>
          </cell>
          <cell r="B3236" t="str">
            <v>Piso pizarra natural 40 x 40 cm</v>
          </cell>
          <cell r="C3236" t="str">
            <v>m²</v>
          </cell>
          <cell r="D3236">
            <v>61620.53</v>
          </cell>
        </row>
        <row r="3237">
          <cell r="A3237">
            <v>7370</v>
          </cell>
          <cell r="B3237" t="str">
            <v>Tuberia A.C S/C SCH-40. Ø 3"- soldada. Suministro e Instal.</v>
          </cell>
          <cell r="C3237" t="str">
            <v>m</v>
          </cell>
          <cell r="D3237">
            <v>93440.01</v>
          </cell>
        </row>
        <row r="3238">
          <cell r="A3238">
            <v>7371</v>
          </cell>
          <cell r="B3238" t="str">
            <v>Paso escalera en piedra muñeca y sardinel (huella y contrahuella desarrollo prom 0.50m)</v>
          </cell>
          <cell r="C3238" t="str">
            <v>m</v>
          </cell>
          <cell r="D3238">
            <v>571436.31999999995</v>
          </cell>
        </row>
        <row r="3239">
          <cell r="A3239">
            <v>7372</v>
          </cell>
          <cell r="B3239" t="str">
            <v>Piso en caucho tráfico pesado troquelado armable 30*30*1.4 cms para espacios a la intemperie con transporte</v>
          </cell>
          <cell r="C3239" t="str">
            <v>m²</v>
          </cell>
          <cell r="D3239">
            <v>111549.93</v>
          </cell>
        </row>
        <row r="3240">
          <cell r="A3240">
            <v>7373</v>
          </cell>
          <cell r="B3240" t="str">
            <v>Balancín metálico 4 puestos instalado</v>
          </cell>
          <cell r="C3240" t="str">
            <v>und</v>
          </cell>
          <cell r="D3240">
            <v>1491871</v>
          </cell>
        </row>
        <row r="3241">
          <cell r="A3241">
            <v>7374</v>
          </cell>
          <cell r="B3241" t="str">
            <v>Pasamanos en acero inoxidable cal. 18 2" incluye soportes</v>
          </cell>
          <cell r="C3241" t="str">
            <v>m</v>
          </cell>
          <cell r="D3241">
            <v>168333</v>
          </cell>
        </row>
        <row r="3242">
          <cell r="A3242">
            <v>7375</v>
          </cell>
          <cell r="B3242" t="str">
            <v>Rueda giratoria o carrusel diámetro prom 2 m</v>
          </cell>
          <cell r="C3242" t="str">
            <v>und</v>
          </cell>
          <cell r="D3242">
            <v>1815400</v>
          </cell>
        </row>
        <row r="3243">
          <cell r="A3243">
            <v>7376</v>
          </cell>
          <cell r="B3243" t="str">
            <v>Desmonte de luminarias, con retiro</v>
          </cell>
          <cell r="C3243" t="str">
            <v>und</v>
          </cell>
          <cell r="D3243">
            <v>17444.57</v>
          </cell>
        </row>
        <row r="3244">
          <cell r="A3244">
            <v>7377</v>
          </cell>
          <cell r="B3244" t="str">
            <v>Manejo paisajístico preventivo árboles existentes en materas (protección y estabilización de raíces, fertilización,poda de follaje)</v>
          </cell>
          <cell r="C3244" t="str">
            <v>und</v>
          </cell>
          <cell r="D3244">
            <v>41488.629999999997</v>
          </cell>
        </row>
        <row r="3245">
          <cell r="A3245">
            <v>7378</v>
          </cell>
          <cell r="B3245" t="str">
            <v>Protector de àrbol M-91instalado incluye bases</v>
          </cell>
          <cell r="C3245" t="str">
            <v>und</v>
          </cell>
          <cell r="D3245">
            <v>184191.64948000002</v>
          </cell>
        </row>
        <row r="3246">
          <cell r="A3246">
            <v>7379</v>
          </cell>
          <cell r="B3246" t="str">
            <v>Valla informativa 6 x 2 mts en lámina con impresión digital full color incluye cerchas en ángulo para soporte estructural instalada a todo costo</v>
          </cell>
          <cell r="C3246" t="str">
            <v>und</v>
          </cell>
          <cell r="D3246">
            <v>1950000</v>
          </cell>
        </row>
        <row r="3247">
          <cell r="A3247">
            <v>7380</v>
          </cell>
          <cell r="B3247" t="str">
            <v>Desmonte y retiro de manto asfáltico</v>
          </cell>
          <cell r="C3247" t="str">
            <v>m²</v>
          </cell>
          <cell r="D3247">
            <v>4877.2</v>
          </cell>
        </row>
        <row r="3248">
          <cell r="A3248">
            <v>7381</v>
          </cell>
          <cell r="B3248" t="str">
            <v>Demolicion mecanica de pavimento en piedra pegada (inc. retiro) e.p. 0.25 m</v>
          </cell>
          <cell r="C3248" t="str">
            <v>m²</v>
          </cell>
          <cell r="D3248">
            <v>111787.91</v>
          </cell>
        </row>
        <row r="3249">
          <cell r="A3249">
            <v>7382</v>
          </cell>
          <cell r="B3249" t="str">
            <v>Tableta tactil guia discapacitados para piso en Loseta prefabricada gris A-50 (40x40x6), Incluye base 4 cm arena nivelacion y sello de arena</v>
          </cell>
          <cell r="C3249" t="str">
            <v>m</v>
          </cell>
          <cell r="D3249">
            <v>25587</v>
          </cell>
        </row>
        <row r="3250">
          <cell r="A3250">
            <v>7383</v>
          </cell>
          <cell r="B3250" t="str">
            <v>Baranda en perfil WF 8" x 18" (un Tubo HG Ø=3") y (Tres Tubos HG Ø=2"), Hu=0.90 m</v>
          </cell>
          <cell r="C3250" t="str">
            <v>m</v>
          </cell>
          <cell r="D3250">
            <v>260388.69</v>
          </cell>
        </row>
        <row r="3251">
          <cell r="A3251">
            <v>7384</v>
          </cell>
          <cell r="B3251" t="str">
            <v>Concreto MR 38 kg/cm2 o 3.8 Mpa (Basico, 5% desperdicio)</v>
          </cell>
          <cell r="C3251" t="str">
            <v>m³</v>
          </cell>
          <cell r="D3251">
            <v>408936.77</v>
          </cell>
        </row>
        <row r="3252">
          <cell r="A3252">
            <v>7385</v>
          </cell>
          <cell r="B3252" t="str">
            <v>Pavimento en Concreto Hidraulico MR 38 kg/cm2 o 3.8 Mpa, Incluye Juntas y Pasadores</v>
          </cell>
          <cell r="C3252" t="str">
            <v>m³</v>
          </cell>
          <cell r="D3252">
            <v>904.25</v>
          </cell>
        </row>
        <row r="3253">
          <cell r="A3253">
            <v>7386</v>
          </cell>
          <cell r="B3253" t="str">
            <v>Losa de pavimento en Concreto resistencia 280 kg/cm²-4000 psi e=0.18 m</v>
          </cell>
          <cell r="C3253" t="str">
            <v>m²</v>
          </cell>
          <cell r="D3253">
            <v>98216</v>
          </cell>
        </row>
        <row r="3254">
          <cell r="A3254">
            <v>7387</v>
          </cell>
          <cell r="B3254" t="str">
            <v>Concreto MR 43 kg/cm2 o 4.3 Mpa (Basico, 5% desperdicio)</v>
          </cell>
          <cell r="C3254" t="str">
            <v>m³</v>
          </cell>
          <cell r="D3254">
            <v>413895.92</v>
          </cell>
        </row>
        <row r="3255">
          <cell r="A3255">
            <v>7388</v>
          </cell>
          <cell r="B3255" t="str">
            <v>Pavimento en Concreto Hidraulico MR 43 kg/cm2 o 4.3 Mpa, Incluye Pasadores</v>
          </cell>
          <cell r="C3255" t="str">
            <v>m³</v>
          </cell>
          <cell r="D3255">
            <v>128164.65</v>
          </cell>
        </row>
        <row r="3256">
          <cell r="A3256">
            <v>7389</v>
          </cell>
          <cell r="B3256" t="str">
            <v>Viga de amarre para cimentación en concreto de 4000 Psi</v>
          </cell>
          <cell r="C3256" t="str">
            <v>m³</v>
          </cell>
          <cell r="D3256">
            <v>624355.01</v>
          </cell>
        </row>
        <row r="3257">
          <cell r="A3257">
            <v>7390</v>
          </cell>
          <cell r="B3257" t="str">
            <v>Pedestal en concreto de 4000 psi</v>
          </cell>
          <cell r="C3257" t="str">
            <v>m³</v>
          </cell>
          <cell r="D3257">
            <v>516221</v>
          </cell>
        </row>
        <row r="3258">
          <cell r="A3258">
            <v>7391</v>
          </cell>
          <cell r="B3258" t="str">
            <v>Excavacion manual en conglomerado con transporte</v>
          </cell>
          <cell r="C3258" t="str">
            <v>m³</v>
          </cell>
          <cell r="D3258">
            <v>54341.4</v>
          </cell>
        </row>
        <row r="3259">
          <cell r="A3259">
            <v>7392</v>
          </cell>
          <cell r="B3259" t="str">
            <v>Canal en lamina galvanizada cal. 22 desarrollo 0.60 m pintado con wash primer y esmalte</v>
          </cell>
          <cell r="C3259" t="str">
            <v>m</v>
          </cell>
          <cell r="D3259">
            <v>60533.98</v>
          </cell>
        </row>
        <row r="3260">
          <cell r="A3260">
            <v>7393</v>
          </cell>
          <cell r="B3260" t="str">
            <v>Gradería en concreto de resistencia 3000 Psi sistema de muro escalonado c/3m con zapata corrida y placas macizas de e=0.10 m prefabricadas</v>
          </cell>
          <cell r="C3260" t="str">
            <v>m³</v>
          </cell>
          <cell r="D3260">
            <v>718818.86</v>
          </cell>
        </row>
        <row r="3261">
          <cell r="A3261">
            <v>7394</v>
          </cell>
          <cell r="B3261" t="str">
            <v>Cubierta sencilla modular Hunter Douglas 333C aluzinc 26 curvada prepintada ambas caras con andamio. Luz mayor a 13 mts y H mayor a 6 m Proyecto Pore 2014</v>
          </cell>
          <cell r="C3261" t="str">
            <v>m²</v>
          </cell>
          <cell r="D3261">
            <v>95449.19</v>
          </cell>
        </row>
        <row r="3262">
          <cell r="A3262">
            <v>7395</v>
          </cell>
          <cell r="B3262" t="str">
            <v>Árbol de Olivo negro 1.5-2.00 m suministro y siembra</v>
          </cell>
          <cell r="C3262" t="str">
            <v>und</v>
          </cell>
          <cell r="D3262">
            <v>69225.56</v>
          </cell>
        </row>
        <row r="3263">
          <cell r="A3263">
            <v>7396</v>
          </cell>
          <cell r="B3263" t="str">
            <v>Desmonte y reinstalación alfajías prefabricadas 0.25m</v>
          </cell>
          <cell r="C3263" t="str">
            <v>m</v>
          </cell>
          <cell r="D3263">
            <v>7824.77</v>
          </cell>
        </row>
        <row r="3264">
          <cell r="A3264">
            <v>7397</v>
          </cell>
          <cell r="B3264" t="str">
            <v>Baranda en tubo cold rolled 1" cal 18 pintada con anticorrosivo y esmalte e instalada.</v>
          </cell>
          <cell r="C3264" t="str">
            <v>m²</v>
          </cell>
          <cell r="D3264">
            <v>75453.350000000006</v>
          </cell>
        </row>
        <row r="3265">
          <cell r="A3265">
            <v>7398</v>
          </cell>
          <cell r="B3265" t="str">
            <v>Desmonte barandas en tubo cuadrado cold rolled 1"-1 1/2" diseño múltiples travesaños, incluye accarreo.</v>
          </cell>
          <cell r="C3265" t="str">
            <v>m²</v>
          </cell>
          <cell r="D3265">
            <v>2859.36</v>
          </cell>
        </row>
        <row r="3266">
          <cell r="A3266">
            <v>7399</v>
          </cell>
          <cell r="B3266" t="str">
            <v>Piedra pegada concreto de 2500 Psi, e=0.20 m</v>
          </cell>
          <cell r="C3266" t="str">
            <v>m²</v>
          </cell>
          <cell r="D3266">
            <v>76551.66</v>
          </cell>
        </row>
        <row r="3267">
          <cell r="A3267">
            <v>7400</v>
          </cell>
          <cell r="B3267" t="str">
            <v>Formaleta metalica Tipo Caisson h=1.00 m Øi=1.70 m, - Øi=2.0 m (para 30 usos)</v>
          </cell>
          <cell r="C3267" t="str">
            <v>und</v>
          </cell>
          <cell r="D3267">
            <v>1225363.23</v>
          </cell>
        </row>
        <row r="3268">
          <cell r="A3268">
            <v>7401</v>
          </cell>
          <cell r="B3268" t="str">
            <v>Baranda en perfil WF 8" x 21" (dos Tubo HG Ø=4") y (Tres Tubos HG Ø=1 1/2"), Hu=1.14 m</v>
          </cell>
          <cell r="C3268" t="str">
            <v>m</v>
          </cell>
          <cell r="D3268">
            <v>294618.90000000002</v>
          </cell>
        </row>
        <row r="3269">
          <cell r="A3269">
            <v>7402</v>
          </cell>
          <cell r="B3269" t="str">
            <v>Apoyo de Neopreno D=60 (500 x 500 x 54 mm)</v>
          </cell>
          <cell r="C3269" t="str">
            <v>und</v>
          </cell>
          <cell r="D3269">
            <v>631722.5</v>
          </cell>
        </row>
        <row r="3270">
          <cell r="A3270">
            <v>7403</v>
          </cell>
          <cell r="B3270" t="str">
            <v>Señales dobles, preventivas (SP) y reglamentarias (SR) 75 X 75 cm</v>
          </cell>
          <cell r="C3270" t="str">
            <v>und</v>
          </cell>
          <cell r="D3270">
            <v>380899.55</v>
          </cell>
        </row>
        <row r="3271">
          <cell r="A3271">
            <v>7404</v>
          </cell>
          <cell r="B3271" t="str">
            <v>Formaleta estructural hydroblock</v>
          </cell>
          <cell r="C3271" t="str">
            <v>m³</v>
          </cell>
          <cell r="D3271">
            <v>139596.26999999999</v>
          </cell>
        </row>
        <row r="3272">
          <cell r="A3272">
            <v>7405</v>
          </cell>
          <cell r="B3272" t="str">
            <v>Geosteras e=0.30 m</v>
          </cell>
          <cell r="C3272" t="str">
            <v>m³</v>
          </cell>
          <cell r="D3272">
            <v>245998.95</v>
          </cell>
        </row>
        <row r="3273">
          <cell r="A3273">
            <v>7406</v>
          </cell>
          <cell r="B3273" t="str">
            <v>Brida acople unversal HD Ø=3" suministro e instalación</v>
          </cell>
          <cell r="C3273" t="str">
            <v>und</v>
          </cell>
          <cell r="D3273">
            <v>120137.04</v>
          </cell>
        </row>
        <row r="3274">
          <cell r="A3274">
            <v>7407</v>
          </cell>
          <cell r="B3274" t="str">
            <v>Valvula Reductora de presion HD Ø=1/2" de 230 Psi. Suministro e Instal.</v>
          </cell>
          <cell r="C3274" t="str">
            <v>und</v>
          </cell>
          <cell r="D3274">
            <v>516941.09</v>
          </cell>
        </row>
        <row r="3275">
          <cell r="A3275">
            <v>7408</v>
          </cell>
          <cell r="B3275" t="str">
            <v>Valvula Reductora de presion HD Ø=3/4" de 230 Psi. Suministro e Instal.</v>
          </cell>
          <cell r="C3275" t="str">
            <v>und</v>
          </cell>
          <cell r="D3275">
            <v>125428.11</v>
          </cell>
        </row>
        <row r="3276">
          <cell r="A3276">
            <v>7409</v>
          </cell>
          <cell r="B3276" t="str">
            <v>Tapon roscado de Presion PVC 1 1/4". Suministro e Instal.</v>
          </cell>
          <cell r="C3276" t="str">
            <v>und</v>
          </cell>
          <cell r="D3276">
            <v>5037.42</v>
          </cell>
        </row>
        <row r="3277">
          <cell r="A3277">
            <v>7410</v>
          </cell>
          <cell r="B3277" t="str">
            <v>Sanitario Laguna blanco de Corona o similar</v>
          </cell>
          <cell r="C3277" t="str">
            <v>und</v>
          </cell>
          <cell r="D3277">
            <v>166802.79999999999</v>
          </cell>
        </row>
        <row r="3278">
          <cell r="A3278">
            <v>7411</v>
          </cell>
          <cell r="B3278" t="str">
            <v>Filtro o Dren Frances  PVC 100 mm (0.4 x 0.4) m</v>
          </cell>
          <cell r="C3278" t="str">
            <v>m</v>
          </cell>
          <cell r="D3278">
            <v>53789.54</v>
          </cell>
        </row>
        <row r="3279">
          <cell r="A3279">
            <v>7412</v>
          </cell>
          <cell r="B3279" t="str">
            <v>Tapon roscado de Presion PVC 1 1/2". Suministro e Instal.</v>
          </cell>
          <cell r="C3279" t="str">
            <v>und</v>
          </cell>
          <cell r="D3279">
            <v>6801.95</v>
          </cell>
        </row>
        <row r="3280">
          <cell r="A3280">
            <v>7413</v>
          </cell>
          <cell r="B3280" t="str">
            <v>Perro  de 5/16" Tipo Pesado. Suministro e Instal.</v>
          </cell>
          <cell r="C3280" t="str">
            <v>und</v>
          </cell>
          <cell r="D3280">
            <v>2317.69</v>
          </cell>
        </row>
        <row r="3281">
          <cell r="A3281">
            <v>7414</v>
          </cell>
          <cell r="B3281" t="str">
            <v>Valvula de Pie en bronce  Ø=1" Suministro e instal.</v>
          </cell>
          <cell r="C3281" t="str">
            <v>und</v>
          </cell>
          <cell r="D3281">
            <v>71008.539999999994</v>
          </cell>
        </row>
        <row r="3282">
          <cell r="A3282">
            <v>7415</v>
          </cell>
          <cell r="B3282" t="str">
            <v>Duranta h prom 0.25-0.30 m Suministro y siembra</v>
          </cell>
          <cell r="C3282" t="str">
            <v>und</v>
          </cell>
          <cell r="D3282">
            <v>5510.85</v>
          </cell>
        </row>
        <row r="3283">
          <cell r="A3283">
            <v>7416</v>
          </cell>
          <cell r="B3283" t="str">
            <v>Cielo raso en lamina pvc 7mm</v>
          </cell>
          <cell r="C3283" t="str">
            <v>M2</v>
          </cell>
          <cell r="D3283">
            <v>54131</v>
          </cell>
        </row>
        <row r="3284">
          <cell r="A3284">
            <v>7417</v>
          </cell>
          <cell r="B3284" t="str">
            <v>Meson Acero inoxidable 152x50cm Pozuelo Derecho 4G</v>
          </cell>
          <cell r="C3284" t="str">
            <v>UND</v>
          </cell>
          <cell r="D3284">
            <v>453153.2</v>
          </cell>
        </row>
        <row r="3285">
          <cell r="A3285">
            <v>7418</v>
          </cell>
          <cell r="B3285" t="str">
            <v>Paral en Tubo estructural cuadrado 100*100*2.5 mm, suministro e instal</v>
          </cell>
          <cell r="C3285" t="str">
            <v>UND</v>
          </cell>
          <cell r="D3285">
            <v>303952.36</v>
          </cell>
        </row>
        <row r="3286">
          <cell r="A3286">
            <v>7419</v>
          </cell>
          <cell r="B3286" t="str">
            <v>Modulo baranda con malla ondulada galvanizada enmarcado según diseño</v>
          </cell>
          <cell r="C3286" t="str">
            <v>UND</v>
          </cell>
          <cell r="D3286">
            <v>417315.52</v>
          </cell>
        </row>
        <row r="3287">
          <cell r="A3287">
            <v>7420</v>
          </cell>
          <cell r="B3287" t="str">
            <v>Estructura refuerzo baranda en tuberia metalica de 100*100*2.5, incluye Instalacion.</v>
          </cell>
          <cell r="C3287" t="str">
            <v>UND</v>
          </cell>
          <cell r="D3287">
            <v>820100.17</v>
          </cell>
        </row>
        <row r="3288">
          <cell r="A3288">
            <v>7421</v>
          </cell>
          <cell r="B3288" t="str">
            <v>Limpieza pisos con acido</v>
          </cell>
          <cell r="C3288" t="str">
            <v>m²</v>
          </cell>
          <cell r="D3288">
            <v>6514.45</v>
          </cell>
        </row>
        <row r="3289">
          <cell r="A3289">
            <v>7422</v>
          </cell>
          <cell r="B3289" t="str">
            <v>Rejilla metalica A=0.5 m  angulo 2"x 2" x 3/16" y  1 1/4" x 1 1/4" c/0.05</v>
          </cell>
          <cell r="C3289" t="str">
            <v>m</v>
          </cell>
          <cell r="D3289">
            <v>96086.76</v>
          </cell>
        </row>
        <row r="3290">
          <cell r="A3290">
            <v>7423</v>
          </cell>
          <cell r="B3290" t="str">
            <v>Carcamo concreto 3000 psi 0.50 x H 0.50m e=0.10m reforzado malla e 5mm solado 2000psi sin tapa</v>
          </cell>
          <cell r="C3290" t="str">
            <v>m</v>
          </cell>
          <cell r="D3290">
            <v>172286.72</v>
          </cell>
        </row>
        <row r="3291">
          <cell r="A3291">
            <v>7424</v>
          </cell>
          <cell r="B3291" t="str">
            <v>Estructura Principal Domo en tubo metalico redondo  2 1/2" metalico</v>
          </cell>
          <cell r="C3291" t="str">
            <v>UND</v>
          </cell>
          <cell r="D3291">
            <v>545339.74</v>
          </cell>
        </row>
        <row r="3292">
          <cell r="A3292">
            <v>7425</v>
          </cell>
          <cell r="B3292" t="str">
            <v>Lamina cold rolled calibre 18 pintada para contorno cubierta.  Suministro e instalacion</v>
          </cell>
          <cell r="C3292" t="str">
            <v>m²</v>
          </cell>
          <cell r="D3292">
            <v>121358.37</v>
          </cell>
        </row>
        <row r="3293">
          <cell r="A3293">
            <v>7426</v>
          </cell>
          <cell r="B3293" t="str">
            <v>Escalera gato con guarda proteccion. Suministro e instal</v>
          </cell>
          <cell r="C3293" t="str">
            <v>m</v>
          </cell>
          <cell r="D3293">
            <v>94203.02</v>
          </cell>
        </row>
        <row r="3294">
          <cell r="A3294">
            <v>7427</v>
          </cell>
          <cell r="B3294" t="str">
            <v>Escalera gato sin proteccion. Suministro e instal</v>
          </cell>
          <cell r="C3294" t="str">
            <v>m</v>
          </cell>
          <cell r="D3294">
            <v>94203.02</v>
          </cell>
        </row>
        <row r="3295">
          <cell r="A3295">
            <v>7428</v>
          </cell>
          <cell r="B3295" t="str">
            <v>Tanque elevado 1.000 lts bajo con conexion y distribucion PVC de 1/2" y 1". Suministro e instal.</v>
          </cell>
          <cell r="C3295" t="str">
            <v>und</v>
          </cell>
          <cell r="D3295">
            <v>904607.11</v>
          </cell>
        </row>
        <row r="3296">
          <cell r="A3296">
            <v>7429</v>
          </cell>
          <cell r="B3296" t="str">
            <v xml:space="preserve">Maquinas para paque biosaludable . Incluye suministro e instalación </v>
          </cell>
          <cell r="C3296" t="str">
            <v>und</v>
          </cell>
          <cell r="D3296">
            <v>4340452.1206999999</v>
          </cell>
        </row>
        <row r="3297">
          <cell r="A3297">
            <v>7431</v>
          </cell>
          <cell r="B3297" t="str">
            <v xml:space="preserve">Piso de caucho, Hulex o similar con un espesor entre 2,5 cm - 3 cm </v>
          </cell>
          <cell r="C3297" t="e">
            <v>#N/A</v>
          </cell>
          <cell r="D3297" t="e">
            <v>#N/A</v>
          </cell>
        </row>
        <row r="3298">
          <cell r="A3298">
            <v>7432</v>
          </cell>
          <cell r="B3298" t="str">
            <v>conteiner 40 pies tipo oficina de ventas techo y paredes termo aisladas con poliuretano</v>
          </cell>
          <cell r="C3298" t="str">
            <v>und</v>
          </cell>
          <cell r="D3298">
            <v>57350000</v>
          </cell>
        </row>
        <row r="3299">
          <cell r="A3299">
            <v>7435</v>
          </cell>
          <cell r="B3299" t="str">
            <v xml:space="preserve">Perno sae 1020 5/8x12" </v>
          </cell>
          <cell r="C3299" t="str">
            <v>und</v>
          </cell>
          <cell r="D3299">
            <v>3900</v>
          </cell>
        </row>
        <row r="3300">
          <cell r="A3300">
            <v>7436</v>
          </cell>
          <cell r="B3300" t="str">
            <v>Maquinaria combinada</v>
          </cell>
          <cell r="C3300" t="str">
            <v>und</v>
          </cell>
          <cell r="D3300">
            <v>95000000</v>
          </cell>
        </row>
        <row r="3301">
          <cell r="A3301">
            <v>7437</v>
          </cell>
          <cell r="B3301" t="str">
            <v xml:space="preserve">Cubierta palma sintetica o similar </v>
          </cell>
          <cell r="C3301" t="str">
            <v>und</v>
          </cell>
          <cell r="D3301">
            <v>297551.45</v>
          </cell>
        </row>
        <row r="3302">
          <cell r="A3302">
            <v>7438</v>
          </cell>
          <cell r="B3302" t="str">
            <v>Cubierta palma sintetica o similar  cumbrera</v>
          </cell>
          <cell r="C3302" t="str">
            <v>und</v>
          </cell>
          <cell r="D3302">
            <v>80000</v>
          </cell>
        </row>
      </sheetData>
      <sheetData sheetId="109" refreshError="1"/>
      <sheetData sheetId="110" refreshError="1">
        <row r="1">
          <cell r="A1" t="str">
            <v>CAPITULOS</v>
          </cell>
        </row>
        <row r="2">
          <cell r="A2">
            <v>1</v>
          </cell>
          <cell r="B2">
            <v>1</v>
          </cell>
          <cell r="C2" t="str">
            <v>PRELIMINARES</v>
          </cell>
        </row>
        <row r="3">
          <cell r="A3">
            <v>2</v>
          </cell>
          <cell r="B3">
            <v>2</v>
          </cell>
          <cell r="C3" t="str">
            <v>CIMENTACION-MEJORAMIENTOS</v>
          </cell>
        </row>
        <row r="4">
          <cell r="A4">
            <v>3</v>
          </cell>
          <cell r="B4">
            <v>3</v>
          </cell>
          <cell r="C4" t="str">
            <v>ESTRUCTURA-CONCRETOS</v>
          </cell>
        </row>
        <row r="5">
          <cell r="A5">
            <v>4</v>
          </cell>
          <cell r="B5">
            <v>4</v>
          </cell>
          <cell r="C5" t="str">
            <v>MAMPOSTERIA Y PAÑETES</v>
          </cell>
        </row>
        <row r="6">
          <cell r="A6">
            <v>5</v>
          </cell>
          <cell r="B6">
            <v>5</v>
          </cell>
          <cell r="C6" t="str">
            <v>INSTALACIONES APARATOS HIDROSANITARIOS</v>
          </cell>
        </row>
        <row r="7">
          <cell r="A7">
            <v>6</v>
          </cell>
          <cell r="B7">
            <v>6</v>
          </cell>
          <cell r="C7" t="str">
            <v>PISOS Y ENCHAPES</v>
          </cell>
        </row>
        <row r="8">
          <cell r="A8">
            <v>7</v>
          </cell>
          <cell r="B8">
            <v>7</v>
          </cell>
          <cell r="C8" t="str">
            <v>CARPINTERIA METALICA</v>
          </cell>
        </row>
        <row r="9">
          <cell r="A9">
            <v>8</v>
          </cell>
          <cell r="B9">
            <v>8</v>
          </cell>
          <cell r="C9">
            <v>0</v>
          </cell>
        </row>
        <row r="10">
          <cell r="A10">
            <v>9</v>
          </cell>
          <cell r="B10">
            <v>9</v>
          </cell>
          <cell r="C10" t="str">
            <v>PINTURAS Y ACABADOS</v>
          </cell>
        </row>
        <row r="11">
          <cell r="A11">
            <v>10</v>
          </cell>
          <cell r="B11">
            <v>10</v>
          </cell>
          <cell r="C11" t="str">
            <v>TANQUE ELEVADO</v>
          </cell>
        </row>
        <row r="12">
          <cell r="A12">
            <v>11</v>
          </cell>
          <cell r="B12">
            <v>11</v>
          </cell>
          <cell r="C12" t="str">
            <v xml:space="preserve">ESCALERA </v>
          </cell>
        </row>
        <row r="13">
          <cell r="A13">
            <v>12</v>
          </cell>
          <cell r="B13">
            <v>12</v>
          </cell>
          <cell r="C13" t="str">
            <v>RAMPA</v>
          </cell>
        </row>
        <row r="14">
          <cell r="A14">
            <v>13</v>
          </cell>
          <cell r="B14">
            <v>13</v>
          </cell>
          <cell r="C14" t="str">
            <v>ZONA VERDE-ARBOLIZACION</v>
          </cell>
        </row>
        <row r="15">
          <cell r="A15">
            <v>14</v>
          </cell>
          <cell r="B15">
            <v>14</v>
          </cell>
          <cell r="C15" t="str">
            <v>VARIOS</v>
          </cell>
        </row>
        <row r="16">
          <cell r="A16">
            <v>15</v>
          </cell>
          <cell r="C16">
            <v>0</v>
          </cell>
        </row>
        <row r="17">
          <cell r="A17">
            <v>16</v>
          </cell>
          <cell r="C17">
            <v>0</v>
          </cell>
        </row>
        <row r="18">
          <cell r="A18">
            <v>17</v>
          </cell>
          <cell r="C18">
            <v>0</v>
          </cell>
        </row>
        <row r="19">
          <cell r="A19">
            <v>18</v>
          </cell>
          <cell r="C19">
            <v>0</v>
          </cell>
        </row>
        <row r="20">
          <cell r="A20">
            <v>19</v>
          </cell>
          <cell r="C20">
            <v>0</v>
          </cell>
        </row>
        <row r="21">
          <cell r="A21">
            <v>20</v>
          </cell>
          <cell r="C21">
            <v>0</v>
          </cell>
        </row>
        <row r="22">
          <cell r="A22">
            <v>21</v>
          </cell>
          <cell r="C22">
            <v>0</v>
          </cell>
        </row>
        <row r="23">
          <cell r="A23">
            <v>22</v>
          </cell>
          <cell r="C23">
            <v>0</v>
          </cell>
        </row>
        <row r="24">
          <cell r="A24">
            <v>23</v>
          </cell>
          <cell r="C24">
            <v>0</v>
          </cell>
        </row>
        <row r="25">
          <cell r="A25">
            <v>24</v>
          </cell>
          <cell r="C25">
            <v>0</v>
          </cell>
        </row>
        <row r="26">
          <cell r="A26">
            <v>25</v>
          </cell>
          <cell r="C26">
            <v>0</v>
          </cell>
        </row>
        <row r="27">
          <cell r="A27">
            <v>26</v>
          </cell>
          <cell r="C27">
            <v>0</v>
          </cell>
        </row>
        <row r="28">
          <cell r="A28">
            <v>27</v>
          </cell>
          <cell r="C28">
            <v>0</v>
          </cell>
        </row>
        <row r="29">
          <cell r="A29">
            <v>28</v>
          </cell>
          <cell r="C29">
            <v>0</v>
          </cell>
        </row>
        <row r="30">
          <cell r="A30">
            <v>29</v>
          </cell>
          <cell r="C30">
            <v>0</v>
          </cell>
        </row>
        <row r="31">
          <cell r="A31">
            <v>30</v>
          </cell>
          <cell r="C31">
            <v>0</v>
          </cell>
        </row>
        <row r="32">
          <cell r="A32">
            <v>31</v>
          </cell>
          <cell r="C32">
            <v>0</v>
          </cell>
        </row>
        <row r="33">
          <cell r="A33">
            <v>32</v>
          </cell>
          <cell r="C33">
            <v>0</v>
          </cell>
        </row>
        <row r="34">
          <cell r="A34">
            <v>33</v>
          </cell>
          <cell r="C34">
            <v>0</v>
          </cell>
        </row>
        <row r="35">
          <cell r="A35">
            <v>34</v>
          </cell>
          <cell r="C35">
            <v>0</v>
          </cell>
        </row>
        <row r="36">
          <cell r="A36">
            <v>35</v>
          </cell>
          <cell r="C36">
            <v>0</v>
          </cell>
        </row>
        <row r="37">
          <cell r="A37">
            <v>36</v>
          </cell>
          <cell r="C37">
            <v>0</v>
          </cell>
        </row>
        <row r="38">
          <cell r="A38">
            <v>37</v>
          </cell>
          <cell r="C38">
            <v>0</v>
          </cell>
        </row>
        <row r="39">
          <cell r="A39">
            <v>38</v>
          </cell>
          <cell r="C39">
            <v>0</v>
          </cell>
        </row>
        <row r="40">
          <cell r="A40">
            <v>39</v>
          </cell>
          <cell r="C40">
            <v>0</v>
          </cell>
        </row>
        <row r="41">
          <cell r="A41">
            <v>40</v>
          </cell>
          <cell r="C41">
            <v>0</v>
          </cell>
        </row>
        <row r="42">
          <cell r="A42">
            <v>41</v>
          </cell>
          <cell r="C42">
            <v>0</v>
          </cell>
        </row>
        <row r="43">
          <cell r="A43">
            <v>42</v>
          </cell>
          <cell r="C43">
            <v>0</v>
          </cell>
        </row>
        <row r="44">
          <cell r="A44">
            <v>43</v>
          </cell>
          <cell r="C44">
            <v>0</v>
          </cell>
        </row>
        <row r="45">
          <cell r="A45">
            <v>44</v>
          </cell>
          <cell r="C45">
            <v>0</v>
          </cell>
        </row>
        <row r="46">
          <cell r="A46">
            <v>45</v>
          </cell>
          <cell r="C46">
            <v>0</v>
          </cell>
        </row>
        <row r="47">
          <cell r="A47">
            <v>46</v>
          </cell>
          <cell r="C47">
            <v>0</v>
          </cell>
        </row>
        <row r="48">
          <cell r="A48">
            <v>47</v>
          </cell>
          <cell r="C48">
            <v>0</v>
          </cell>
        </row>
        <row r="49">
          <cell r="A49">
            <v>48</v>
          </cell>
          <cell r="C49">
            <v>0</v>
          </cell>
        </row>
        <row r="50">
          <cell r="A50">
            <v>49</v>
          </cell>
          <cell r="C50">
            <v>0</v>
          </cell>
        </row>
        <row r="51">
          <cell r="A51">
            <v>50</v>
          </cell>
          <cell r="C51">
            <v>0</v>
          </cell>
        </row>
      </sheetData>
      <sheetData sheetId="111" refreshError="1">
        <row r="1">
          <cell r="A1" t="str">
            <v>MEMORIA</v>
          </cell>
          <cell r="B1" t="str">
            <v>ITEM</v>
          </cell>
          <cell r="C1" t="str">
            <v>CAPITULO</v>
          </cell>
          <cell r="D1" t="str">
            <v>ACTIVIDAD</v>
          </cell>
          <cell r="E1" t="str">
            <v>CANTIDAD</v>
          </cell>
        </row>
        <row r="2">
          <cell r="A2">
            <v>501</v>
          </cell>
          <cell r="B2">
            <v>0</v>
          </cell>
          <cell r="C2">
            <v>5</v>
          </cell>
          <cell r="D2">
            <v>501</v>
          </cell>
          <cell r="E2">
            <v>2548.8200000000002</v>
          </cell>
        </row>
        <row r="3">
          <cell r="A3">
            <v>502</v>
          </cell>
          <cell r="B3">
            <v>0</v>
          </cell>
          <cell r="C3">
            <v>5</v>
          </cell>
          <cell r="D3">
            <v>502</v>
          </cell>
          <cell r="E3">
            <v>1109.8</v>
          </cell>
        </row>
        <row r="4">
          <cell r="A4">
            <v>503</v>
          </cell>
          <cell r="B4">
            <v>0</v>
          </cell>
          <cell r="C4">
            <v>5</v>
          </cell>
          <cell r="D4">
            <v>503</v>
          </cell>
          <cell r="E4">
            <v>1179.74</v>
          </cell>
        </row>
        <row r="5">
          <cell r="A5">
            <v>504</v>
          </cell>
          <cell r="B5">
            <v>0</v>
          </cell>
          <cell r="C5">
            <v>5</v>
          </cell>
          <cell r="D5">
            <v>504</v>
          </cell>
          <cell r="E5">
            <v>513.32000000000005</v>
          </cell>
        </row>
        <row r="6">
          <cell r="A6">
            <v>601</v>
          </cell>
          <cell r="B6">
            <v>0</v>
          </cell>
          <cell r="C6">
            <v>6</v>
          </cell>
          <cell r="D6">
            <v>601</v>
          </cell>
          <cell r="E6">
            <v>394.46</v>
          </cell>
        </row>
        <row r="7">
          <cell r="A7">
            <v>604</v>
          </cell>
          <cell r="B7">
            <v>0</v>
          </cell>
          <cell r="C7">
            <v>6</v>
          </cell>
          <cell r="D7">
            <v>604</v>
          </cell>
          <cell r="E7">
            <v>15.95</v>
          </cell>
        </row>
        <row r="8">
          <cell r="A8">
            <v>40</v>
          </cell>
          <cell r="B8">
            <v>0</v>
          </cell>
          <cell r="C8">
            <v>7</v>
          </cell>
          <cell r="D8">
            <v>605</v>
          </cell>
          <cell r="E8">
            <v>0</v>
          </cell>
        </row>
        <row r="9">
          <cell r="A9">
            <v>42</v>
          </cell>
          <cell r="B9">
            <v>0</v>
          </cell>
          <cell r="C9">
            <v>7</v>
          </cell>
          <cell r="D9">
            <v>607</v>
          </cell>
          <cell r="E9">
            <v>0</v>
          </cell>
        </row>
        <row r="10">
          <cell r="A10">
            <v>701</v>
          </cell>
          <cell r="B10">
            <v>0</v>
          </cell>
          <cell r="C10">
            <v>7</v>
          </cell>
          <cell r="D10">
            <v>701</v>
          </cell>
          <cell r="E10">
            <v>122.04</v>
          </cell>
        </row>
        <row r="11">
          <cell r="A11" t="e">
            <v>#REF!</v>
          </cell>
          <cell r="B11" t="e">
            <v>#REF!</v>
          </cell>
          <cell r="C11" t="e">
            <v>#REF!</v>
          </cell>
          <cell r="D11" t="e">
            <v>#REF!</v>
          </cell>
          <cell r="E11" t="e">
            <v>#REF!</v>
          </cell>
        </row>
        <row r="12">
          <cell r="A12">
            <v>41</v>
          </cell>
          <cell r="B12">
            <v>0</v>
          </cell>
          <cell r="C12">
            <v>7</v>
          </cell>
          <cell r="D12">
            <v>606</v>
          </cell>
          <cell r="E12">
            <v>0</v>
          </cell>
        </row>
        <row r="13">
          <cell r="A13">
            <v>608</v>
          </cell>
          <cell r="B13">
            <v>0</v>
          </cell>
          <cell r="C13">
            <v>6</v>
          </cell>
          <cell r="D13">
            <v>608</v>
          </cell>
          <cell r="E13">
            <v>2095.37</v>
          </cell>
        </row>
        <row r="14">
          <cell r="A14">
            <v>703</v>
          </cell>
          <cell r="B14">
            <v>0</v>
          </cell>
          <cell r="C14">
            <v>7</v>
          </cell>
          <cell r="D14">
            <v>703</v>
          </cell>
          <cell r="E14">
            <v>379.67</v>
          </cell>
        </row>
        <row r="15">
          <cell r="A15">
            <v>704</v>
          </cell>
          <cell r="B15">
            <v>0</v>
          </cell>
          <cell r="C15">
            <v>7</v>
          </cell>
          <cell r="D15">
            <v>704</v>
          </cell>
          <cell r="E15">
            <v>461.61</v>
          </cell>
        </row>
        <row r="16">
          <cell r="A16">
            <v>705</v>
          </cell>
          <cell r="B16">
            <v>0</v>
          </cell>
          <cell r="C16">
            <v>7</v>
          </cell>
          <cell r="D16">
            <v>705</v>
          </cell>
          <cell r="E16">
            <v>131.97999999999999</v>
          </cell>
        </row>
        <row r="17">
          <cell r="A17">
            <v>710</v>
          </cell>
          <cell r="B17">
            <v>0</v>
          </cell>
          <cell r="C17">
            <v>7</v>
          </cell>
          <cell r="D17">
            <v>710</v>
          </cell>
          <cell r="E17">
            <v>79.930000000000007</v>
          </cell>
        </row>
        <row r="18">
          <cell r="A18">
            <v>706</v>
          </cell>
          <cell r="B18">
            <v>0</v>
          </cell>
          <cell r="C18">
            <v>7</v>
          </cell>
          <cell r="D18">
            <v>706</v>
          </cell>
          <cell r="E18">
            <v>81.540000000000006</v>
          </cell>
        </row>
        <row r="19">
          <cell r="A19">
            <v>801</v>
          </cell>
          <cell r="B19">
            <v>0</v>
          </cell>
          <cell r="C19">
            <v>8</v>
          </cell>
          <cell r="D19">
            <v>801</v>
          </cell>
          <cell r="E19">
            <v>406.98</v>
          </cell>
        </row>
        <row r="20">
          <cell r="A20">
            <v>802</v>
          </cell>
          <cell r="B20">
            <v>0</v>
          </cell>
          <cell r="C20">
            <v>8</v>
          </cell>
          <cell r="D20">
            <v>802</v>
          </cell>
          <cell r="E20">
            <v>3796.71</v>
          </cell>
        </row>
        <row r="21">
          <cell r="A21">
            <v>53</v>
          </cell>
          <cell r="B21">
            <v>0</v>
          </cell>
          <cell r="C21">
            <v>10</v>
          </cell>
          <cell r="D21">
            <v>901</v>
          </cell>
          <cell r="E21">
            <v>0</v>
          </cell>
        </row>
        <row r="22">
          <cell r="A22">
            <v>54</v>
          </cell>
          <cell r="B22">
            <v>0</v>
          </cell>
          <cell r="C22">
            <v>9</v>
          </cell>
          <cell r="D22">
            <v>902</v>
          </cell>
          <cell r="E22">
            <v>0</v>
          </cell>
        </row>
        <row r="23">
          <cell r="A23" t="e">
            <v>#REF!</v>
          </cell>
          <cell r="B23" t="e">
            <v>#REF!</v>
          </cell>
          <cell r="C23" t="e">
            <v>#REF!</v>
          </cell>
          <cell r="D23" t="e">
            <v>#REF!</v>
          </cell>
          <cell r="E23" t="e">
            <v>#REF!</v>
          </cell>
        </row>
        <row r="24">
          <cell r="A24" t="e">
            <v>#REF!</v>
          </cell>
          <cell r="B24" t="e">
            <v>#REF!</v>
          </cell>
          <cell r="C24" t="e">
            <v>#REF!</v>
          </cell>
          <cell r="D24" t="e">
            <v>#REF!</v>
          </cell>
          <cell r="E24" t="e">
            <v>#REF!</v>
          </cell>
        </row>
        <row r="25">
          <cell r="A25">
            <v>57</v>
          </cell>
          <cell r="B25">
            <v>0</v>
          </cell>
          <cell r="C25">
            <v>11</v>
          </cell>
          <cell r="D25">
            <v>1001</v>
          </cell>
          <cell r="E25">
            <v>0</v>
          </cell>
        </row>
        <row r="26">
          <cell r="A26">
            <v>58</v>
          </cell>
          <cell r="B26">
            <v>0</v>
          </cell>
          <cell r="C26">
            <v>11</v>
          </cell>
          <cell r="D26">
            <v>1002</v>
          </cell>
          <cell r="E26">
            <v>0</v>
          </cell>
        </row>
        <row r="27">
          <cell r="A27">
            <v>201</v>
          </cell>
          <cell r="B27">
            <v>0</v>
          </cell>
          <cell r="C27">
            <v>2</v>
          </cell>
          <cell r="D27">
            <v>201</v>
          </cell>
          <cell r="E27">
            <v>554.55999999999995</v>
          </cell>
        </row>
        <row r="28">
          <cell r="A28">
            <v>203</v>
          </cell>
          <cell r="B28">
            <v>0</v>
          </cell>
          <cell r="C28">
            <v>2</v>
          </cell>
          <cell r="D28">
            <v>203</v>
          </cell>
          <cell r="E28">
            <v>1162.49</v>
          </cell>
        </row>
        <row r="29">
          <cell r="A29">
            <v>104</v>
          </cell>
          <cell r="B29">
            <v>0</v>
          </cell>
          <cell r="C29">
            <v>1</v>
          </cell>
          <cell r="D29">
            <v>104</v>
          </cell>
          <cell r="E29">
            <v>18.899999999999999</v>
          </cell>
        </row>
        <row r="30">
          <cell r="A30">
            <v>107</v>
          </cell>
          <cell r="B30">
            <v>0</v>
          </cell>
          <cell r="C30">
            <v>1</v>
          </cell>
          <cell r="D30">
            <v>107</v>
          </cell>
          <cell r="E30">
            <v>173.86</v>
          </cell>
        </row>
        <row r="31">
          <cell r="A31">
            <v>205</v>
          </cell>
          <cell r="B31">
            <v>0</v>
          </cell>
          <cell r="C31">
            <v>2</v>
          </cell>
          <cell r="D31">
            <v>205</v>
          </cell>
          <cell r="E31">
            <v>677.96</v>
          </cell>
        </row>
        <row r="32">
          <cell r="A32">
            <v>11</v>
          </cell>
          <cell r="B32">
            <v>0</v>
          </cell>
          <cell r="C32">
            <v>2</v>
          </cell>
          <cell r="D32">
            <v>206</v>
          </cell>
          <cell r="E32">
            <v>0</v>
          </cell>
        </row>
        <row r="33">
          <cell r="A33">
            <v>13</v>
          </cell>
          <cell r="B33">
            <v>0</v>
          </cell>
          <cell r="C33">
            <v>2</v>
          </cell>
          <cell r="D33">
            <v>208</v>
          </cell>
          <cell r="E33">
            <v>0</v>
          </cell>
        </row>
        <row r="34">
          <cell r="A34">
            <v>209</v>
          </cell>
          <cell r="B34">
            <v>0</v>
          </cell>
          <cell r="C34">
            <v>2</v>
          </cell>
          <cell r="D34">
            <v>209</v>
          </cell>
          <cell r="E34">
            <v>1388.57</v>
          </cell>
        </row>
        <row r="35">
          <cell r="A35">
            <v>15</v>
          </cell>
          <cell r="B35">
            <v>0</v>
          </cell>
          <cell r="C35">
            <v>2</v>
          </cell>
          <cell r="D35">
            <v>210</v>
          </cell>
          <cell r="E35">
            <v>0</v>
          </cell>
        </row>
        <row r="36">
          <cell r="A36">
            <v>17</v>
          </cell>
          <cell r="B36">
            <v>0</v>
          </cell>
          <cell r="C36">
            <v>3</v>
          </cell>
          <cell r="D36">
            <v>302</v>
          </cell>
          <cell r="E36">
            <v>0</v>
          </cell>
        </row>
        <row r="37">
          <cell r="A37">
            <v>18</v>
          </cell>
          <cell r="B37">
            <v>0</v>
          </cell>
          <cell r="C37">
            <v>3</v>
          </cell>
          <cell r="D37">
            <v>303</v>
          </cell>
          <cell r="E37">
            <v>0</v>
          </cell>
        </row>
        <row r="38">
          <cell r="A38">
            <v>19</v>
          </cell>
          <cell r="B38">
            <v>0</v>
          </cell>
          <cell r="C38">
            <v>3</v>
          </cell>
          <cell r="D38">
            <v>303</v>
          </cell>
          <cell r="E38">
            <v>0</v>
          </cell>
        </row>
        <row r="39">
          <cell r="A39">
            <v>21</v>
          </cell>
          <cell r="B39">
            <v>0</v>
          </cell>
          <cell r="C39">
            <v>3</v>
          </cell>
          <cell r="D39">
            <v>305</v>
          </cell>
          <cell r="E39">
            <v>0</v>
          </cell>
        </row>
        <row r="40">
          <cell r="A40">
            <v>101</v>
          </cell>
          <cell r="B40">
            <v>0</v>
          </cell>
          <cell r="C40">
            <v>1</v>
          </cell>
          <cell r="D40">
            <v>101</v>
          </cell>
          <cell r="E40">
            <v>38.25</v>
          </cell>
        </row>
        <row r="41">
          <cell r="A41">
            <v>20</v>
          </cell>
          <cell r="B41">
            <v>0</v>
          </cell>
          <cell r="C41">
            <v>3</v>
          </cell>
          <cell r="D41">
            <v>304</v>
          </cell>
          <cell r="E41">
            <v>0</v>
          </cell>
        </row>
        <row r="42">
          <cell r="A42">
            <v>22</v>
          </cell>
          <cell r="B42">
            <v>0</v>
          </cell>
          <cell r="C42">
            <v>3</v>
          </cell>
          <cell r="D42">
            <v>306</v>
          </cell>
          <cell r="E42">
            <v>0</v>
          </cell>
        </row>
        <row r="43">
          <cell r="A43">
            <v>401</v>
          </cell>
          <cell r="B43">
            <v>0</v>
          </cell>
          <cell r="C43">
            <v>4</v>
          </cell>
          <cell r="D43">
            <v>401</v>
          </cell>
          <cell r="E43">
            <v>2071.9124999999995</v>
          </cell>
        </row>
        <row r="44">
          <cell r="A44">
            <v>402</v>
          </cell>
          <cell r="B44">
            <v>0</v>
          </cell>
          <cell r="C44">
            <v>4</v>
          </cell>
          <cell r="D44">
            <v>402</v>
          </cell>
          <cell r="E44">
            <v>20.34</v>
          </cell>
        </row>
        <row r="45">
          <cell r="A45">
            <v>403</v>
          </cell>
          <cell r="B45">
            <v>0</v>
          </cell>
          <cell r="C45">
            <v>4</v>
          </cell>
          <cell r="D45">
            <v>403</v>
          </cell>
          <cell r="E45">
            <v>654.85</v>
          </cell>
        </row>
        <row r="46">
          <cell r="A46">
            <v>404</v>
          </cell>
          <cell r="B46">
            <v>0</v>
          </cell>
          <cell r="C46">
            <v>4</v>
          </cell>
          <cell r="D46">
            <v>404</v>
          </cell>
          <cell r="E46">
            <v>284.77</v>
          </cell>
        </row>
        <row r="47">
          <cell r="A47" t="e">
            <v>#REF!</v>
          </cell>
          <cell r="B47" t="e">
            <v>#REF!</v>
          </cell>
          <cell r="C47" t="e">
            <v>#REF!</v>
          </cell>
          <cell r="D47" t="e">
            <v>#REF!</v>
          </cell>
          <cell r="E47" t="e">
            <v>#REF!</v>
          </cell>
        </row>
        <row r="48">
          <cell r="A48" t="e">
            <v>#REF!</v>
          </cell>
          <cell r="B48" t="e">
            <v>#REF!</v>
          </cell>
          <cell r="C48" t="e">
            <v>#REF!</v>
          </cell>
          <cell r="D48" t="e">
            <v>#REF!</v>
          </cell>
          <cell r="E48" t="e">
            <v>#REF!</v>
          </cell>
        </row>
        <row r="49">
          <cell r="A49" t="e">
            <v>#REF!</v>
          </cell>
          <cell r="B49" t="e">
            <v>#REF!</v>
          </cell>
          <cell r="C49" t="e">
            <v>#REF!</v>
          </cell>
          <cell r="D49" t="e">
            <v>#REF!</v>
          </cell>
          <cell r="E49" t="e">
            <v>#REF!</v>
          </cell>
        </row>
        <row r="50">
          <cell r="A50">
            <v>204</v>
          </cell>
          <cell r="B50">
            <v>0</v>
          </cell>
          <cell r="C50">
            <v>2</v>
          </cell>
          <cell r="D50">
            <v>204</v>
          </cell>
          <cell r="E50">
            <v>320.36</v>
          </cell>
        </row>
        <row r="51">
          <cell r="A51">
            <v>12</v>
          </cell>
          <cell r="B51">
            <v>0</v>
          </cell>
          <cell r="C51">
            <v>2</v>
          </cell>
          <cell r="D51">
            <v>207</v>
          </cell>
          <cell r="E51">
            <v>0</v>
          </cell>
        </row>
        <row r="52">
          <cell r="A52">
            <v>16</v>
          </cell>
          <cell r="B52">
            <v>0</v>
          </cell>
          <cell r="C52">
            <v>3</v>
          </cell>
          <cell r="D52">
            <v>301</v>
          </cell>
          <cell r="E52">
            <v>0</v>
          </cell>
        </row>
        <row r="53">
          <cell r="A53">
            <v>27</v>
          </cell>
          <cell r="B53">
            <v>0</v>
          </cell>
          <cell r="C53">
            <v>4</v>
          </cell>
          <cell r="D53">
            <v>404</v>
          </cell>
          <cell r="E53">
            <v>406.97649999999993</v>
          </cell>
        </row>
        <row r="54">
          <cell r="A54" t="e">
            <v>#REF!</v>
          </cell>
          <cell r="B54" t="e">
            <v>#REF!</v>
          </cell>
          <cell r="C54" t="e">
            <v>#REF!</v>
          </cell>
          <cell r="D54" t="e">
            <v>#REF!</v>
          </cell>
          <cell r="E54" t="e">
            <v>#REF!</v>
          </cell>
        </row>
        <row r="55">
          <cell r="A55" t="e">
            <v>#REF!</v>
          </cell>
          <cell r="B55" t="e">
            <v>#REF!</v>
          </cell>
          <cell r="C55" t="e">
            <v>#REF!</v>
          </cell>
          <cell r="D55" t="e">
            <v>#REF!</v>
          </cell>
          <cell r="E55" t="e">
            <v>#REF!</v>
          </cell>
        </row>
        <row r="56">
          <cell r="A56">
            <v>108</v>
          </cell>
          <cell r="B56">
            <v>0</v>
          </cell>
          <cell r="C56">
            <v>1</v>
          </cell>
          <cell r="D56">
            <v>108</v>
          </cell>
          <cell r="E56">
            <v>126.93</v>
          </cell>
        </row>
        <row r="57">
          <cell r="A57">
            <v>106</v>
          </cell>
          <cell r="B57" t="str">
            <v>CAPITULO</v>
          </cell>
          <cell r="C57">
            <v>1</v>
          </cell>
          <cell r="D57">
            <v>106</v>
          </cell>
          <cell r="E57">
            <v>1732.08</v>
          </cell>
        </row>
        <row r="58">
          <cell r="A58">
            <v>105</v>
          </cell>
          <cell r="B58">
            <v>0</v>
          </cell>
          <cell r="C58">
            <v>1</v>
          </cell>
          <cell r="D58">
            <v>105</v>
          </cell>
          <cell r="E58">
            <v>1732.08</v>
          </cell>
        </row>
        <row r="59">
          <cell r="A59">
            <v>1003</v>
          </cell>
          <cell r="B59">
            <v>0</v>
          </cell>
          <cell r="C59">
            <v>10</v>
          </cell>
          <cell r="D59">
            <v>1003</v>
          </cell>
          <cell r="E59">
            <v>117.6</v>
          </cell>
        </row>
        <row r="60">
          <cell r="A60">
            <v>43</v>
          </cell>
          <cell r="B60">
            <v>0</v>
          </cell>
          <cell r="C60">
            <v>7</v>
          </cell>
          <cell r="D60">
            <v>608</v>
          </cell>
          <cell r="E60">
            <v>0</v>
          </cell>
        </row>
        <row r="61">
          <cell r="A61">
            <v>62</v>
          </cell>
          <cell r="B61">
            <v>0</v>
          </cell>
          <cell r="C61">
            <v>12</v>
          </cell>
          <cell r="D61">
            <v>1101</v>
          </cell>
          <cell r="E61">
            <v>0</v>
          </cell>
        </row>
        <row r="62">
          <cell r="A62">
            <v>1005</v>
          </cell>
          <cell r="B62">
            <v>0</v>
          </cell>
          <cell r="C62">
            <v>10</v>
          </cell>
          <cell r="D62">
            <v>1005</v>
          </cell>
          <cell r="E62">
            <v>37.880000000000003</v>
          </cell>
        </row>
        <row r="63">
          <cell r="A63">
            <v>64</v>
          </cell>
          <cell r="B63">
            <v>0</v>
          </cell>
          <cell r="C63">
            <v>12</v>
          </cell>
          <cell r="D63">
            <v>1103</v>
          </cell>
          <cell r="E63">
            <v>0</v>
          </cell>
        </row>
        <row r="64">
          <cell r="A64">
            <v>1104</v>
          </cell>
          <cell r="B64">
            <v>0</v>
          </cell>
          <cell r="C64">
            <v>11</v>
          </cell>
          <cell r="D64">
            <v>1104</v>
          </cell>
          <cell r="E64">
            <v>83.04</v>
          </cell>
        </row>
        <row r="65">
          <cell r="A65">
            <v>1105</v>
          </cell>
          <cell r="B65">
            <v>0</v>
          </cell>
          <cell r="C65">
            <v>11</v>
          </cell>
          <cell r="D65">
            <v>1105</v>
          </cell>
          <cell r="E65">
            <v>139.19999999999999</v>
          </cell>
        </row>
        <row r="66">
          <cell r="A66">
            <v>1004</v>
          </cell>
          <cell r="B66">
            <v>0</v>
          </cell>
          <cell r="C66">
            <v>1000</v>
          </cell>
          <cell r="D66">
            <v>1004</v>
          </cell>
          <cell r="E66">
            <v>43.3</v>
          </cell>
        </row>
        <row r="67">
          <cell r="A67">
            <v>63</v>
          </cell>
          <cell r="B67">
            <v>0</v>
          </cell>
          <cell r="C67">
            <v>12</v>
          </cell>
          <cell r="D67">
            <v>1102</v>
          </cell>
          <cell r="E67">
            <v>0</v>
          </cell>
        </row>
        <row r="68">
          <cell r="A68">
            <v>1301</v>
          </cell>
          <cell r="B68">
            <v>0</v>
          </cell>
          <cell r="C68">
            <v>13</v>
          </cell>
          <cell r="D68">
            <v>1301</v>
          </cell>
          <cell r="E68">
            <v>14.783999999999999</v>
          </cell>
        </row>
        <row r="69">
          <cell r="A69">
            <v>73</v>
          </cell>
          <cell r="B69">
            <v>0</v>
          </cell>
          <cell r="C69">
            <v>0</v>
          </cell>
          <cell r="D69">
            <v>0</v>
          </cell>
          <cell r="E69">
            <v>1</v>
          </cell>
        </row>
        <row r="70">
          <cell r="A70">
            <v>72</v>
          </cell>
          <cell r="B70">
            <v>0</v>
          </cell>
          <cell r="C70">
            <v>0</v>
          </cell>
          <cell r="D70">
            <v>0</v>
          </cell>
          <cell r="E70">
            <v>1.95</v>
          </cell>
        </row>
        <row r="71">
          <cell r="A71">
            <v>71</v>
          </cell>
          <cell r="B71">
            <v>0</v>
          </cell>
          <cell r="C71">
            <v>0</v>
          </cell>
          <cell r="D71">
            <v>0</v>
          </cell>
          <cell r="E71">
            <v>1</v>
          </cell>
        </row>
        <row r="72">
          <cell r="A72">
            <v>1106</v>
          </cell>
          <cell r="B72">
            <v>0</v>
          </cell>
          <cell r="C72">
            <v>11</v>
          </cell>
          <cell r="D72">
            <v>1106</v>
          </cell>
          <cell r="E72">
            <v>142</v>
          </cell>
        </row>
        <row r="73">
          <cell r="A73">
            <v>1201</v>
          </cell>
          <cell r="B73">
            <v>0</v>
          </cell>
          <cell r="C73">
            <v>12</v>
          </cell>
          <cell r="D73">
            <v>1201</v>
          </cell>
          <cell r="E73">
            <v>45.22</v>
          </cell>
        </row>
        <row r="74">
          <cell r="A74">
            <v>1202</v>
          </cell>
          <cell r="B74">
            <v>0</v>
          </cell>
          <cell r="C74">
            <v>12</v>
          </cell>
          <cell r="D74">
            <v>1202</v>
          </cell>
          <cell r="E74">
            <v>27.215999999999998</v>
          </cell>
        </row>
        <row r="75">
          <cell r="A75">
            <v>1203</v>
          </cell>
          <cell r="B75">
            <v>0</v>
          </cell>
          <cell r="C75">
            <v>12</v>
          </cell>
          <cell r="D75">
            <v>1203</v>
          </cell>
          <cell r="E75">
            <v>13</v>
          </cell>
        </row>
        <row r="76">
          <cell r="A76">
            <v>1302</v>
          </cell>
          <cell r="B76">
            <v>0</v>
          </cell>
          <cell r="C76">
            <v>13</v>
          </cell>
          <cell r="D76">
            <v>1302</v>
          </cell>
          <cell r="E76">
            <v>461.61249999999995</v>
          </cell>
        </row>
        <row r="77">
          <cell r="A77">
            <v>1303</v>
          </cell>
          <cell r="B77">
            <v>0</v>
          </cell>
          <cell r="C77">
            <v>13</v>
          </cell>
          <cell r="D77">
            <v>1303</v>
          </cell>
          <cell r="E77">
            <v>3</v>
          </cell>
        </row>
        <row r="78">
          <cell r="A78">
            <v>102</v>
          </cell>
          <cell r="B78">
            <v>7</v>
          </cell>
          <cell r="C78">
            <v>1</v>
          </cell>
          <cell r="D78">
            <v>102</v>
          </cell>
          <cell r="E78">
            <v>6.72</v>
          </cell>
        </row>
        <row r="79">
          <cell r="A79">
            <v>103</v>
          </cell>
          <cell r="B79">
            <v>8</v>
          </cell>
          <cell r="C79">
            <v>1</v>
          </cell>
          <cell r="D79">
            <v>103</v>
          </cell>
          <cell r="E79">
            <v>112</v>
          </cell>
        </row>
        <row r="80">
          <cell r="A80" t="e">
            <v>#REF!</v>
          </cell>
          <cell r="B80" t="e">
            <v>#REF!</v>
          </cell>
          <cell r="C80" t="e">
            <v>#REF!</v>
          </cell>
          <cell r="D80" t="e">
            <v>#REF!</v>
          </cell>
          <cell r="E80" t="e">
            <v>#REF!</v>
          </cell>
        </row>
        <row r="81">
          <cell r="A81">
            <v>80</v>
          </cell>
          <cell r="B81">
            <v>46</v>
          </cell>
          <cell r="C81">
            <v>5</v>
          </cell>
          <cell r="D81">
            <v>7</v>
          </cell>
          <cell r="E81">
            <v>2</v>
          </cell>
        </row>
        <row r="82">
          <cell r="A82">
            <v>702</v>
          </cell>
          <cell r="B82">
            <v>65</v>
          </cell>
          <cell r="C82">
            <v>7</v>
          </cell>
          <cell r="D82">
            <v>702</v>
          </cell>
          <cell r="E82">
            <v>29.26</v>
          </cell>
        </row>
        <row r="83">
          <cell r="A83">
            <v>707</v>
          </cell>
          <cell r="B83">
            <v>69</v>
          </cell>
          <cell r="C83">
            <v>7</v>
          </cell>
          <cell r="D83">
            <v>707</v>
          </cell>
          <cell r="E83">
            <v>196.70429999999999</v>
          </cell>
        </row>
        <row r="84">
          <cell r="A84">
            <v>708</v>
          </cell>
          <cell r="B84">
            <v>70</v>
          </cell>
          <cell r="C84">
            <v>7</v>
          </cell>
          <cell r="D84">
            <v>708</v>
          </cell>
          <cell r="E84">
            <v>358.35169999999999</v>
          </cell>
        </row>
        <row r="85">
          <cell r="A85">
            <v>709</v>
          </cell>
          <cell r="B85">
            <v>72</v>
          </cell>
          <cell r="C85">
            <v>7</v>
          </cell>
          <cell r="D85">
            <v>709</v>
          </cell>
          <cell r="E85">
            <v>472.14000000000004</v>
          </cell>
        </row>
      </sheetData>
      <sheetData sheetId="1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formacion"/>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PU"/>
      <sheetName val="A. P. U."/>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centaJE"/>
      <sheetName val="PRES GANDUL"/>
      <sheetName val="1"/>
      <sheetName val="2"/>
      <sheetName val="3"/>
      <sheetName val="4"/>
      <sheetName val="5"/>
      <sheetName val="6"/>
      <sheetName val="7"/>
      <sheetName val="8"/>
      <sheetName val="9"/>
      <sheetName val="10"/>
      <sheetName val="11"/>
      <sheetName val="12"/>
      <sheetName val="13"/>
      <sheetName val="14"/>
      <sheetName val="15"/>
      <sheetName val="RES MATERIALES"/>
      <sheetName val="MATERIALES USADOS"/>
      <sheetName val="ANÁLISIS PRESTACIONALsan"/>
      <sheetName val="AIUsan"/>
      <sheetName val="PAJARITA"/>
      <sheetName val="Equipos"/>
      <sheetName val="materiales"/>
      <sheetName val="personal"/>
      <sheetName val="TON-KM"/>
      <sheetName val="M3-KM"/>
      <sheetName val="M3-KM (2)"/>
      <sheetName val="VOLQUETA"/>
      <sheetName val="VOLQUETA (2)"/>
      <sheetName val="MOTOBOMBA"/>
      <sheetName val="PINTURA CUBIERTA"/>
      <sheetName val="con 1 2 3"/>
      <sheetName val="ACERO"/>
      <sheetName val="CICLOPEO"/>
      <sheetName val="con 1 2 2"/>
      <sheetName val="PRES UNIT"/>
      <sheetName val="TARIF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9">
          <cell r="E79">
            <v>5</v>
          </cell>
        </row>
        <row r="83">
          <cell r="E83">
            <v>5</v>
          </cell>
        </row>
        <row r="85">
          <cell r="E85">
            <v>25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BASES"/>
      <sheetName val="CDItem"/>
      <sheetName val="otros"/>
      <sheetName val="\Users\USUARIO\Downloads\MANTEN"/>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CrudosA"/>
      <sheetName val="casosWTI"/>
      <sheetName val="[a  aaInformación]__cceficien_4"/>
      <sheetName val="[a  aaInformación]__cceficien_3"/>
      <sheetName val="[a  aaInformación]//cceficient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5"/>
      <sheetName val="[a  aaInformación]__cceficien_6"/>
      <sheetName val="[a  aaInformación]__cceficien_8"/>
      <sheetName val="[a  aaInformación]__cceficien_7"/>
      <sheetName val="[a  aaInformación]__cceficien_9"/>
      <sheetName val="M.O."/>
      <sheetName val="PANEL"/>
      <sheetName val="ITEMS"/>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A. P. U."/>
      <sheetName val="ESTADO RED"/>
      <sheetName val="LISTADO EQUIPOS"/>
      <sheetName val="LISTADO MATER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Análisis de precios"/>
      <sheetName val="ANALISIS RESUMIDOS"/>
      <sheetName val="ESTADO RED"/>
    </sheetNames>
    <sheetDataSet>
      <sheetData sheetId="0" refreshError="1"/>
      <sheetData sheetId="1" refreshError="1"/>
      <sheetData sheetId="2" refreshError="1"/>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SITOS"/>
      <sheetName val="PROPONENTES"/>
      <sheetName val="EXP_ESP_VIAS"/>
      <sheetName val="RES.EXP_ESP_VIAS"/>
      <sheetName val="PROFESIONAL_CAL"/>
      <sheetName val="DESCUENTOS"/>
      <sheetName val="APOYO A IND. NAL."/>
      <sheetName val="RESUMEN"/>
      <sheetName val="ELEGIBILIDAD"/>
      <sheetName val="DEPENDENCIAS"/>
      <sheetName val="Resumen de profesionales"/>
      <sheetName val="SMLM"/>
    </sheetNames>
    <sheetDataSet>
      <sheetData sheetId="0">
        <row r="14">
          <cell r="B14">
            <v>9</v>
          </cell>
        </row>
        <row r="18">
          <cell r="H18">
            <v>35065</v>
          </cell>
        </row>
        <row r="25">
          <cell r="D25">
            <v>8</v>
          </cell>
          <cell r="E25">
            <v>12</v>
          </cell>
          <cell r="F25">
            <v>24</v>
          </cell>
        </row>
      </sheetData>
      <sheetData sheetId="1"/>
      <sheetData sheetId="2"/>
      <sheetData sheetId="3"/>
      <sheetData sheetId="4"/>
      <sheetData sheetId="5"/>
      <sheetData sheetId="6"/>
      <sheetData sheetId="7"/>
      <sheetData sheetId="8"/>
      <sheetData sheetId="9">
        <row r="2">
          <cell r="E2" t="str">
            <v>100% NACIONALES</v>
          </cell>
          <cell r="F2" t="str">
            <v>HÁBIL</v>
          </cell>
        </row>
        <row r="3">
          <cell r="E3" t="str">
            <v>NACIONAL Y EXTRANJERO</v>
          </cell>
          <cell r="F3" t="str">
            <v>NO HÁBIL</v>
          </cell>
        </row>
        <row r="4">
          <cell r="E4" t="str">
            <v>100% EXTRANJEROS</v>
          </cell>
        </row>
        <row r="5">
          <cell r="E5" t="str">
            <v>NO PONDERABLE</v>
          </cell>
        </row>
      </sheetData>
      <sheetData sheetId="10"/>
      <sheetData sheetId="1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ordenadas"/>
      <sheetName val="Jerusalen"/>
      <sheetName val="Drenajes"/>
      <sheetName val="Tramos Sewer"/>
      <sheetName val="Caudales Sewer"/>
    </sheetNames>
    <sheetDataSet>
      <sheetData sheetId="0">
        <row r="1">
          <cell r="C1" t="str">
            <v>ELABORACIÓN Y/O ACTUALIZACIÓN DE DISEÑOS DEFINITIVOS</v>
          </cell>
        </row>
        <row r="2">
          <cell r="C2" t="str">
            <v>LOCALIZACIÓN POZOS DE INSPECCIÓN</v>
          </cell>
        </row>
        <row r="6">
          <cell r="A6" t="str">
            <v xml:space="preserve">Pozo </v>
          </cell>
          <cell r="B6" t="str">
            <v>Coord. Este (m)</v>
          </cell>
          <cell r="C6" t="str">
            <v>Coord. Norte (m)</v>
          </cell>
          <cell r="D6" t="str">
            <v>Elevación (m.s.n.m.)</v>
          </cell>
          <cell r="E6" t="str">
            <v>Profundidad (m)</v>
          </cell>
          <cell r="F6" t="str">
            <v>Cota Batea (m.s.n.m.)</v>
          </cell>
          <cell r="G6" t="str">
            <v>Caudal de Diseño (L/s)</v>
          </cell>
          <cell r="H6" t="str">
            <v>Estado Físico</v>
          </cell>
          <cell r="I6" t="str">
            <v>Tipo</v>
          </cell>
          <cell r="J6" t="str">
            <v>Área Residencial (Ha)</v>
          </cell>
          <cell r="K6" t="str">
            <v>Área Institucional (Ha)</v>
          </cell>
          <cell r="L6" t="str">
            <v>Área Comercial (Ha)</v>
          </cell>
          <cell r="M6" t="str">
            <v>Área Total (Ha)</v>
          </cell>
        </row>
        <row r="7">
          <cell r="A7">
            <v>2</v>
          </cell>
          <cell r="B7">
            <v>931690.76</v>
          </cell>
          <cell r="C7">
            <v>996417.13</v>
          </cell>
          <cell r="D7">
            <v>299.74</v>
          </cell>
          <cell r="E7">
            <v>1.3100000000000023</v>
          </cell>
          <cell r="F7">
            <v>298.43</v>
          </cell>
          <cell r="G7">
            <v>1.5</v>
          </cell>
          <cell r="H7" t="str">
            <v>Nuevo</v>
          </cell>
          <cell r="I7" t="str">
            <v>Tipo</v>
          </cell>
          <cell r="J7">
            <v>1.43660319525E-2</v>
          </cell>
          <cell r="K7">
            <v>1.0000000000000001E-9</v>
          </cell>
          <cell r="L7">
            <v>1.0000000000000001E-9</v>
          </cell>
          <cell r="M7">
            <v>1.4366033952499999E-2</v>
          </cell>
        </row>
        <row r="8">
          <cell r="A8">
            <v>3</v>
          </cell>
          <cell r="B8">
            <v>931728.97</v>
          </cell>
          <cell r="C8">
            <v>996414.4</v>
          </cell>
          <cell r="D8">
            <v>299.27999999999997</v>
          </cell>
          <cell r="E8">
            <v>0.78999999999996362</v>
          </cell>
          <cell r="F8">
            <v>298.49</v>
          </cell>
          <cell r="G8">
            <v>1.5</v>
          </cell>
          <cell r="H8" t="str">
            <v xml:space="preserve">Existente </v>
          </cell>
          <cell r="I8" t="str">
            <v>Tipo</v>
          </cell>
          <cell r="J8">
            <v>5.3921297359799999E-3</v>
          </cell>
          <cell r="K8">
            <v>1.0000000000000001E-9</v>
          </cell>
          <cell r="L8">
            <v>1.0000000000000001E-9</v>
          </cell>
          <cell r="M8">
            <v>5.3921317359800006E-3</v>
          </cell>
        </row>
        <row r="9">
          <cell r="A9">
            <v>4</v>
          </cell>
          <cell r="B9">
            <v>931728.38</v>
          </cell>
          <cell r="C9">
            <v>996402.42</v>
          </cell>
          <cell r="D9">
            <v>299.39999999999998</v>
          </cell>
          <cell r="E9">
            <v>1.1299999999999955</v>
          </cell>
          <cell r="F9">
            <v>298.27</v>
          </cell>
          <cell r="G9">
            <v>1.5</v>
          </cell>
          <cell r="H9" t="str">
            <v>Estado Físico</v>
          </cell>
          <cell r="I9" t="str">
            <v>Tipo</v>
          </cell>
          <cell r="J9">
            <v>3.6696645959999998E-3</v>
          </cell>
          <cell r="K9">
            <v>1.0000000000000001E-9</v>
          </cell>
          <cell r="L9">
            <v>1.0000000000000001E-9</v>
          </cell>
          <cell r="M9">
            <v>3.6696665959999996E-3</v>
          </cell>
        </row>
        <row r="10">
          <cell r="A10">
            <v>5</v>
          </cell>
          <cell r="B10">
            <v>931690.22</v>
          </cell>
          <cell r="C10">
            <v>996405.54</v>
          </cell>
          <cell r="D10">
            <v>299.45999999999998</v>
          </cell>
          <cell r="E10">
            <v>1.25</v>
          </cell>
          <cell r="F10">
            <v>298.20999999999998</v>
          </cell>
          <cell r="G10">
            <v>1.5</v>
          </cell>
          <cell r="H10" t="str">
            <v>Estado Físico</v>
          </cell>
          <cell r="I10" t="str">
            <v>Tipo</v>
          </cell>
          <cell r="J10">
            <v>1.6433640515999999E-2</v>
          </cell>
          <cell r="K10">
            <v>1.0000000000000001E-9</v>
          </cell>
          <cell r="L10">
            <v>1.0000000000000001E-9</v>
          </cell>
          <cell r="M10">
            <v>1.6433642515999998E-2</v>
          </cell>
        </row>
        <row r="11">
          <cell r="A11">
            <v>7</v>
          </cell>
          <cell r="B11">
            <v>931728.91</v>
          </cell>
          <cell r="C11">
            <v>996388.22</v>
          </cell>
          <cell r="D11">
            <v>299.56</v>
          </cell>
          <cell r="E11">
            <v>1.2800000000000296</v>
          </cell>
          <cell r="F11">
            <v>298.27999999999997</v>
          </cell>
          <cell r="G11">
            <v>1.5</v>
          </cell>
          <cell r="H11" t="str">
            <v>Estado Físico</v>
          </cell>
          <cell r="I11" t="str">
            <v>Tipo</v>
          </cell>
          <cell r="J11">
            <v>3.3927037575500001E-3</v>
          </cell>
          <cell r="K11">
            <v>1.0000000000000001E-9</v>
          </cell>
          <cell r="L11">
            <v>1.0000000000000001E-9</v>
          </cell>
          <cell r="M11">
            <v>3.3927057575499999E-3</v>
          </cell>
        </row>
        <row r="12">
          <cell r="A12">
            <v>8</v>
          </cell>
          <cell r="B12">
            <v>931729.16</v>
          </cell>
          <cell r="C12">
            <v>996361.5</v>
          </cell>
          <cell r="D12">
            <v>299.86</v>
          </cell>
          <cell r="E12">
            <v>1.3000000000000114</v>
          </cell>
          <cell r="F12">
            <v>298.56</v>
          </cell>
          <cell r="G12">
            <v>1.5</v>
          </cell>
          <cell r="H12" t="str">
            <v>Estado Físico</v>
          </cell>
          <cell r="I12" t="str">
            <v>Tipo</v>
          </cell>
          <cell r="J12">
            <v>3.8901844109400004E-3</v>
          </cell>
          <cell r="K12">
            <v>1.0000000000000001E-9</v>
          </cell>
          <cell r="L12">
            <v>1.0000000000000001E-9</v>
          </cell>
          <cell r="M12">
            <v>3.8901864109400002E-3</v>
          </cell>
        </row>
        <row r="13">
          <cell r="A13">
            <v>9</v>
          </cell>
          <cell r="B13">
            <v>931729.14</v>
          </cell>
          <cell r="C13">
            <v>996350.84</v>
          </cell>
          <cell r="D13">
            <v>299.98</v>
          </cell>
          <cell r="E13">
            <v>1.2000000000000455</v>
          </cell>
          <cell r="F13">
            <v>298.77999999999997</v>
          </cell>
          <cell r="G13">
            <v>1.5</v>
          </cell>
          <cell r="H13" t="str">
            <v>Estado Físico</v>
          </cell>
          <cell r="I13" t="str">
            <v>Tipo</v>
          </cell>
          <cell r="J13">
            <v>3.93364163102E-3</v>
          </cell>
          <cell r="K13">
            <v>1.0000000000000001E-9</v>
          </cell>
          <cell r="L13">
            <v>1.0000000000000001E-9</v>
          </cell>
          <cell r="M13">
            <v>3.9336436310200007E-3</v>
          </cell>
        </row>
        <row r="14">
          <cell r="A14">
            <v>10</v>
          </cell>
          <cell r="B14">
            <v>931688.44</v>
          </cell>
          <cell r="C14">
            <v>996363.92</v>
          </cell>
          <cell r="D14">
            <v>299.39</v>
          </cell>
          <cell r="E14">
            <v>1.3199999999999932</v>
          </cell>
          <cell r="F14">
            <v>298.07</v>
          </cell>
          <cell r="G14">
            <v>1.5</v>
          </cell>
          <cell r="H14" t="str">
            <v>Estado Físico</v>
          </cell>
          <cell r="I14" t="str">
            <v>Tipo</v>
          </cell>
          <cell r="J14">
            <v>1.11667592965E-2</v>
          </cell>
          <cell r="K14">
            <v>1.0000000000000001E-9</v>
          </cell>
          <cell r="L14">
            <v>1.0000000000000001E-9</v>
          </cell>
          <cell r="M14">
            <v>1.1166761296499999E-2</v>
          </cell>
        </row>
        <row r="15">
          <cell r="A15">
            <v>12</v>
          </cell>
          <cell r="B15">
            <v>931687.92</v>
          </cell>
          <cell r="C15">
            <v>996353.59</v>
          </cell>
          <cell r="D15">
            <v>299.45999999999998</v>
          </cell>
          <cell r="E15">
            <v>1.4899999999999523</v>
          </cell>
          <cell r="F15">
            <v>297.97000000000003</v>
          </cell>
          <cell r="G15">
            <v>1.5</v>
          </cell>
          <cell r="H15" t="str">
            <v>Estado Físico</v>
          </cell>
          <cell r="I15" t="str">
            <v>Tipo</v>
          </cell>
          <cell r="J15">
            <v>0.116740830383</v>
          </cell>
          <cell r="K15">
            <v>1.0000000000000001E-9</v>
          </cell>
          <cell r="L15">
            <v>1.0000000000000001E-9</v>
          </cell>
          <cell r="M15">
            <v>0.116740832383</v>
          </cell>
        </row>
        <row r="16">
          <cell r="A16">
            <v>14</v>
          </cell>
          <cell r="B16">
            <v>931686.52</v>
          </cell>
          <cell r="C16">
            <v>996305.47</v>
          </cell>
          <cell r="D16">
            <v>299.77999999999997</v>
          </cell>
          <cell r="E16">
            <v>1.9799999999999613</v>
          </cell>
          <cell r="F16">
            <v>297.8</v>
          </cell>
          <cell r="G16">
            <v>2.1839354914862015</v>
          </cell>
          <cell r="H16" t="str">
            <v>Estado Físico</v>
          </cell>
          <cell r="I16" t="str">
            <v>Tipo</v>
          </cell>
          <cell r="J16">
            <v>0.41589356343</v>
          </cell>
          <cell r="K16">
            <v>1.0000000000000001E-9</v>
          </cell>
          <cell r="L16">
            <v>0.162759443483</v>
          </cell>
          <cell r="M16">
            <v>0.57865300791300001</v>
          </cell>
        </row>
        <row r="17">
          <cell r="A17">
            <v>17</v>
          </cell>
          <cell r="B17">
            <v>931594.2</v>
          </cell>
          <cell r="C17">
            <v>996312.61</v>
          </cell>
          <cell r="D17">
            <v>298.58999999999997</v>
          </cell>
          <cell r="E17">
            <v>1.6699999999999591</v>
          </cell>
          <cell r="F17">
            <v>296.92</v>
          </cell>
          <cell r="G17">
            <v>2.5854724015224706</v>
          </cell>
          <cell r="H17" t="str">
            <v>Estado Físico</v>
          </cell>
          <cell r="I17" t="str">
            <v>Tipo</v>
          </cell>
          <cell r="J17">
            <v>2.2236878643399998E-2</v>
          </cell>
          <cell r="K17">
            <v>1.0000000000000001E-9</v>
          </cell>
          <cell r="L17">
            <v>1.0000000000000001E-9</v>
          </cell>
          <cell r="M17">
            <v>2.2236880643399997E-2</v>
          </cell>
        </row>
        <row r="18">
          <cell r="A18">
            <v>19</v>
          </cell>
          <cell r="B18">
            <v>931498.77</v>
          </cell>
          <cell r="C18">
            <v>996325.24</v>
          </cell>
          <cell r="D18">
            <v>297.88</v>
          </cell>
          <cell r="E18">
            <v>2.0099999999999909</v>
          </cell>
          <cell r="F18">
            <v>295.87</v>
          </cell>
          <cell r="G18">
            <v>4.1905198811610047</v>
          </cell>
          <cell r="H18" t="str">
            <v>Estado Físico</v>
          </cell>
          <cell r="I18" t="str">
            <v>Tipo</v>
          </cell>
          <cell r="J18">
            <v>0</v>
          </cell>
          <cell r="K18">
            <v>1.0000000000000001E-9</v>
          </cell>
          <cell r="L18">
            <v>1.0000000000000001E-9</v>
          </cell>
          <cell r="M18">
            <v>2.0000000000000001E-9</v>
          </cell>
        </row>
        <row r="19">
          <cell r="A19" t="str">
            <v>19i</v>
          </cell>
          <cell r="B19">
            <v>931498.77</v>
          </cell>
          <cell r="C19">
            <v>996325.24</v>
          </cell>
          <cell r="D19">
            <v>297.88</v>
          </cell>
          <cell r="E19">
            <v>2.0099999999999909</v>
          </cell>
          <cell r="F19">
            <v>295.87</v>
          </cell>
          <cell r="G19">
            <v>1.5</v>
          </cell>
          <cell r="H19" t="str">
            <v>Estado Físico</v>
          </cell>
          <cell r="I19" t="str">
            <v>Tipo</v>
          </cell>
          <cell r="J19">
            <v>0.23090888215800001</v>
          </cell>
          <cell r="K19">
            <v>1.0000000000000001E-9</v>
          </cell>
          <cell r="L19">
            <v>1.0000000000000001E-9</v>
          </cell>
          <cell r="M19">
            <v>0.23090888415800001</v>
          </cell>
        </row>
        <row r="20">
          <cell r="A20">
            <v>20</v>
          </cell>
          <cell r="B20">
            <v>931430.97</v>
          </cell>
          <cell r="C20">
            <v>996332.48</v>
          </cell>
          <cell r="D20">
            <v>296.87</v>
          </cell>
          <cell r="E20">
            <v>1.1700000000000159</v>
          </cell>
          <cell r="F20">
            <v>295.7</v>
          </cell>
          <cell r="G20">
            <v>1.5</v>
          </cell>
          <cell r="H20" t="str">
            <v>Estado Físico</v>
          </cell>
          <cell r="I20" t="str">
            <v>Tipo</v>
          </cell>
          <cell r="J20">
            <v>0.52284990895100003</v>
          </cell>
          <cell r="K20">
            <v>1.0000000000000001E-9</v>
          </cell>
          <cell r="L20">
            <v>1.0000000000000001E-9</v>
          </cell>
          <cell r="M20">
            <v>0.52284991095099997</v>
          </cell>
        </row>
        <row r="21">
          <cell r="A21">
            <v>21</v>
          </cell>
          <cell r="B21">
            <v>931369.54</v>
          </cell>
          <cell r="C21">
            <v>996333.23</v>
          </cell>
          <cell r="D21">
            <v>295.92</v>
          </cell>
          <cell r="E21">
            <v>2.6999999999999886</v>
          </cell>
          <cell r="F21">
            <v>293.22000000000003</v>
          </cell>
          <cell r="G21">
            <v>4.9540593893869938</v>
          </cell>
          <cell r="H21" t="str">
            <v>Estado Físico</v>
          </cell>
          <cell r="I21" t="str">
            <v>Tipo</v>
          </cell>
          <cell r="J21">
            <v>9.5861341701600003E-2</v>
          </cell>
          <cell r="K21">
            <v>1.0000000000000001E-9</v>
          </cell>
          <cell r="L21">
            <v>1.0000000000000001E-9</v>
          </cell>
          <cell r="M21">
            <v>9.5861343701600002E-2</v>
          </cell>
        </row>
        <row r="22">
          <cell r="A22">
            <v>23</v>
          </cell>
          <cell r="B22">
            <v>931313.61</v>
          </cell>
          <cell r="C22">
            <v>996388.78</v>
          </cell>
          <cell r="D22">
            <v>295.92</v>
          </cell>
          <cell r="E22">
            <v>3.2800000000000296</v>
          </cell>
          <cell r="F22">
            <v>292.64</v>
          </cell>
          <cell r="G22">
            <v>1.5</v>
          </cell>
          <cell r="H22" t="str">
            <v>Estado Físico</v>
          </cell>
          <cell r="I22" t="str">
            <v>Tipo</v>
          </cell>
          <cell r="J22">
            <v>5.3842520520999991E-2</v>
          </cell>
          <cell r="K22">
            <v>4.0218255344700001E-3</v>
          </cell>
          <cell r="L22">
            <v>1.0000000000000001E-9</v>
          </cell>
          <cell r="M22">
            <v>5.7864347055469993E-2</v>
          </cell>
        </row>
        <row r="23">
          <cell r="A23">
            <v>25</v>
          </cell>
          <cell r="B23">
            <v>931291.69</v>
          </cell>
          <cell r="C23">
            <v>996406.32</v>
          </cell>
          <cell r="D23">
            <v>295.82</v>
          </cell>
          <cell r="E23">
            <v>3.4699999999999704</v>
          </cell>
          <cell r="F23">
            <v>292.35000000000002</v>
          </cell>
          <cell r="G23">
            <v>1.5808872171887367</v>
          </cell>
          <cell r="H23" t="str">
            <v>Estado Físico</v>
          </cell>
          <cell r="I23" t="str">
            <v>Tipo</v>
          </cell>
          <cell r="J23">
            <v>0.14717907768899999</v>
          </cell>
          <cell r="K23">
            <v>1.0000000000000001E-9</v>
          </cell>
          <cell r="L23">
            <v>1.0000000000000001E-9</v>
          </cell>
          <cell r="M23">
            <v>0.14717907968899999</v>
          </cell>
        </row>
        <row r="24">
          <cell r="A24">
            <v>26</v>
          </cell>
          <cell r="B24">
            <v>931295.27</v>
          </cell>
          <cell r="C24">
            <v>996407.82</v>
          </cell>
          <cell r="D24">
            <v>295.75</v>
          </cell>
          <cell r="E24">
            <v>1.9700000000000273</v>
          </cell>
          <cell r="F24">
            <v>293.77999999999997</v>
          </cell>
          <cell r="G24">
            <v>1.5</v>
          </cell>
          <cell r="H24" t="str">
            <v>Estado Físico</v>
          </cell>
          <cell r="I24" t="str">
            <v>Tipo</v>
          </cell>
          <cell r="J24">
            <v>1.3967173059900001E-3</v>
          </cell>
          <cell r="K24">
            <v>1.0000000000000001E-9</v>
          </cell>
          <cell r="L24">
            <v>1.0000000000000001E-9</v>
          </cell>
          <cell r="M24">
            <v>1.3967193059899999E-3</v>
          </cell>
        </row>
        <row r="25">
          <cell r="A25">
            <v>27</v>
          </cell>
          <cell r="B25">
            <v>931306.09</v>
          </cell>
          <cell r="C25">
            <v>996412.73</v>
          </cell>
          <cell r="D25">
            <v>295.79000000000002</v>
          </cell>
          <cell r="E25">
            <v>1.7300000000000182</v>
          </cell>
          <cell r="F25">
            <v>294.06</v>
          </cell>
          <cell r="G25">
            <v>1.5</v>
          </cell>
          <cell r="H25" t="str">
            <v>Estado Físico</v>
          </cell>
          <cell r="I25" t="str">
            <v>Tipo</v>
          </cell>
          <cell r="J25">
            <v>2.1561153163900001E-2</v>
          </cell>
          <cell r="K25">
            <v>1.0000000000000001E-9</v>
          </cell>
          <cell r="L25">
            <v>1.0000000000000001E-9</v>
          </cell>
          <cell r="M25">
            <v>2.15611551639E-2</v>
          </cell>
        </row>
        <row r="26">
          <cell r="A26">
            <v>28</v>
          </cell>
          <cell r="B26">
            <v>931352.23</v>
          </cell>
          <cell r="C26">
            <v>996410.27</v>
          </cell>
          <cell r="D26">
            <v>296.02999999999997</v>
          </cell>
          <cell r="E26">
            <v>1.3699999999999477</v>
          </cell>
          <cell r="F26">
            <v>294.66000000000003</v>
          </cell>
          <cell r="G26">
            <v>1.5</v>
          </cell>
          <cell r="H26" t="str">
            <v>Estado Físico</v>
          </cell>
          <cell r="I26" t="str">
            <v>Tipo</v>
          </cell>
          <cell r="J26">
            <v>0</v>
          </cell>
          <cell r="K26">
            <v>1.0000000000000001E-9</v>
          </cell>
          <cell r="L26">
            <v>1.0000000000000001E-9</v>
          </cell>
          <cell r="M26">
            <v>2.0000000000000001E-9</v>
          </cell>
        </row>
        <row r="27">
          <cell r="A27" t="str">
            <v>28i</v>
          </cell>
          <cell r="B27">
            <v>931352.23</v>
          </cell>
          <cell r="C27">
            <v>996410.27</v>
          </cell>
          <cell r="D27">
            <v>296.02999999999997</v>
          </cell>
          <cell r="E27">
            <v>1.3699999999999477</v>
          </cell>
          <cell r="F27">
            <v>294.66000000000003</v>
          </cell>
          <cell r="G27">
            <v>1.5</v>
          </cell>
          <cell r="H27" t="str">
            <v>Estado Físico</v>
          </cell>
          <cell r="I27" t="str">
            <v>Tipo</v>
          </cell>
          <cell r="J27">
            <v>9.7582029064999992E-2</v>
          </cell>
          <cell r="K27">
            <v>2.3983380928500001E-2</v>
          </cell>
          <cell r="L27">
            <v>1.0000000000000001E-9</v>
          </cell>
          <cell r="M27">
            <v>0.12156541099349999</v>
          </cell>
        </row>
        <row r="28">
          <cell r="A28">
            <v>29</v>
          </cell>
          <cell r="B28">
            <v>931351.85</v>
          </cell>
          <cell r="C28">
            <v>996403.94</v>
          </cell>
          <cell r="D28">
            <v>295.99</v>
          </cell>
          <cell r="E28">
            <v>1.6200000000000045</v>
          </cell>
          <cell r="F28">
            <v>294.37</v>
          </cell>
          <cell r="G28">
            <v>3.2667584096263749</v>
          </cell>
          <cell r="H28" t="str">
            <v>Estado Físico</v>
          </cell>
          <cell r="I28" t="str">
            <v>Tipo</v>
          </cell>
          <cell r="J28">
            <v>0</v>
          </cell>
          <cell r="K28">
            <v>1.0000000000000001E-9</v>
          </cell>
          <cell r="L28">
            <v>1.0000000000000001E-9</v>
          </cell>
          <cell r="M28">
            <v>2.0000000000000001E-9</v>
          </cell>
        </row>
        <row r="29">
          <cell r="A29" t="str">
            <v>29i</v>
          </cell>
          <cell r="B29">
            <v>931351.85</v>
          </cell>
          <cell r="C29">
            <v>996403.94</v>
          </cell>
          <cell r="D29">
            <v>295.99</v>
          </cell>
          <cell r="E29">
            <v>1.6200000000000045</v>
          </cell>
          <cell r="F29">
            <v>294.37</v>
          </cell>
          <cell r="G29">
            <v>1.5</v>
          </cell>
          <cell r="H29" t="str">
            <v>Estado Físico</v>
          </cell>
          <cell r="I29" t="str">
            <v>Tipo</v>
          </cell>
          <cell r="J29">
            <v>0.16868230528199998</v>
          </cell>
          <cell r="K29">
            <v>3.0097872021900004E-2</v>
          </cell>
          <cell r="L29">
            <v>1.0000000000000001E-9</v>
          </cell>
          <cell r="M29">
            <v>0.19878017830389999</v>
          </cell>
        </row>
        <row r="30">
          <cell r="A30">
            <v>30</v>
          </cell>
          <cell r="B30">
            <v>931426.89</v>
          </cell>
          <cell r="C30">
            <v>996399.19</v>
          </cell>
          <cell r="D30">
            <v>296.58</v>
          </cell>
          <cell r="E30">
            <v>1.4499999999999886</v>
          </cell>
          <cell r="F30">
            <v>295.13</v>
          </cell>
          <cell r="G30">
            <v>3.2667584086263748</v>
          </cell>
          <cell r="H30" t="str">
            <v>Estado Físico</v>
          </cell>
          <cell r="I30" t="str">
            <v>Tipo</v>
          </cell>
          <cell r="J30">
            <v>0.262956024761</v>
          </cell>
          <cell r="K30">
            <v>1.0000000000000001E-9</v>
          </cell>
          <cell r="L30">
            <v>1.0000000000000001E-9</v>
          </cell>
          <cell r="M30">
            <v>0.26295602676100005</v>
          </cell>
        </row>
        <row r="31">
          <cell r="A31">
            <v>31</v>
          </cell>
          <cell r="B31">
            <v>931501.38</v>
          </cell>
          <cell r="C31">
            <v>996394.37</v>
          </cell>
          <cell r="D31">
            <v>297.38</v>
          </cell>
          <cell r="E31">
            <v>1.4900000000000091</v>
          </cell>
          <cell r="F31">
            <v>295.89</v>
          </cell>
          <cell r="G31">
            <v>2.5461185821882029</v>
          </cell>
          <cell r="H31" t="str">
            <v>Estado Físico</v>
          </cell>
          <cell r="I31" t="str">
            <v>Tipo</v>
          </cell>
          <cell r="J31">
            <v>0.286935859977</v>
          </cell>
          <cell r="K31">
            <v>1.0000000000000001E-9</v>
          </cell>
          <cell r="L31">
            <v>1.0000000000000001E-9</v>
          </cell>
          <cell r="M31">
            <v>0.28693586197700005</v>
          </cell>
        </row>
        <row r="32">
          <cell r="A32">
            <v>33</v>
          </cell>
          <cell r="B32">
            <v>931515.1</v>
          </cell>
          <cell r="C32">
            <v>996635.08</v>
          </cell>
          <cell r="D32">
            <v>295.07</v>
          </cell>
          <cell r="E32">
            <v>1.5299999999999727</v>
          </cell>
          <cell r="F32">
            <v>293.54000000000002</v>
          </cell>
          <cell r="G32">
            <v>2.0279595887419881</v>
          </cell>
          <cell r="H32" t="str">
            <v>Estado Físico</v>
          </cell>
          <cell r="I32" t="str">
            <v>Tipo</v>
          </cell>
          <cell r="J32">
            <v>0.47494610402400006</v>
          </cell>
          <cell r="K32">
            <v>1.0000000000000001E-9</v>
          </cell>
          <cell r="L32">
            <v>1.0000000000000001E-9</v>
          </cell>
          <cell r="M32">
            <v>0.47494610602400011</v>
          </cell>
        </row>
        <row r="33">
          <cell r="A33">
            <v>34</v>
          </cell>
          <cell r="B33">
            <v>931520.59</v>
          </cell>
          <cell r="C33">
            <v>996712.12</v>
          </cell>
          <cell r="D33">
            <v>294.39</v>
          </cell>
          <cell r="E33">
            <v>0.76999999999998181</v>
          </cell>
          <cell r="F33">
            <v>293.62</v>
          </cell>
          <cell r="G33">
            <v>1.5</v>
          </cell>
          <cell r="H33" t="str">
            <v>Estado Físico</v>
          </cell>
          <cell r="I33" t="str">
            <v>Tipo</v>
          </cell>
          <cell r="J33">
            <v>0.24344311573899999</v>
          </cell>
          <cell r="K33">
            <v>1.0000000000000001E-9</v>
          </cell>
          <cell r="L33">
            <v>1.0000000000000001E-9</v>
          </cell>
          <cell r="M33">
            <v>0.24344311773899999</v>
          </cell>
        </row>
        <row r="34">
          <cell r="A34">
            <v>35</v>
          </cell>
          <cell r="B34">
            <v>931361.61</v>
          </cell>
          <cell r="C34">
            <v>996574.06</v>
          </cell>
          <cell r="D34">
            <v>294.08999999999997</v>
          </cell>
          <cell r="E34">
            <v>1.3899999999999864</v>
          </cell>
          <cell r="F34">
            <v>292.7</v>
          </cell>
          <cell r="G34">
            <v>3.8883161794167762</v>
          </cell>
          <cell r="H34" t="str">
            <v>Estado Físico</v>
          </cell>
          <cell r="I34" t="str">
            <v>Tipo</v>
          </cell>
          <cell r="J34">
            <v>0.10334447808899999</v>
          </cell>
          <cell r="K34">
            <v>1.0000000000000001E-9</v>
          </cell>
          <cell r="L34">
            <v>1.0000000000000001E-9</v>
          </cell>
          <cell r="M34">
            <v>0.10334448008899999</v>
          </cell>
        </row>
        <row r="35">
          <cell r="A35">
            <v>36</v>
          </cell>
          <cell r="B35">
            <v>931357.24</v>
          </cell>
          <cell r="C35">
            <v>996498.83</v>
          </cell>
          <cell r="D35">
            <v>295.23</v>
          </cell>
          <cell r="E35">
            <v>1.7000000000000455</v>
          </cell>
          <cell r="F35">
            <v>293.52999999999997</v>
          </cell>
          <cell r="G35">
            <v>1.5</v>
          </cell>
          <cell r="H35" t="str">
            <v>Estado Físico</v>
          </cell>
          <cell r="I35" t="str">
            <v>Tipo</v>
          </cell>
          <cell r="J35">
            <v>0.18950766789100001</v>
          </cell>
          <cell r="K35">
            <v>1.0000000000000001E-9</v>
          </cell>
          <cell r="L35">
            <v>1.0000000000000001E-9</v>
          </cell>
          <cell r="M35">
            <v>0.18950766989100001</v>
          </cell>
        </row>
        <row r="36">
          <cell r="A36">
            <v>37</v>
          </cell>
          <cell r="B36">
            <v>931356.4</v>
          </cell>
          <cell r="C36">
            <v>996485.39</v>
          </cell>
          <cell r="D36">
            <v>295.35000000000002</v>
          </cell>
          <cell r="E36">
            <v>1.5100000000000477</v>
          </cell>
          <cell r="F36">
            <v>293.83999999999997</v>
          </cell>
          <cell r="G36">
            <v>1.5</v>
          </cell>
          <cell r="H36" t="str">
            <v>Estado Físico</v>
          </cell>
          <cell r="I36" t="str">
            <v>Tipo</v>
          </cell>
          <cell r="J36">
            <v>1.9228100635000002E-2</v>
          </cell>
          <cell r="K36">
            <v>1.0000000000000001E-9</v>
          </cell>
          <cell r="L36">
            <v>1.0000000000000001E-9</v>
          </cell>
          <cell r="M36">
            <v>1.9228102635000001E-2</v>
          </cell>
        </row>
        <row r="37">
          <cell r="A37">
            <v>38</v>
          </cell>
          <cell r="B37">
            <v>931309.79</v>
          </cell>
          <cell r="C37">
            <v>996488.17</v>
          </cell>
          <cell r="D37">
            <v>295.07</v>
          </cell>
          <cell r="E37">
            <v>1.8999999999999773</v>
          </cell>
          <cell r="F37">
            <v>293.17</v>
          </cell>
          <cell r="G37">
            <v>1.5</v>
          </cell>
          <cell r="H37" t="str">
            <v>Estado Físico</v>
          </cell>
          <cell r="I37" t="str">
            <v>Tipo</v>
          </cell>
          <cell r="J37">
            <v>0</v>
          </cell>
          <cell r="K37">
            <v>1.0000000000000001E-9</v>
          </cell>
          <cell r="L37">
            <v>1.0000000000000001E-9</v>
          </cell>
          <cell r="M37">
            <v>2.0000000000000001E-9</v>
          </cell>
        </row>
        <row r="38">
          <cell r="A38" t="str">
            <v>38i</v>
          </cell>
          <cell r="B38">
            <v>931309.79</v>
          </cell>
          <cell r="C38">
            <v>996488.17</v>
          </cell>
          <cell r="D38">
            <v>295.07</v>
          </cell>
          <cell r="E38">
            <v>1.8999999999999773</v>
          </cell>
          <cell r="F38">
            <v>293.17</v>
          </cell>
          <cell r="G38">
            <v>1.5</v>
          </cell>
          <cell r="H38" t="str">
            <v>Estado Físico</v>
          </cell>
          <cell r="I38" t="str">
            <v>Tipo</v>
          </cell>
          <cell r="J38">
            <v>0.176658879154</v>
          </cell>
          <cell r="K38">
            <v>1.0000000000000001E-9</v>
          </cell>
          <cell r="L38">
            <v>1.0000000000000001E-9</v>
          </cell>
          <cell r="M38">
            <v>0.176658881154</v>
          </cell>
        </row>
        <row r="39">
          <cell r="A39">
            <v>39</v>
          </cell>
          <cell r="B39">
            <v>931307.06</v>
          </cell>
          <cell r="C39">
            <v>996457.67</v>
          </cell>
          <cell r="D39">
            <v>295.37</v>
          </cell>
          <cell r="E39">
            <v>1.4399999999999977</v>
          </cell>
          <cell r="F39">
            <v>293.93</v>
          </cell>
          <cell r="G39">
            <v>1.5</v>
          </cell>
          <cell r="H39" t="str">
            <v>Estado Físico</v>
          </cell>
          <cell r="I39" t="str">
            <v>Tipo</v>
          </cell>
          <cell r="J39">
            <v>0.109246502296</v>
          </cell>
          <cell r="K39">
            <v>1.0000000000000001E-9</v>
          </cell>
          <cell r="L39">
            <v>1.0000000000000001E-9</v>
          </cell>
          <cell r="M39">
            <v>0.109246504296</v>
          </cell>
        </row>
        <row r="40">
          <cell r="A40">
            <v>40</v>
          </cell>
          <cell r="B40">
            <v>931272.61</v>
          </cell>
          <cell r="C40">
            <v>996483.43</v>
          </cell>
          <cell r="D40">
            <v>294.83999999999997</v>
          </cell>
          <cell r="E40">
            <v>1.339999999999975</v>
          </cell>
          <cell r="F40">
            <v>293.5</v>
          </cell>
          <cell r="G40">
            <v>1.5</v>
          </cell>
          <cell r="H40" t="str">
            <v>Estado Físico</v>
          </cell>
          <cell r="I40" t="str">
            <v>Tipo</v>
          </cell>
          <cell r="J40">
            <v>0.171622336589</v>
          </cell>
          <cell r="K40">
            <v>1.0000000000000001E-9</v>
          </cell>
          <cell r="L40">
            <v>1.0000000000000001E-9</v>
          </cell>
          <cell r="M40">
            <v>0.171622338589</v>
          </cell>
        </row>
        <row r="41">
          <cell r="A41">
            <v>41</v>
          </cell>
          <cell r="B41">
            <v>931305.54</v>
          </cell>
          <cell r="C41">
            <v>996496.04</v>
          </cell>
          <cell r="D41">
            <v>295.08</v>
          </cell>
          <cell r="E41">
            <v>0.53999999999996362</v>
          </cell>
          <cell r="F41">
            <v>294.54000000000002</v>
          </cell>
          <cell r="G41">
            <v>1.5</v>
          </cell>
          <cell r="H41" t="str">
            <v>Estado Físico</v>
          </cell>
          <cell r="I41" t="str">
            <v>Tipo</v>
          </cell>
          <cell r="J41">
            <v>7.1248519052699993E-2</v>
          </cell>
          <cell r="K41">
            <v>1.0000000000000001E-9</v>
          </cell>
          <cell r="L41">
            <v>1.0000000000000001E-9</v>
          </cell>
          <cell r="M41">
            <v>7.1248521052699992E-2</v>
          </cell>
        </row>
        <row r="42">
          <cell r="A42">
            <v>42</v>
          </cell>
          <cell r="B42">
            <v>931314.1</v>
          </cell>
          <cell r="C42">
            <v>996552.94</v>
          </cell>
          <cell r="D42">
            <v>294.61</v>
          </cell>
          <cell r="E42">
            <v>2.2200000000000273</v>
          </cell>
          <cell r="F42">
            <v>292.39</v>
          </cell>
          <cell r="G42">
            <v>4.8243111460938062</v>
          </cell>
          <cell r="H42" t="str">
            <v>Estado Físico</v>
          </cell>
          <cell r="I42" t="str">
            <v>Tipo</v>
          </cell>
          <cell r="J42">
            <v>0.15930453090000002</v>
          </cell>
          <cell r="K42">
            <v>1.0000000000000001E-9</v>
          </cell>
          <cell r="L42">
            <v>1.0000000000000001E-9</v>
          </cell>
          <cell r="M42">
            <v>0.15930453290000002</v>
          </cell>
        </row>
        <row r="43">
          <cell r="A43">
            <v>43</v>
          </cell>
          <cell r="B43">
            <v>931233.62</v>
          </cell>
          <cell r="C43">
            <v>996517.64</v>
          </cell>
          <cell r="D43">
            <v>293.58999999999997</v>
          </cell>
          <cell r="E43">
            <v>1.6199999999999477</v>
          </cell>
          <cell r="F43">
            <v>291.97000000000003</v>
          </cell>
          <cell r="G43">
            <v>6.0342605363255837</v>
          </cell>
          <cell r="H43" t="str">
            <v>Estado Físico</v>
          </cell>
          <cell r="I43" t="str">
            <v>Tipo</v>
          </cell>
          <cell r="J43">
            <v>9.4820049166800008E-2</v>
          </cell>
          <cell r="K43">
            <v>1.0000000000000001E-9</v>
          </cell>
          <cell r="L43">
            <v>1.0000000000000001E-9</v>
          </cell>
          <cell r="M43">
            <v>9.4820051166800007E-2</v>
          </cell>
        </row>
        <row r="44">
          <cell r="A44">
            <v>44</v>
          </cell>
          <cell r="B44">
            <v>931252.16</v>
          </cell>
          <cell r="C44">
            <v>996438.18</v>
          </cell>
          <cell r="D44">
            <v>295.01</v>
          </cell>
          <cell r="E44">
            <v>3.3000000000000114</v>
          </cell>
          <cell r="F44">
            <v>291.70999999999998</v>
          </cell>
          <cell r="G44">
            <v>2.2825470135853516</v>
          </cell>
          <cell r="H44" t="str">
            <v>Estado Físico</v>
          </cell>
          <cell r="I44" t="str">
            <v>Tipo</v>
          </cell>
          <cell r="J44">
            <v>0.25379216276299998</v>
          </cell>
          <cell r="K44">
            <v>1.0000000000000001E-9</v>
          </cell>
          <cell r="L44">
            <v>1.0000000000000001E-9</v>
          </cell>
          <cell r="M44">
            <v>0.25379216476300004</v>
          </cell>
        </row>
        <row r="45">
          <cell r="A45">
            <v>46</v>
          </cell>
          <cell r="B45">
            <v>931185.92</v>
          </cell>
          <cell r="C45">
            <v>996495.22</v>
          </cell>
          <cell r="D45">
            <v>293.93</v>
          </cell>
          <cell r="E45">
            <v>2.2900000000000205</v>
          </cell>
          <cell r="F45">
            <v>291.64</v>
          </cell>
          <cell r="G45">
            <v>6.0396906752827446</v>
          </cell>
          <cell r="H45" t="str">
            <v>Estado Físico</v>
          </cell>
          <cell r="I45" t="str">
            <v>Tipo</v>
          </cell>
          <cell r="J45">
            <v>2.00996169249E-3</v>
          </cell>
          <cell r="K45">
            <v>1.0000000000000001E-9</v>
          </cell>
          <cell r="L45">
            <v>1.0000000000000001E-9</v>
          </cell>
          <cell r="M45">
            <v>2.0099636924899998E-3</v>
          </cell>
        </row>
        <row r="46">
          <cell r="A46">
            <v>47</v>
          </cell>
          <cell r="B46">
            <v>931181.45</v>
          </cell>
          <cell r="C46">
            <v>996495.43</v>
          </cell>
          <cell r="D46">
            <v>293.95999999999998</v>
          </cell>
          <cell r="E46">
            <v>3.0499999999999545</v>
          </cell>
          <cell r="F46">
            <v>290.91000000000003</v>
          </cell>
          <cell r="G46">
            <v>8.583963548613319</v>
          </cell>
          <cell r="H46" t="str">
            <v>Estado Físico</v>
          </cell>
          <cell r="I46" t="str">
            <v>Tipo</v>
          </cell>
          <cell r="J46">
            <v>0.134051878924</v>
          </cell>
          <cell r="K46">
            <v>1.0000000000000001E-9</v>
          </cell>
          <cell r="L46">
            <v>1.0000000000000001E-9</v>
          </cell>
          <cell r="M46">
            <v>0.134051880924</v>
          </cell>
        </row>
        <row r="47">
          <cell r="A47">
            <v>48</v>
          </cell>
          <cell r="B47">
            <v>932240.02</v>
          </cell>
          <cell r="C47">
            <v>996156.03</v>
          </cell>
          <cell r="D47">
            <v>307.36</v>
          </cell>
          <cell r="E47">
            <v>1.3000000000000114</v>
          </cell>
          <cell r="F47">
            <v>306.06</v>
          </cell>
          <cell r="G47">
            <v>1.5</v>
          </cell>
          <cell r="H47" t="str">
            <v>Estado Físico</v>
          </cell>
          <cell r="I47" t="str">
            <v>Tipo</v>
          </cell>
          <cell r="J47">
            <v>0.23355486200999998</v>
          </cell>
          <cell r="K47">
            <v>1.0000000000000001E-9</v>
          </cell>
          <cell r="L47">
            <v>1.0000000000000001E-9</v>
          </cell>
          <cell r="M47">
            <v>0.23355486400999997</v>
          </cell>
        </row>
        <row r="48">
          <cell r="A48">
            <v>49</v>
          </cell>
          <cell r="B48">
            <v>932120.96</v>
          </cell>
          <cell r="C48">
            <v>996167.48</v>
          </cell>
          <cell r="D48">
            <v>305.83999999999997</v>
          </cell>
          <cell r="E48">
            <v>1.67999999999995</v>
          </cell>
          <cell r="F48">
            <v>304.16000000000003</v>
          </cell>
          <cell r="G48">
            <v>1.5</v>
          </cell>
          <cell r="H48" t="str">
            <v>Estado Físico</v>
          </cell>
          <cell r="I48" t="str">
            <v>Tipo</v>
          </cell>
          <cell r="J48">
            <v>0.15058438007699998</v>
          </cell>
          <cell r="K48">
            <v>1.0000000000000001E-9</v>
          </cell>
          <cell r="L48">
            <v>1.0000000000000001E-9</v>
          </cell>
          <cell r="M48">
            <v>0.15058438207699998</v>
          </cell>
        </row>
        <row r="49">
          <cell r="A49">
            <v>50</v>
          </cell>
          <cell r="B49">
            <v>932079.88</v>
          </cell>
          <cell r="C49">
            <v>996171.47</v>
          </cell>
          <cell r="D49">
            <v>305.45999999999998</v>
          </cell>
          <cell r="E49">
            <v>2.4199999999999591</v>
          </cell>
          <cell r="F49">
            <v>303.04000000000002</v>
          </cell>
          <cell r="G49">
            <v>1.965634724171653</v>
          </cell>
          <cell r="H49" t="str">
            <v>Estado Físico</v>
          </cell>
          <cell r="I49" t="str">
            <v>Tipo</v>
          </cell>
          <cell r="J49">
            <v>0.31168096941399998</v>
          </cell>
          <cell r="K49">
            <v>1.0000000000000001E-9</v>
          </cell>
          <cell r="L49">
            <v>1.0000000000000001E-9</v>
          </cell>
          <cell r="M49">
            <v>0.31168097141400003</v>
          </cell>
        </row>
        <row r="50">
          <cell r="A50">
            <v>51</v>
          </cell>
          <cell r="B50">
            <v>931992.65</v>
          </cell>
          <cell r="C50">
            <v>996179.99</v>
          </cell>
          <cell r="D50">
            <v>305.02999999999997</v>
          </cell>
          <cell r="E50">
            <v>2.1499999999999773</v>
          </cell>
          <cell r="F50">
            <v>302.88</v>
          </cell>
          <cell r="G50">
            <v>2.3422624683703406</v>
          </cell>
          <cell r="H50" t="str">
            <v>Estado Físico</v>
          </cell>
          <cell r="I50" t="str">
            <v>Tipo</v>
          </cell>
          <cell r="J50">
            <v>0.136594626489</v>
          </cell>
          <cell r="K50">
            <v>1.0000000000000001E-9</v>
          </cell>
          <cell r="L50">
            <v>1.0000000000000001E-9</v>
          </cell>
          <cell r="M50">
            <v>0.136594628489</v>
          </cell>
        </row>
        <row r="51">
          <cell r="A51">
            <v>52</v>
          </cell>
          <cell r="B51">
            <v>931953.1</v>
          </cell>
          <cell r="C51">
            <v>996182.75</v>
          </cell>
          <cell r="D51">
            <v>304.72000000000003</v>
          </cell>
          <cell r="E51">
            <v>2.2400000000000091</v>
          </cell>
          <cell r="F51">
            <v>302.48</v>
          </cell>
          <cell r="G51">
            <v>2.7223136055587669</v>
          </cell>
          <cell r="H51" t="str">
            <v>Estado Físico</v>
          </cell>
          <cell r="I51" t="str">
            <v>Tipo</v>
          </cell>
          <cell r="J51">
            <v>0.138295807114</v>
          </cell>
          <cell r="K51">
            <v>1.0000000000000001E-9</v>
          </cell>
          <cell r="L51">
            <v>1.0000000000000001E-9</v>
          </cell>
          <cell r="M51">
            <v>0.138295809114</v>
          </cell>
        </row>
        <row r="52">
          <cell r="A52">
            <v>53</v>
          </cell>
          <cell r="B52">
            <v>931912.01</v>
          </cell>
          <cell r="C52">
            <v>996186.04</v>
          </cell>
          <cell r="D52">
            <v>304.23</v>
          </cell>
          <cell r="E52">
            <v>2.1299999999999955</v>
          </cell>
          <cell r="F52">
            <v>302.10000000000002</v>
          </cell>
          <cell r="G52">
            <v>3.1326117656957351</v>
          </cell>
          <cell r="H52" t="str">
            <v>Estado Físico</v>
          </cell>
          <cell r="I52" t="str">
            <v>Tipo</v>
          </cell>
          <cell r="J52">
            <v>0.14974206888300001</v>
          </cell>
          <cell r="K52">
            <v>1.0000000000000001E-9</v>
          </cell>
          <cell r="L52">
            <v>1.0000000000000001E-9</v>
          </cell>
          <cell r="M52">
            <v>0.14974207088300001</v>
          </cell>
        </row>
        <row r="53">
          <cell r="A53">
            <v>54</v>
          </cell>
          <cell r="B53">
            <v>931864.69</v>
          </cell>
          <cell r="C53">
            <v>996193.39</v>
          </cell>
          <cell r="D53">
            <v>303.58999999999997</v>
          </cell>
          <cell r="E53">
            <v>1.7299999999999613</v>
          </cell>
          <cell r="F53">
            <v>301.86</v>
          </cell>
          <cell r="G53">
            <v>3.7172704920978377</v>
          </cell>
          <cell r="H53" t="str">
            <v>Estado Físico</v>
          </cell>
          <cell r="I53" t="str">
            <v>Tipo</v>
          </cell>
          <cell r="J53">
            <v>0.214045875893</v>
          </cell>
          <cell r="K53">
            <v>1.0000000000000001E-9</v>
          </cell>
          <cell r="L53">
            <v>1.0000000000000001E-9</v>
          </cell>
          <cell r="M53">
            <v>0.214045877893</v>
          </cell>
        </row>
        <row r="54">
          <cell r="A54">
            <v>55</v>
          </cell>
          <cell r="B54">
            <v>931794.81</v>
          </cell>
          <cell r="C54">
            <v>996222.13</v>
          </cell>
          <cell r="D54">
            <v>302</v>
          </cell>
          <cell r="E54">
            <v>1.5400000000000205</v>
          </cell>
          <cell r="F54">
            <v>300.45999999999998</v>
          </cell>
          <cell r="G54">
            <v>4.1192709475706932</v>
          </cell>
          <cell r="H54" t="str">
            <v>Estado Físico</v>
          </cell>
          <cell r="I54" t="str">
            <v>Tipo</v>
          </cell>
          <cell r="J54">
            <v>0.147568333862</v>
          </cell>
          <cell r="K54">
            <v>1.0000000000000001E-9</v>
          </cell>
          <cell r="L54">
            <v>1.0000000000000001E-9</v>
          </cell>
          <cell r="M54">
            <v>0.14756833586199999</v>
          </cell>
        </row>
        <row r="55">
          <cell r="A55">
            <v>56</v>
          </cell>
          <cell r="B55">
            <v>931740.75</v>
          </cell>
          <cell r="C55">
            <v>996245.8</v>
          </cell>
          <cell r="D55">
            <v>301.41000000000003</v>
          </cell>
          <cell r="E55">
            <v>1.75</v>
          </cell>
          <cell r="F55">
            <v>299.66000000000003</v>
          </cell>
          <cell r="G55">
            <v>4.5485186542218941</v>
          </cell>
          <cell r="H55" t="str">
            <v>Estado Físico</v>
          </cell>
          <cell r="I55" t="str">
            <v>Tipo</v>
          </cell>
          <cell r="J55">
            <v>0.148857875168</v>
          </cell>
          <cell r="K55">
            <v>1.0000000000000001E-9</v>
          </cell>
          <cell r="L55">
            <v>4.9023721941700002E-2</v>
          </cell>
          <cell r="M55">
            <v>0.19788159810970002</v>
          </cell>
        </row>
        <row r="56">
          <cell r="A56">
            <v>57</v>
          </cell>
          <cell r="B56">
            <v>931692.68</v>
          </cell>
          <cell r="C56">
            <v>996247.7</v>
          </cell>
          <cell r="D56">
            <v>300.29000000000002</v>
          </cell>
          <cell r="E56">
            <v>1.5100000000000477</v>
          </cell>
          <cell r="F56">
            <v>298.77999999999997</v>
          </cell>
          <cell r="G56">
            <v>5.1255649167699593</v>
          </cell>
          <cell r="H56" t="str">
            <v>Estado Físico</v>
          </cell>
          <cell r="I56" t="str">
            <v>Tipo</v>
          </cell>
          <cell r="J56">
            <v>0.20168518206399999</v>
          </cell>
          <cell r="K56">
            <v>1.0000000000000001E-9</v>
          </cell>
          <cell r="L56">
            <v>5.9569669258900004E-2</v>
          </cell>
          <cell r="M56">
            <v>0.26125485232290002</v>
          </cell>
        </row>
        <row r="57">
          <cell r="A57">
            <v>58</v>
          </cell>
          <cell r="B57">
            <v>931686.2</v>
          </cell>
          <cell r="C57">
            <v>996255.53</v>
          </cell>
          <cell r="D57">
            <v>300.08999999999997</v>
          </cell>
          <cell r="E57">
            <v>1.3699999999999477</v>
          </cell>
          <cell r="F57">
            <v>298.72000000000003</v>
          </cell>
          <cell r="G57">
            <v>1.5</v>
          </cell>
          <cell r="H57" t="str">
            <v>Estado Físico</v>
          </cell>
          <cell r="I57" t="str">
            <v>Tipo</v>
          </cell>
          <cell r="J57">
            <v>0.116827683495</v>
          </cell>
          <cell r="K57">
            <v>1.0000000000000001E-9</v>
          </cell>
          <cell r="L57">
            <v>1.4020805950799999E-4</v>
          </cell>
          <cell r="M57">
            <v>0.116967892554508</v>
          </cell>
        </row>
        <row r="58">
          <cell r="A58">
            <v>60</v>
          </cell>
          <cell r="B58">
            <v>931638.93</v>
          </cell>
          <cell r="C58">
            <v>996250.94</v>
          </cell>
          <cell r="D58">
            <v>299.33999999999997</v>
          </cell>
          <cell r="E58">
            <v>1.2599999999999909</v>
          </cell>
          <cell r="F58">
            <v>298.08</v>
          </cell>
          <cell r="G58">
            <v>7.2785292580145651</v>
          </cell>
          <cell r="H58" t="str">
            <v>Estado Físico</v>
          </cell>
          <cell r="I58" t="str">
            <v>Tipo</v>
          </cell>
          <cell r="J58">
            <v>0.17175899886499998</v>
          </cell>
          <cell r="K58">
            <v>1.0000000000000001E-9</v>
          </cell>
          <cell r="L58">
            <v>6.9392801634899998E-2</v>
          </cell>
          <cell r="M58">
            <v>0.24115180149989998</v>
          </cell>
        </row>
        <row r="59">
          <cell r="A59">
            <v>61</v>
          </cell>
          <cell r="B59">
            <v>931634.73</v>
          </cell>
          <cell r="C59">
            <v>996197.89</v>
          </cell>
          <cell r="D59">
            <v>300.26</v>
          </cell>
          <cell r="E59">
            <v>1.339999999999975</v>
          </cell>
          <cell r="F59">
            <v>298.92</v>
          </cell>
          <cell r="G59">
            <v>1.7351598579237775</v>
          </cell>
          <cell r="H59" t="str">
            <v>Estado Físico</v>
          </cell>
          <cell r="I59" t="str">
            <v>Tipo</v>
          </cell>
          <cell r="J59">
            <v>0.21449667684500001</v>
          </cell>
          <cell r="K59">
            <v>1.0000000000000001E-9</v>
          </cell>
          <cell r="L59">
            <v>1.0000000000000001E-9</v>
          </cell>
          <cell r="M59">
            <v>0.21449667884500001</v>
          </cell>
        </row>
        <row r="60">
          <cell r="A60">
            <v>63</v>
          </cell>
          <cell r="B60">
            <v>931588.29</v>
          </cell>
          <cell r="C60">
            <v>996253.8</v>
          </cell>
          <cell r="D60">
            <v>298.79000000000002</v>
          </cell>
          <cell r="E60">
            <v>1.5900000000000318</v>
          </cell>
          <cell r="F60">
            <v>297.2</v>
          </cell>
          <cell r="G60">
            <v>7.8488285309882757</v>
          </cell>
          <cell r="H60" t="str">
            <v>Estado Físico</v>
          </cell>
          <cell r="I60" t="str">
            <v>Tipo</v>
          </cell>
          <cell r="J60">
            <v>0</v>
          </cell>
          <cell r="K60">
            <v>1.0000000000000001E-9</v>
          </cell>
          <cell r="L60">
            <v>1.0000000000000001E-9</v>
          </cell>
          <cell r="M60">
            <v>0</v>
          </cell>
        </row>
        <row r="61">
          <cell r="A61" t="str">
            <v>63i</v>
          </cell>
          <cell r="B61">
            <v>931588.29</v>
          </cell>
          <cell r="C61">
            <v>996253.8</v>
          </cell>
          <cell r="D61">
            <v>298.79000000000002</v>
          </cell>
          <cell r="E61">
            <v>1.5900000000000318</v>
          </cell>
          <cell r="F61">
            <v>297.2</v>
          </cell>
          <cell r="G61">
            <v>1.5</v>
          </cell>
          <cell r="H61" t="str">
            <v>Estado Físico</v>
          </cell>
          <cell r="I61" t="str">
            <v>Tipo</v>
          </cell>
          <cell r="J61">
            <v>0.12148837632300001</v>
          </cell>
          <cell r="K61">
            <v>1.0000000000000001E-9</v>
          </cell>
          <cell r="L61">
            <v>1.15703758525E-2</v>
          </cell>
          <cell r="M61">
            <v>0.13305875317550001</v>
          </cell>
        </row>
        <row r="62">
          <cell r="A62">
            <v>64</v>
          </cell>
          <cell r="B62">
            <v>931581.6</v>
          </cell>
          <cell r="C62">
            <v>996194.15</v>
          </cell>
          <cell r="D62">
            <v>299.39</v>
          </cell>
          <cell r="E62">
            <v>1.5500000000000114</v>
          </cell>
          <cell r="F62">
            <v>297.83999999999997</v>
          </cell>
          <cell r="G62">
            <v>1.5</v>
          </cell>
          <cell r="H62" t="str">
            <v>Estado Físico</v>
          </cell>
          <cell r="I62" t="str">
            <v>Tipo</v>
          </cell>
          <cell r="J62">
            <v>0.21195123122000001</v>
          </cell>
          <cell r="K62">
            <v>1.0000000000000001E-9</v>
          </cell>
          <cell r="L62">
            <v>1.0000000000000001E-9</v>
          </cell>
          <cell r="M62">
            <v>0.21195123322000001</v>
          </cell>
        </row>
        <row r="63">
          <cell r="A63">
            <v>66</v>
          </cell>
          <cell r="B63">
            <v>931540.62</v>
          </cell>
          <cell r="C63">
            <v>996256.25</v>
          </cell>
          <cell r="D63">
            <v>298.51</v>
          </cell>
          <cell r="E63">
            <v>1.4399999999999977</v>
          </cell>
          <cell r="F63">
            <v>297.07</v>
          </cell>
          <cell r="G63">
            <v>8.1730293624541659</v>
          </cell>
          <cell r="H63" t="str">
            <v>Estado Físico</v>
          </cell>
          <cell r="I63" t="str">
            <v>Tipo</v>
          </cell>
          <cell r="J63">
            <v>0.118794472944</v>
          </cell>
          <cell r="K63">
            <v>1.0000000000000001E-9</v>
          </cell>
          <cell r="L63">
            <v>9.8064651984800001E-3</v>
          </cell>
          <cell r="M63">
            <v>0.12860093914248</v>
          </cell>
        </row>
        <row r="64">
          <cell r="A64">
            <v>68</v>
          </cell>
          <cell r="B64">
            <v>931495.86</v>
          </cell>
          <cell r="C64">
            <v>996258.94</v>
          </cell>
          <cell r="D64">
            <v>297.81</v>
          </cell>
          <cell r="E64">
            <v>2.839999999999975</v>
          </cell>
          <cell r="F64">
            <v>294.97000000000003</v>
          </cell>
          <cell r="G64">
            <v>13.358654373158828</v>
          </cell>
          <cell r="H64" t="str">
            <v>Estado Físico</v>
          </cell>
          <cell r="I64" t="str">
            <v>Tipo</v>
          </cell>
          <cell r="J64">
            <v>0.280856152957</v>
          </cell>
          <cell r="K64">
            <v>1.0000000000000001E-9</v>
          </cell>
          <cell r="L64">
            <v>1.0000000000000001E-9</v>
          </cell>
          <cell r="M64">
            <v>0.28085615495700006</v>
          </cell>
        </row>
        <row r="65">
          <cell r="A65">
            <v>69</v>
          </cell>
          <cell r="B65">
            <v>931495.67</v>
          </cell>
          <cell r="C65">
            <v>996219.09</v>
          </cell>
          <cell r="D65">
            <v>297.74</v>
          </cell>
          <cell r="E65">
            <v>1.25</v>
          </cell>
          <cell r="F65">
            <v>296.49</v>
          </cell>
          <cell r="G65">
            <v>1.5</v>
          </cell>
          <cell r="H65" t="str">
            <v>Estado Físico</v>
          </cell>
          <cell r="I65" t="str">
            <v>Tipo</v>
          </cell>
          <cell r="J65">
            <v>0.14821253195799999</v>
          </cell>
          <cell r="K65">
            <v>1.0000000000000001E-9</v>
          </cell>
          <cell r="L65">
            <v>1.0000000000000001E-9</v>
          </cell>
          <cell r="M65">
            <v>0.14821253395799999</v>
          </cell>
        </row>
        <row r="66">
          <cell r="A66">
            <v>72</v>
          </cell>
          <cell r="B66">
            <v>931438.1</v>
          </cell>
          <cell r="C66">
            <v>996261.58</v>
          </cell>
          <cell r="D66">
            <v>296.82</v>
          </cell>
          <cell r="E66">
            <v>3</v>
          </cell>
          <cell r="F66">
            <v>293.82</v>
          </cell>
          <cell r="G66">
            <v>14.244659809200602</v>
          </cell>
          <cell r="H66" t="str">
            <v>Estado Físico</v>
          </cell>
          <cell r="I66" t="str">
            <v>Tipo</v>
          </cell>
          <cell r="J66">
            <v>0.33280919202800002</v>
          </cell>
          <cell r="K66">
            <v>1.0000000000000001E-9</v>
          </cell>
          <cell r="L66">
            <v>1.0000000000000001E-9</v>
          </cell>
          <cell r="M66">
            <v>0.33280919402800008</v>
          </cell>
        </row>
        <row r="67">
          <cell r="A67">
            <v>73</v>
          </cell>
          <cell r="B67">
            <v>931374.48</v>
          </cell>
          <cell r="C67">
            <v>996300.55</v>
          </cell>
          <cell r="D67">
            <v>295.02</v>
          </cell>
          <cell r="E67">
            <v>2.3100000000000023</v>
          </cell>
          <cell r="F67">
            <v>292.70999999999998</v>
          </cell>
          <cell r="G67">
            <v>5.2667772855620445</v>
          </cell>
          <cell r="H67" t="str">
            <v>Estado Físico</v>
          </cell>
          <cell r="I67" t="str">
            <v>Tipo</v>
          </cell>
          <cell r="J67">
            <v>0.11538884923600001</v>
          </cell>
          <cell r="K67">
            <v>1.0000000000000001E-9</v>
          </cell>
          <cell r="L67">
            <v>1.0000000000000001E-9</v>
          </cell>
          <cell r="M67">
            <v>0.11538885123600001</v>
          </cell>
        </row>
        <row r="68">
          <cell r="A68">
            <v>74</v>
          </cell>
          <cell r="B68">
            <v>931380.12</v>
          </cell>
          <cell r="C68">
            <v>996264.73</v>
          </cell>
          <cell r="D68">
            <v>294.27999999999997</v>
          </cell>
          <cell r="E68">
            <v>1.8599999999999568</v>
          </cell>
          <cell r="F68">
            <v>292.42</v>
          </cell>
          <cell r="G68">
            <v>19.767415677085488</v>
          </cell>
          <cell r="H68" t="str">
            <v>Estado Físico</v>
          </cell>
          <cell r="I68" t="str">
            <v>Tipo</v>
          </cell>
          <cell r="J68">
            <v>0.17736066177600002</v>
          </cell>
          <cell r="K68">
            <v>1.0000000000000001E-9</v>
          </cell>
          <cell r="L68">
            <v>1.0000000000000001E-9</v>
          </cell>
          <cell r="M68">
            <v>0.17736066377600002</v>
          </cell>
        </row>
        <row r="69">
          <cell r="A69">
            <v>75</v>
          </cell>
          <cell r="B69">
            <v>931331.71</v>
          </cell>
          <cell r="C69">
            <v>996265.57</v>
          </cell>
          <cell r="D69">
            <v>292.49</v>
          </cell>
          <cell r="E69">
            <v>1.6800000000000068</v>
          </cell>
          <cell r="F69">
            <v>290.81</v>
          </cell>
          <cell r="G69">
            <v>20.08843025252056</v>
          </cell>
          <cell r="H69" t="str">
            <v>Estado Físico</v>
          </cell>
          <cell r="I69" t="str">
            <v>Tipo</v>
          </cell>
          <cell r="J69">
            <v>0.121373845142</v>
          </cell>
          <cell r="K69">
            <v>1.0000000000000001E-9</v>
          </cell>
          <cell r="L69">
            <v>1.0000000000000001E-9</v>
          </cell>
          <cell r="M69">
            <v>0.121373847142</v>
          </cell>
        </row>
        <row r="70">
          <cell r="A70">
            <v>76</v>
          </cell>
          <cell r="B70">
            <v>931293.73</v>
          </cell>
          <cell r="C70">
            <v>996266.33</v>
          </cell>
          <cell r="D70">
            <v>290.86</v>
          </cell>
          <cell r="E70">
            <v>1.5500000000000114</v>
          </cell>
          <cell r="F70">
            <v>289.31</v>
          </cell>
          <cell r="G70">
            <v>20.814734309177783</v>
          </cell>
          <cell r="H70" t="str">
            <v>Estado Físico</v>
          </cell>
          <cell r="I70" t="str">
            <v>Tipo</v>
          </cell>
          <cell r="J70">
            <v>1.9182121670500003E-2</v>
          </cell>
          <cell r="K70">
            <v>1.0000000000000001E-9</v>
          </cell>
          <cell r="L70">
            <v>1.0000000000000001E-9</v>
          </cell>
          <cell r="M70">
            <v>1.9182123670500002E-2</v>
          </cell>
        </row>
        <row r="71">
          <cell r="A71">
            <v>77</v>
          </cell>
          <cell r="B71">
            <v>931281.87</v>
          </cell>
          <cell r="C71">
            <v>996107.47</v>
          </cell>
          <cell r="D71">
            <v>295.18</v>
          </cell>
          <cell r="E71">
            <v>1.1800000000000068</v>
          </cell>
          <cell r="F71">
            <v>294</v>
          </cell>
          <cell r="G71">
            <v>1.5</v>
          </cell>
          <cell r="H71" t="str">
            <v>Estado Físico</v>
          </cell>
          <cell r="I71" t="str">
            <v>Tipo</v>
          </cell>
          <cell r="J71">
            <v>9.9999999999999998E-13</v>
          </cell>
          <cell r="K71">
            <v>1.0000000000000001E-9</v>
          </cell>
          <cell r="L71">
            <v>1.0000000000000001E-9</v>
          </cell>
          <cell r="M71">
            <v>2.001E-9</v>
          </cell>
        </row>
        <row r="72">
          <cell r="A72">
            <v>78</v>
          </cell>
          <cell r="B72">
            <v>931319.08</v>
          </cell>
          <cell r="C72">
            <v>996131.21</v>
          </cell>
          <cell r="D72">
            <v>294.43</v>
          </cell>
          <cell r="E72">
            <v>1</v>
          </cell>
          <cell r="F72">
            <v>293.43</v>
          </cell>
          <cell r="G72">
            <v>1.5</v>
          </cell>
          <cell r="H72" t="str">
            <v>Estado Físico</v>
          </cell>
          <cell r="I72" t="str">
            <v>Tipo</v>
          </cell>
          <cell r="J72">
            <v>9.9999999999999998E-13</v>
          </cell>
          <cell r="K72">
            <v>1.0000000000000001E-9</v>
          </cell>
          <cell r="L72">
            <v>1.0000000000000001E-9</v>
          </cell>
          <cell r="M72">
            <v>2.001E-9</v>
          </cell>
        </row>
        <row r="73">
          <cell r="A73">
            <v>79</v>
          </cell>
          <cell r="B73">
            <v>931297.76</v>
          </cell>
          <cell r="C73">
            <v>996157.57</v>
          </cell>
          <cell r="D73">
            <v>293.61</v>
          </cell>
          <cell r="E73">
            <v>1.1000000000000227</v>
          </cell>
          <cell r="F73">
            <v>292.51</v>
          </cell>
          <cell r="G73">
            <v>1.5</v>
          </cell>
          <cell r="H73" t="str">
            <v>Estado Físico</v>
          </cell>
          <cell r="I73" t="str">
            <v>Tipo</v>
          </cell>
          <cell r="J73">
            <v>0</v>
          </cell>
          <cell r="K73">
            <v>1.0000000000000001E-9</v>
          </cell>
          <cell r="L73">
            <v>1.0000000000000001E-9</v>
          </cell>
          <cell r="M73">
            <v>2.0000000000000001E-9</v>
          </cell>
        </row>
        <row r="74">
          <cell r="A74">
            <v>80</v>
          </cell>
          <cell r="B74">
            <v>931260.44</v>
          </cell>
          <cell r="C74">
            <v>996136.49</v>
          </cell>
          <cell r="D74">
            <v>294.27</v>
          </cell>
          <cell r="E74">
            <v>1.0199999999999818</v>
          </cell>
          <cell r="F74">
            <v>293.25</v>
          </cell>
          <cell r="G74">
            <v>1.5</v>
          </cell>
          <cell r="H74" t="str">
            <v>Estado Físico</v>
          </cell>
          <cell r="I74" t="str">
            <v>Tipo</v>
          </cell>
          <cell r="J74">
            <v>0</v>
          </cell>
          <cell r="K74">
            <v>1.0000000000000001E-9</v>
          </cell>
          <cell r="L74">
            <v>1.0000000000000001E-9</v>
          </cell>
          <cell r="M74">
            <v>2.0000000000000001E-9</v>
          </cell>
        </row>
        <row r="75">
          <cell r="A75">
            <v>81</v>
          </cell>
          <cell r="B75">
            <v>931240.81</v>
          </cell>
          <cell r="C75">
            <v>996162.96</v>
          </cell>
          <cell r="D75">
            <v>293.45</v>
          </cell>
          <cell r="E75">
            <v>1.1100000000000136</v>
          </cell>
          <cell r="F75">
            <v>292.33999999999997</v>
          </cell>
          <cell r="G75">
            <v>1.5</v>
          </cell>
          <cell r="H75" t="str">
            <v>Estado Físico</v>
          </cell>
          <cell r="I75" t="str">
            <v>Tipo</v>
          </cell>
          <cell r="J75">
            <v>3.6197299002900002E-2</v>
          </cell>
          <cell r="K75">
            <v>1.0000000000000001E-9</v>
          </cell>
          <cell r="L75">
            <v>1.0000000000000001E-9</v>
          </cell>
          <cell r="M75">
            <v>3.6197301002900001E-2</v>
          </cell>
        </row>
        <row r="76">
          <cell r="A76">
            <v>82</v>
          </cell>
          <cell r="B76">
            <v>931278.08</v>
          </cell>
          <cell r="C76">
            <v>996184.32</v>
          </cell>
          <cell r="D76">
            <v>293.62</v>
          </cell>
          <cell r="E76">
            <v>1.2200000000000273</v>
          </cell>
          <cell r="F76">
            <v>292.39999999999998</v>
          </cell>
          <cell r="G76">
            <v>1.5</v>
          </cell>
          <cell r="H76" t="str">
            <v>Estado Físico</v>
          </cell>
          <cell r="I76" t="str">
            <v>Tipo</v>
          </cell>
          <cell r="J76">
            <v>0</v>
          </cell>
          <cell r="K76">
            <v>1.0000000000000001E-9</v>
          </cell>
          <cell r="L76">
            <v>1.0000000000000001E-9</v>
          </cell>
          <cell r="M76">
            <v>2.0000000000000001E-9</v>
          </cell>
        </row>
        <row r="77">
          <cell r="A77">
            <v>83</v>
          </cell>
          <cell r="B77">
            <v>931228.95</v>
          </cell>
          <cell r="C77">
            <v>996185.16</v>
          </cell>
          <cell r="D77">
            <v>292.87</v>
          </cell>
          <cell r="E77">
            <v>1.9200000000000159</v>
          </cell>
          <cell r="F77">
            <v>290.95</v>
          </cell>
          <cell r="G77">
            <v>1.5</v>
          </cell>
          <cell r="H77" t="str">
            <v>Estado Físico</v>
          </cell>
          <cell r="I77" t="str">
            <v>Tipo</v>
          </cell>
          <cell r="J77">
            <v>9.4862027456099993E-2</v>
          </cell>
          <cell r="K77">
            <v>1.0000000000000001E-9</v>
          </cell>
          <cell r="L77">
            <v>1.0000000000000001E-9</v>
          </cell>
          <cell r="M77">
            <v>9.4862029456099992E-2</v>
          </cell>
        </row>
        <row r="78">
          <cell r="A78">
            <v>84</v>
          </cell>
          <cell r="B78">
            <v>931254.23</v>
          </cell>
          <cell r="C78">
            <v>996234.73</v>
          </cell>
          <cell r="D78">
            <v>290.83999999999997</v>
          </cell>
          <cell r="E78">
            <v>1.0399999999999636</v>
          </cell>
          <cell r="F78">
            <v>289.8</v>
          </cell>
          <cell r="G78">
            <v>1.5</v>
          </cell>
          <cell r="H78" t="str">
            <v>Estado Físico</v>
          </cell>
          <cell r="I78" t="str">
            <v>Tipo</v>
          </cell>
          <cell r="J78">
            <v>0.12449404523400001</v>
          </cell>
          <cell r="K78">
            <v>1.0000000000000001E-9</v>
          </cell>
          <cell r="L78">
            <v>1.0000000000000001E-9</v>
          </cell>
          <cell r="M78">
            <v>0.12449404723400001</v>
          </cell>
        </row>
        <row r="79">
          <cell r="A79">
            <v>85</v>
          </cell>
          <cell r="B79">
            <v>931121.31</v>
          </cell>
          <cell r="C79">
            <v>996178.91</v>
          </cell>
          <cell r="D79">
            <v>292.55</v>
          </cell>
          <cell r="E79">
            <v>0.96000000000003638</v>
          </cell>
          <cell r="F79">
            <v>291.58999999999997</v>
          </cell>
          <cell r="G79">
            <v>1.5</v>
          </cell>
          <cell r="H79" t="str">
            <v>Estado Físico</v>
          </cell>
          <cell r="I79" t="str">
            <v>Tipo</v>
          </cell>
          <cell r="J79">
            <v>0.17052201157699998</v>
          </cell>
          <cell r="K79">
            <v>1.0000000000000001E-9</v>
          </cell>
          <cell r="L79">
            <v>1.0000000000000001E-9</v>
          </cell>
          <cell r="M79">
            <v>0.17052201357699998</v>
          </cell>
        </row>
        <row r="80">
          <cell r="A80">
            <v>86</v>
          </cell>
          <cell r="B80">
            <v>931097.95</v>
          </cell>
          <cell r="C80">
            <v>996152.12</v>
          </cell>
          <cell r="D80">
            <v>293.3</v>
          </cell>
          <cell r="E80">
            <v>1.7800000000000296</v>
          </cell>
          <cell r="F80">
            <v>291.52</v>
          </cell>
          <cell r="G80">
            <v>1.5</v>
          </cell>
          <cell r="H80" t="str">
            <v>Estado Físico</v>
          </cell>
          <cell r="I80" t="str">
            <v>Tipo</v>
          </cell>
          <cell r="J80">
            <v>8.8142742355500001E-2</v>
          </cell>
          <cell r="K80">
            <v>1.0000000000000001E-9</v>
          </cell>
          <cell r="L80">
            <v>1.0000000000000001E-9</v>
          </cell>
          <cell r="M80">
            <v>8.81427443555E-2</v>
          </cell>
        </row>
        <row r="81">
          <cell r="A81">
            <v>87</v>
          </cell>
          <cell r="B81">
            <v>931081.77</v>
          </cell>
          <cell r="C81">
            <v>996123</v>
          </cell>
          <cell r="D81">
            <v>293.77999999999997</v>
          </cell>
          <cell r="E81">
            <v>2.2999999999999545</v>
          </cell>
          <cell r="F81">
            <v>291.48</v>
          </cell>
          <cell r="G81">
            <v>1.5</v>
          </cell>
          <cell r="H81" t="str">
            <v>Estado Físico</v>
          </cell>
          <cell r="I81" t="str">
            <v>Tipo</v>
          </cell>
          <cell r="J81">
            <v>8.6274687298900001E-3</v>
          </cell>
          <cell r="K81">
            <v>1.0000000000000001E-9</v>
          </cell>
          <cell r="L81">
            <v>1.0000000000000001E-9</v>
          </cell>
          <cell r="M81">
            <v>8.6274707298899991E-3</v>
          </cell>
        </row>
        <row r="82">
          <cell r="A82">
            <v>88</v>
          </cell>
          <cell r="B82">
            <v>931093.5</v>
          </cell>
          <cell r="C82">
            <v>996090.75</v>
          </cell>
          <cell r="D82">
            <v>295.26</v>
          </cell>
          <cell r="E82">
            <v>1.8000000000000114</v>
          </cell>
          <cell r="F82">
            <v>293.45999999999998</v>
          </cell>
          <cell r="G82">
            <v>1.5</v>
          </cell>
          <cell r="H82" t="str">
            <v>Estado Físico</v>
          </cell>
          <cell r="I82" t="str">
            <v>Tipo</v>
          </cell>
          <cell r="J82">
            <v>3.4093591199600003E-2</v>
          </cell>
          <cell r="K82">
            <v>1.0000000000000001E-9</v>
          </cell>
          <cell r="L82">
            <v>1.0000000000000001E-9</v>
          </cell>
          <cell r="M82">
            <v>3.4093593199600002E-2</v>
          </cell>
        </row>
        <row r="83">
          <cell r="A83">
            <v>89</v>
          </cell>
          <cell r="B83">
            <v>931102.18</v>
          </cell>
          <cell r="C83">
            <v>996068.02</v>
          </cell>
          <cell r="D83">
            <v>296.39</v>
          </cell>
          <cell r="E83">
            <v>1.3000000000000114</v>
          </cell>
          <cell r="F83">
            <v>295.08999999999997</v>
          </cell>
          <cell r="G83">
            <v>1.5</v>
          </cell>
          <cell r="H83" t="str">
            <v>Estado Físico</v>
          </cell>
          <cell r="I83" t="str">
            <v>Tipo</v>
          </cell>
          <cell r="J83">
            <v>4.74099883961E-2</v>
          </cell>
          <cell r="K83">
            <v>1.0000000000000001E-9</v>
          </cell>
          <cell r="L83">
            <v>1.0000000000000001E-9</v>
          </cell>
          <cell r="M83">
            <v>4.7409990396099999E-2</v>
          </cell>
        </row>
        <row r="84">
          <cell r="A84">
            <v>90</v>
          </cell>
          <cell r="B84">
            <v>931077.99</v>
          </cell>
          <cell r="C84">
            <v>996118.78</v>
          </cell>
          <cell r="D84">
            <v>293.83999999999997</v>
          </cell>
          <cell r="E84">
            <v>2.4199999999999591</v>
          </cell>
          <cell r="F84">
            <v>291.42</v>
          </cell>
          <cell r="G84">
            <v>1.5</v>
          </cell>
          <cell r="H84" t="str">
            <v>Estado Físico</v>
          </cell>
          <cell r="I84" t="str">
            <v>Tipo</v>
          </cell>
          <cell r="J84">
            <v>0.10319395346199998</v>
          </cell>
          <cell r="K84">
            <v>1.0000000000000001E-9</v>
          </cell>
          <cell r="L84">
            <v>1.0000000000000001E-9</v>
          </cell>
          <cell r="M84">
            <v>0.10319395546199998</v>
          </cell>
        </row>
        <row r="85">
          <cell r="A85">
            <v>91</v>
          </cell>
          <cell r="B85">
            <v>931052.27</v>
          </cell>
          <cell r="C85">
            <v>996090.15</v>
          </cell>
          <cell r="D85">
            <v>294.33</v>
          </cell>
          <cell r="E85">
            <v>3.1699999999999591</v>
          </cell>
          <cell r="F85">
            <v>291.16000000000003</v>
          </cell>
          <cell r="G85">
            <v>1.5</v>
          </cell>
          <cell r="H85" t="str">
            <v>Estado Físico</v>
          </cell>
          <cell r="I85" t="str">
            <v>Tipo</v>
          </cell>
          <cell r="J85">
            <v>5.0755334400800003E-4</v>
          </cell>
          <cell r="K85">
            <v>1.0000000000000001E-9</v>
          </cell>
          <cell r="L85">
            <v>1.0000000000000001E-9</v>
          </cell>
          <cell r="M85">
            <v>5.0755534400800007E-4</v>
          </cell>
        </row>
        <row r="86">
          <cell r="A86">
            <v>92</v>
          </cell>
          <cell r="B86">
            <v>930982.09</v>
          </cell>
          <cell r="C86">
            <v>996032.86</v>
          </cell>
          <cell r="D86">
            <v>294.2</v>
          </cell>
          <cell r="E86">
            <v>3.5699999999999932</v>
          </cell>
          <cell r="F86">
            <v>290.63</v>
          </cell>
          <cell r="G86">
            <v>1.5</v>
          </cell>
          <cell r="H86" t="str">
            <v>Estado Físico</v>
          </cell>
          <cell r="I86" t="str">
            <v>Tipo</v>
          </cell>
          <cell r="J86">
            <v>0</v>
          </cell>
          <cell r="K86">
            <v>1.0000000000000001E-9</v>
          </cell>
          <cell r="L86">
            <v>1.0000000000000001E-9</v>
          </cell>
          <cell r="M86">
            <v>2.0000000000000001E-9</v>
          </cell>
        </row>
        <row r="87">
          <cell r="A87">
            <v>93</v>
          </cell>
          <cell r="B87">
            <v>931027.08</v>
          </cell>
          <cell r="C87">
            <v>996065.2</v>
          </cell>
          <cell r="D87">
            <v>295.05</v>
          </cell>
          <cell r="E87">
            <v>4.0500000000000114</v>
          </cell>
          <cell r="F87">
            <v>291</v>
          </cell>
          <cell r="G87">
            <v>1.5</v>
          </cell>
          <cell r="H87" t="str">
            <v>Estado Físico</v>
          </cell>
          <cell r="I87" t="str">
            <v>Tipo</v>
          </cell>
          <cell r="J87">
            <v>0</v>
          </cell>
          <cell r="K87">
            <v>1.0000000000000001E-9</v>
          </cell>
          <cell r="L87">
            <v>1.0000000000000001E-9</v>
          </cell>
          <cell r="M87">
            <v>2.0000000000000001E-9</v>
          </cell>
        </row>
        <row r="88">
          <cell r="A88">
            <v>94</v>
          </cell>
          <cell r="B88">
            <v>930903.67</v>
          </cell>
          <cell r="C88">
            <v>995997.4</v>
          </cell>
          <cell r="D88">
            <v>293.35000000000002</v>
          </cell>
          <cell r="E88">
            <v>3.4500000000000455</v>
          </cell>
          <cell r="F88">
            <v>289.89999999999998</v>
          </cell>
          <cell r="G88">
            <v>1.5</v>
          </cell>
          <cell r="H88" t="str">
            <v>Estado Físico</v>
          </cell>
          <cell r="I88" t="str">
            <v>Tipo</v>
          </cell>
          <cell r="J88">
            <v>0</v>
          </cell>
          <cell r="K88">
            <v>1.0000000000000001E-9</v>
          </cell>
          <cell r="L88">
            <v>1.0000000000000001E-9</v>
          </cell>
          <cell r="M88">
            <v>2.0000000000000001E-9</v>
          </cell>
        </row>
        <row r="89">
          <cell r="A89">
            <v>95</v>
          </cell>
          <cell r="B89">
            <v>930815.96</v>
          </cell>
          <cell r="C89">
            <v>996010.86</v>
          </cell>
          <cell r="D89">
            <v>291.5</v>
          </cell>
          <cell r="E89">
            <v>1.7200000000000273</v>
          </cell>
          <cell r="F89">
            <v>289.77999999999997</v>
          </cell>
          <cell r="G89">
            <v>1.5</v>
          </cell>
          <cell r="H89" t="str">
            <v>Estado Físico</v>
          </cell>
          <cell r="I89" t="str">
            <v>Tipo</v>
          </cell>
          <cell r="J89">
            <v>0</v>
          </cell>
          <cell r="K89">
            <v>1.0000000000000001E-9</v>
          </cell>
          <cell r="L89">
            <v>1.0000000000000001E-9</v>
          </cell>
          <cell r="M89">
            <v>2.0000000000000001E-9</v>
          </cell>
        </row>
        <row r="90">
          <cell r="A90">
            <v>96</v>
          </cell>
          <cell r="B90">
            <v>931103.3</v>
          </cell>
          <cell r="C90">
            <v>996560.89</v>
          </cell>
          <cell r="D90">
            <v>291.5</v>
          </cell>
          <cell r="E90">
            <v>2.4399999999999977</v>
          </cell>
          <cell r="F90">
            <v>289.06</v>
          </cell>
          <cell r="G90">
            <v>8.8208777100977258</v>
          </cell>
          <cell r="H90" t="str">
            <v>Estado Físico</v>
          </cell>
          <cell r="I90" t="str">
            <v>Tipo</v>
          </cell>
          <cell r="J90">
            <v>8.8289232901199999E-2</v>
          </cell>
          <cell r="K90">
            <v>1.0000000000000001E-9</v>
          </cell>
          <cell r="L90">
            <v>1.0000000000000001E-9</v>
          </cell>
          <cell r="M90">
            <v>8.8289234901199998E-2</v>
          </cell>
        </row>
        <row r="91">
          <cell r="A91">
            <v>99</v>
          </cell>
          <cell r="B91">
            <v>931434</v>
          </cell>
          <cell r="C91">
            <v>996605.5</v>
          </cell>
          <cell r="D91">
            <v>295.16000000000003</v>
          </cell>
          <cell r="E91">
            <v>1.7300000000000182</v>
          </cell>
          <cell r="F91">
            <v>293.43</v>
          </cell>
          <cell r="G91">
            <v>2.2709882663620609</v>
          </cell>
          <cell r="H91" t="str">
            <v>Estado Físico</v>
          </cell>
          <cell r="I91" t="str">
            <v>Tipo</v>
          </cell>
          <cell r="J91">
            <v>8.81388254367E-2</v>
          </cell>
          <cell r="K91">
            <v>1.0000000000000001E-9</v>
          </cell>
          <cell r="L91">
            <v>1.0000000000000001E-9</v>
          </cell>
          <cell r="M91">
            <v>8.8138827436699999E-2</v>
          </cell>
        </row>
        <row r="92">
          <cell r="A92">
            <v>101</v>
          </cell>
          <cell r="B92">
            <v>931503.77</v>
          </cell>
          <cell r="C92">
            <v>996421.68</v>
          </cell>
          <cell r="D92">
            <v>297.45</v>
          </cell>
          <cell r="E92">
            <v>1.0999999999999659</v>
          </cell>
          <cell r="F92">
            <v>296.35000000000002</v>
          </cell>
          <cell r="G92">
            <v>1.5</v>
          </cell>
          <cell r="H92" t="str">
            <v>Estado Físico</v>
          </cell>
          <cell r="I92" t="str">
            <v>Tipo</v>
          </cell>
          <cell r="J92">
            <v>0.388698198888</v>
          </cell>
          <cell r="K92">
            <v>1.0000000000000001E-9</v>
          </cell>
          <cell r="L92">
            <v>1.0000000000000001E-9</v>
          </cell>
          <cell r="M92">
            <v>0.38869820088800006</v>
          </cell>
        </row>
        <row r="93">
          <cell r="A93">
            <v>102</v>
          </cell>
          <cell r="B93">
            <v>931052.2</v>
          </cell>
          <cell r="C93">
            <v>996602.88</v>
          </cell>
          <cell r="D93">
            <v>288.79000000000002</v>
          </cell>
          <cell r="E93">
            <v>1.5</v>
          </cell>
          <cell r="F93">
            <v>287.29000000000002</v>
          </cell>
          <cell r="G93">
            <v>10.522881220718354</v>
          </cell>
          <cell r="H93" t="str">
            <v>Estado Físico</v>
          </cell>
          <cell r="I93" t="str">
            <v>Tipo</v>
          </cell>
          <cell r="J93">
            <v>0.63549099501999995</v>
          </cell>
          <cell r="K93">
            <v>1.0000000000000001E-9</v>
          </cell>
          <cell r="L93">
            <v>1.0000000000000001E-9</v>
          </cell>
          <cell r="M93">
            <v>0.63549099701999989</v>
          </cell>
        </row>
        <row r="94">
          <cell r="A94">
            <v>103</v>
          </cell>
          <cell r="B94">
            <v>930961.5</v>
          </cell>
          <cell r="C94">
            <v>996522.88</v>
          </cell>
          <cell r="D94">
            <v>287.93</v>
          </cell>
          <cell r="E94">
            <v>1.5</v>
          </cell>
          <cell r="F94">
            <v>286.43</v>
          </cell>
          <cell r="G94">
            <v>11.56347558493877</v>
          </cell>
          <cell r="H94" t="str">
            <v>Estado Físico</v>
          </cell>
          <cell r="I94" t="str">
            <v>Tipo</v>
          </cell>
          <cell r="J94">
            <v>0.38948005952199999</v>
          </cell>
          <cell r="K94">
            <v>1.0000000000000001E-9</v>
          </cell>
          <cell r="L94">
            <v>1.0000000000000001E-9</v>
          </cell>
          <cell r="M94">
            <v>0.38948006152200004</v>
          </cell>
        </row>
        <row r="95">
          <cell r="A95">
            <v>104</v>
          </cell>
          <cell r="B95">
            <v>930837.1</v>
          </cell>
          <cell r="C95">
            <v>996403.09</v>
          </cell>
          <cell r="D95">
            <v>287.14</v>
          </cell>
          <cell r="E95">
            <v>1.5099999999999909</v>
          </cell>
          <cell r="F95">
            <v>285.63</v>
          </cell>
          <cell r="G95">
            <v>12.488162215698663</v>
          </cell>
          <cell r="H95" t="str">
            <v>Estado Físico</v>
          </cell>
          <cell r="I95" t="str">
            <v>Tipo</v>
          </cell>
          <cell r="J95">
            <v>0.34662980454699999</v>
          </cell>
          <cell r="K95">
            <v>1.0000000000000001E-9</v>
          </cell>
          <cell r="L95">
            <v>1.0000000000000001E-9</v>
          </cell>
          <cell r="M95">
            <v>0.34662980654700004</v>
          </cell>
        </row>
        <row r="96">
          <cell r="A96">
            <v>105</v>
          </cell>
          <cell r="B96">
            <v>930726.05</v>
          </cell>
          <cell r="C96">
            <v>996293.13</v>
          </cell>
          <cell r="D96">
            <v>286.06</v>
          </cell>
          <cell r="E96">
            <v>1.5199999999999818</v>
          </cell>
          <cell r="F96">
            <v>284.54000000000002</v>
          </cell>
          <cell r="G96">
            <v>33.351734003487877</v>
          </cell>
          <cell r="H96" t="str">
            <v>Estado Físico</v>
          </cell>
          <cell r="I96" t="str">
            <v>Tipo</v>
          </cell>
          <cell r="J96">
            <v>0.155942890853</v>
          </cell>
          <cell r="K96">
            <v>1.0000000000000001E-9</v>
          </cell>
          <cell r="L96">
            <v>1.0000000000000001E-9</v>
          </cell>
          <cell r="M96">
            <v>0.155942892853</v>
          </cell>
        </row>
        <row r="97">
          <cell r="A97">
            <v>106</v>
          </cell>
          <cell r="B97">
            <v>931368.27</v>
          </cell>
          <cell r="C97">
            <v>996338.24</v>
          </cell>
          <cell r="D97">
            <v>295.88</v>
          </cell>
          <cell r="E97">
            <v>1.3999999999999773</v>
          </cell>
          <cell r="F97">
            <v>294.48</v>
          </cell>
          <cell r="G97">
            <v>1.5</v>
          </cell>
          <cell r="H97" t="str">
            <v>Estado Físico</v>
          </cell>
          <cell r="I97" t="str">
            <v>Tipo</v>
          </cell>
          <cell r="J97">
            <v>0</v>
          </cell>
          <cell r="K97">
            <v>1.0000000000000001E-9</v>
          </cell>
          <cell r="L97">
            <v>1.0000000000000001E-9</v>
          </cell>
          <cell r="M97">
            <v>2.0000000000000001E-9</v>
          </cell>
        </row>
        <row r="98">
          <cell r="A98" t="str">
            <v>106i</v>
          </cell>
          <cell r="B98">
            <v>931368.27</v>
          </cell>
          <cell r="C98">
            <v>996338.24</v>
          </cell>
          <cell r="D98">
            <v>295.88</v>
          </cell>
          <cell r="E98">
            <v>1.3999999999999773</v>
          </cell>
          <cell r="F98">
            <v>294.48</v>
          </cell>
          <cell r="G98">
            <v>1.5</v>
          </cell>
          <cell r="H98" t="str">
            <v>Estado Físico</v>
          </cell>
          <cell r="I98" t="str">
            <v>Tipo</v>
          </cell>
          <cell r="J98">
            <v>1.16716814402E-3</v>
          </cell>
          <cell r="K98">
            <v>1.0000000000000001E-9</v>
          </cell>
          <cell r="L98">
            <v>1.0000000000000001E-9</v>
          </cell>
          <cell r="M98">
            <v>1.1671701440199998E-3</v>
          </cell>
        </row>
        <row r="99">
          <cell r="A99">
            <v>107</v>
          </cell>
          <cell r="B99">
            <v>931353.34</v>
          </cell>
          <cell r="C99">
            <v>996349.89</v>
          </cell>
          <cell r="D99">
            <v>295.92</v>
          </cell>
          <cell r="E99">
            <v>2.6899999999999977</v>
          </cell>
          <cell r="F99">
            <v>293.23</v>
          </cell>
          <cell r="G99">
            <v>1.5</v>
          </cell>
          <cell r="H99" t="str">
            <v>Estado Físico</v>
          </cell>
          <cell r="I99" t="str">
            <v>Tipo</v>
          </cell>
          <cell r="J99">
            <v>0.13268428150100001</v>
          </cell>
          <cell r="K99">
            <v>2.7206879287399999E-2</v>
          </cell>
          <cell r="L99">
            <v>1.0000000000000001E-9</v>
          </cell>
          <cell r="M99">
            <v>0.15989116178840002</v>
          </cell>
        </row>
        <row r="100">
          <cell r="A100">
            <v>108</v>
          </cell>
          <cell r="B100">
            <v>931362.33</v>
          </cell>
          <cell r="C100">
            <v>996338.87</v>
          </cell>
          <cell r="D100">
            <v>295.89999999999998</v>
          </cell>
          <cell r="E100">
            <v>1.7199999999999704</v>
          </cell>
          <cell r="F100">
            <v>294.18</v>
          </cell>
          <cell r="G100">
            <v>4.6908064494468213</v>
          </cell>
          <cell r="H100" t="str">
            <v>Estado Físico</v>
          </cell>
          <cell r="I100" t="str">
            <v>Tipo</v>
          </cell>
          <cell r="J100">
            <v>0</v>
          </cell>
          <cell r="K100">
            <v>1.0000000000000001E-9</v>
          </cell>
          <cell r="L100">
            <v>1.0000000000000001E-9</v>
          </cell>
          <cell r="M100">
            <v>2.0000000000000001E-9</v>
          </cell>
        </row>
        <row r="101">
          <cell r="A101" t="str">
            <v>108i</v>
          </cell>
          <cell r="B101">
            <v>931362.33</v>
          </cell>
          <cell r="C101">
            <v>996338.87</v>
          </cell>
          <cell r="D101">
            <v>295.89999999999998</v>
          </cell>
          <cell r="E101">
            <v>1.7199999999999704</v>
          </cell>
          <cell r="F101">
            <v>294.18</v>
          </cell>
          <cell r="G101">
            <v>1.5</v>
          </cell>
          <cell r="H101" t="str">
            <v>Estado Físico</v>
          </cell>
          <cell r="I101" t="str">
            <v>Tipo</v>
          </cell>
          <cell r="J101">
            <v>2.0453871880400001E-2</v>
          </cell>
          <cell r="K101">
            <v>1.0000000000000001E-9</v>
          </cell>
          <cell r="L101">
            <v>1.0000000000000001E-9</v>
          </cell>
          <cell r="M101">
            <v>2.04538738804E-2</v>
          </cell>
        </row>
        <row r="102">
          <cell r="A102">
            <v>109</v>
          </cell>
          <cell r="B102">
            <v>931689.82</v>
          </cell>
          <cell r="C102">
            <v>996391.23</v>
          </cell>
          <cell r="D102">
            <v>299.25</v>
          </cell>
          <cell r="E102">
            <v>1.089999999999975</v>
          </cell>
          <cell r="F102">
            <v>298.16000000000003</v>
          </cell>
          <cell r="G102">
            <v>1.5</v>
          </cell>
          <cell r="H102" t="str">
            <v>Estado Físico</v>
          </cell>
          <cell r="I102" t="str">
            <v>Tipo</v>
          </cell>
          <cell r="J102">
            <v>3.3688559361999999E-2</v>
          </cell>
          <cell r="K102">
            <v>1.0000000000000001E-9</v>
          </cell>
          <cell r="L102">
            <v>1.0000000000000001E-9</v>
          </cell>
          <cell r="M102">
            <v>3.3688561361999998E-2</v>
          </cell>
        </row>
        <row r="103">
          <cell r="A103">
            <v>110</v>
          </cell>
          <cell r="B103">
            <v>930772.95</v>
          </cell>
          <cell r="C103">
            <v>996023.3</v>
          </cell>
          <cell r="D103">
            <v>291.64999999999998</v>
          </cell>
          <cell r="E103">
            <v>1.9799999999999613</v>
          </cell>
          <cell r="F103">
            <v>289.67</v>
          </cell>
          <cell r="G103">
            <v>1.5</v>
          </cell>
          <cell r="H103" t="str">
            <v>Estado Físico</v>
          </cell>
          <cell r="I103" t="str">
            <v>Tipo</v>
          </cell>
          <cell r="J103">
            <v>0</v>
          </cell>
          <cell r="K103">
            <v>1.0000000000000001E-9</v>
          </cell>
          <cell r="L103">
            <v>1.0000000000000001E-9</v>
          </cell>
          <cell r="M103">
            <v>2.0000000000000001E-9</v>
          </cell>
        </row>
        <row r="104">
          <cell r="A104">
            <v>111</v>
          </cell>
          <cell r="B104">
            <v>930734.24</v>
          </cell>
          <cell r="C104">
            <v>996040.77</v>
          </cell>
          <cell r="D104">
            <v>290.8</v>
          </cell>
          <cell r="E104">
            <v>1.2300000000000182</v>
          </cell>
          <cell r="F104">
            <v>289.57</v>
          </cell>
          <cell r="G104">
            <v>1.5</v>
          </cell>
          <cell r="H104" t="str">
            <v>Estado Físico</v>
          </cell>
          <cell r="I104" t="str">
            <v>Tipo</v>
          </cell>
          <cell r="J104">
            <v>0</v>
          </cell>
          <cell r="K104">
            <v>1.0000000000000001E-9</v>
          </cell>
          <cell r="L104">
            <v>1.0000000000000001E-9</v>
          </cell>
          <cell r="M104">
            <v>2.0000000000000001E-9</v>
          </cell>
        </row>
        <row r="105">
          <cell r="A105">
            <v>112</v>
          </cell>
          <cell r="B105">
            <v>930699.22</v>
          </cell>
          <cell r="C105">
            <v>996056.88</v>
          </cell>
          <cell r="D105">
            <v>289.95</v>
          </cell>
          <cell r="E105">
            <v>1.5999999999999659</v>
          </cell>
          <cell r="F105">
            <v>288.35000000000002</v>
          </cell>
          <cell r="G105">
            <v>1.5</v>
          </cell>
          <cell r="H105" t="str">
            <v>Estado Físico</v>
          </cell>
          <cell r="I105" t="str">
            <v>Tipo</v>
          </cell>
          <cell r="J105">
            <v>0</v>
          </cell>
          <cell r="K105">
            <v>1.0000000000000001E-9</v>
          </cell>
          <cell r="L105">
            <v>1.0000000000000001E-9</v>
          </cell>
          <cell r="M105">
            <v>2.0000000000000001E-9</v>
          </cell>
        </row>
        <row r="106">
          <cell r="A106">
            <v>113</v>
          </cell>
          <cell r="B106">
            <v>930664.73</v>
          </cell>
          <cell r="C106">
            <v>996075.07</v>
          </cell>
          <cell r="D106">
            <v>289.10000000000002</v>
          </cell>
          <cell r="E106">
            <v>2.1400000000000432</v>
          </cell>
          <cell r="F106">
            <v>286.95999999999998</v>
          </cell>
          <cell r="G106">
            <v>1.5</v>
          </cell>
          <cell r="H106" t="str">
            <v>Estado Físico</v>
          </cell>
          <cell r="I106" t="str">
            <v>Tipo</v>
          </cell>
          <cell r="J106">
            <v>0</v>
          </cell>
          <cell r="K106">
            <v>1.0000000000000001E-9</v>
          </cell>
          <cell r="L106">
            <v>1.0000000000000001E-9</v>
          </cell>
          <cell r="M106">
            <v>2.0000000000000001E-9</v>
          </cell>
        </row>
        <row r="107">
          <cell r="A107">
            <v>114</v>
          </cell>
          <cell r="B107">
            <v>930636.51</v>
          </cell>
          <cell r="C107">
            <v>996094.88</v>
          </cell>
          <cell r="D107">
            <v>287.75</v>
          </cell>
          <cell r="E107">
            <v>1.2599999999999909</v>
          </cell>
          <cell r="F107">
            <v>286.49</v>
          </cell>
          <cell r="G107">
            <v>1.5</v>
          </cell>
          <cell r="H107" t="str">
            <v>Estado Físico</v>
          </cell>
          <cell r="I107" t="str">
            <v>Tipo</v>
          </cell>
          <cell r="J107">
            <v>0</v>
          </cell>
          <cell r="K107">
            <v>1.0000000000000001E-9</v>
          </cell>
          <cell r="L107">
            <v>1.0000000000000001E-9</v>
          </cell>
          <cell r="M107">
            <v>2.0000000000000001E-9</v>
          </cell>
        </row>
        <row r="108">
          <cell r="A108">
            <v>115</v>
          </cell>
          <cell r="B108">
            <v>930617.07</v>
          </cell>
          <cell r="C108">
            <v>996111.78</v>
          </cell>
          <cell r="D108">
            <v>287.39999999999998</v>
          </cell>
          <cell r="E108">
            <v>1.5499999999999545</v>
          </cell>
          <cell r="F108">
            <v>285.85000000000002</v>
          </cell>
          <cell r="G108">
            <v>1.5</v>
          </cell>
          <cell r="H108" t="str">
            <v>Estado Físico</v>
          </cell>
          <cell r="I108" t="str">
            <v>Tipo</v>
          </cell>
          <cell r="J108">
            <v>0</v>
          </cell>
          <cell r="K108">
            <v>1.0000000000000001E-9</v>
          </cell>
          <cell r="L108">
            <v>1.0000000000000001E-9</v>
          </cell>
          <cell r="M108">
            <v>2.0000000000000001E-9</v>
          </cell>
        </row>
        <row r="109">
          <cell r="A109">
            <v>116</v>
          </cell>
          <cell r="B109">
            <v>930629.81</v>
          </cell>
          <cell r="C109">
            <v>996131.27</v>
          </cell>
          <cell r="D109">
            <v>286.29000000000002</v>
          </cell>
          <cell r="E109">
            <v>1.5699999999999932</v>
          </cell>
          <cell r="F109">
            <v>284.72000000000003</v>
          </cell>
          <cell r="G109">
            <v>1.6722756333977111</v>
          </cell>
          <cell r="H109" t="str">
            <v>Estado Físico</v>
          </cell>
          <cell r="I109" t="str">
            <v>Tipo</v>
          </cell>
          <cell r="J109">
            <v>0.13730115967199999</v>
          </cell>
          <cell r="K109">
            <v>1.0000000000000001E-9</v>
          </cell>
          <cell r="L109">
            <v>1.0000000000000001E-9</v>
          </cell>
          <cell r="M109">
            <v>0.13730116167199999</v>
          </cell>
        </row>
        <row r="110">
          <cell r="A110">
            <v>117</v>
          </cell>
          <cell r="B110">
            <v>930686.75</v>
          </cell>
          <cell r="C110">
            <v>996226.31</v>
          </cell>
          <cell r="D110">
            <v>285.58</v>
          </cell>
          <cell r="E110">
            <v>1.6800000000000068</v>
          </cell>
          <cell r="F110">
            <v>283.89999999999998</v>
          </cell>
          <cell r="G110">
            <v>34.9486070851029</v>
          </cell>
          <cell r="H110" t="str">
            <v>Estado Físico</v>
          </cell>
          <cell r="I110" t="str">
            <v>Tipo</v>
          </cell>
          <cell r="J110">
            <v>1.9501956008000001E-2</v>
          </cell>
          <cell r="K110">
            <v>1.0000000000000001E-9</v>
          </cell>
          <cell r="L110">
            <v>1.0000000000000001E-9</v>
          </cell>
          <cell r="M110">
            <v>1.9501958008E-2</v>
          </cell>
        </row>
        <row r="111">
          <cell r="A111">
            <v>118</v>
          </cell>
          <cell r="B111">
            <v>930872.43</v>
          </cell>
          <cell r="C111">
            <v>996309.94</v>
          </cell>
          <cell r="D111">
            <v>288.37</v>
          </cell>
          <cell r="E111">
            <v>1.5600000000000023</v>
          </cell>
          <cell r="F111">
            <v>286.81</v>
          </cell>
          <cell r="G111">
            <v>20.848033249647376</v>
          </cell>
          <cell r="H111" t="str">
            <v>Estado Físico</v>
          </cell>
          <cell r="I111" t="str">
            <v>Tipo</v>
          </cell>
          <cell r="J111">
            <v>1.25998690529E-2</v>
          </cell>
          <cell r="K111">
            <v>1.0000000000000001E-9</v>
          </cell>
          <cell r="L111">
            <v>1.0000000000000001E-9</v>
          </cell>
          <cell r="M111">
            <v>1.2599871052899999E-2</v>
          </cell>
        </row>
        <row r="112">
          <cell r="A112">
            <v>119</v>
          </cell>
          <cell r="B112">
            <v>930999.82</v>
          </cell>
          <cell r="C112">
            <v>996313.25</v>
          </cell>
          <cell r="D112">
            <v>289.92</v>
          </cell>
          <cell r="E112">
            <v>1.5400000000000205</v>
          </cell>
          <cell r="F112">
            <v>288.38</v>
          </cell>
          <cell r="G112">
            <v>20.814734311177784</v>
          </cell>
          <cell r="H112" t="str">
            <v>Estado Físico</v>
          </cell>
          <cell r="I112" t="str">
            <v>Tipo</v>
          </cell>
          <cell r="J112">
            <v>0</v>
          </cell>
          <cell r="K112">
            <v>1.0000000000000001E-9</v>
          </cell>
          <cell r="L112">
            <v>1.0000000000000001E-9</v>
          </cell>
          <cell r="M112">
            <v>2.0000000000000001E-9</v>
          </cell>
        </row>
        <row r="113">
          <cell r="A113">
            <v>120</v>
          </cell>
          <cell r="B113">
            <v>931154.26</v>
          </cell>
          <cell r="C113">
            <v>996307.55</v>
          </cell>
          <cell r="D113">
            <v>290.41000000000003</v>
          </cell>
          <cell r="E113">
            <v>1.5300000000000296</v>
          </cell>
          <cell r="F113">
            <v>288.88</v>
          </cell>
          <cell r="G113">
            <v>20.81473431017778</v>
          </cell>
          <cell r="H113" t="str">
            <v>Estado Físico</v>
          </cell>
          <cell r="I113" t="str">
            <v>Tipo</v>
          </cell>
          <cell r="J113">
            <v>0</v>
          </cell>
          <cell r="K113">
            <v>1.0000000000000001E-9</v>
          </cell>
          <cell r="L113">
            <v>1.0000000000000001E-9</v>
          </cell>
          <cell r="M113">
            <v>2.0000000000000001E-9</v>
          </cell>
        </row>
        <row r="114">
          <cell r="A114">
            <v>121</v>
          </cell>
          <cell r="B114">
            <v>931594.41</v>
          </cell>
          <cell r="C114">
            <v>996322.73</v>
          </cell>
          <cell r="D114">
            <v>298.63</v>
          </cell>
          <cell r="E114">
            <v>1.8299999999999841</v>
          </cell>
          <cell r="F114">
            <v>296.8</v>
          </cell>
          <cell r="G114">
            <v>4.1905198801610046</v>
          </cell>
          <cell r="H114" t="str">
            <v>Estado Físico</v>
          </cell>
          <cell r="I114" t="str">
            <v>Tipo</v>
          </cell>
          <cell r="J114">
            <v>0.521352700206</v>
          </cell>
          <cell r="K114">
            <v>1.0000000000000001E-9</v>
          </cell>
          <cell r="L114">
            <v>0.357890787963</v>
          </cell>
          <cell r="M114">
            <v>0.87924348916899997</v>
          </cell>
        </row>
        <row r="115">
          <cell r="A115" t="str">
            <v>P1</v>
          </cell>
          <cell r="B115">
            <v>931693.8</v>
          </cell>
          <cell r="C115">
            <v>996196.33</v>
          </cell>
          <cell r="D115">
            <v>300.57</v>
          </cell>
          <cell r="E115">
            <v>1</v>
          </cell>
          <cell r="F115">
            <v>299.57</v>
          </cell>
          <cell r="G115">
            <v>1.5</v>
          </cell>
          <cell r="H115" t="str">
            <v>Estado Físico</v>
          </cell>
          <cell r="I115" t="str">
            <v>Tipo</v>
          </cell>
          <cell r="J115">
            <v>0.39799782059</v>
          </cell>
          <cell r="K115">
            <v>1.0000000000000001E-9</v>
          </cell>
          <cell r="L115">
            <v>1.0000000000000001E-9</v>
          </cell>
          <cell r="M115">
            <v>0.39799782259000005</v>
          </cell>
        </row>
        <row r="116">
          <cell r="A116" t="str">
            <v>P2</v>
          </cell>
          <cell r="B116">
            <v>931311.5</v>
          </cell>
          <cell r="C116">
            <v>996418.52</v>
          </cell>
          <cell r="D116">
            <v>295.92</v>
          </cell>
          <cell r="E116">
            <v>1</v>
          </cell>
          <cell r="F116">
            <v>294.92</v>
          </cell>
          <cell r="G116">
            <v>1.5</v>
          </cell>
          <cell r="H116" t="str">
            <v>Estado Físico</v>
          </cell>
          <cell r="I116" t="str">
            <v>Tipo</v>
          </cell>
          <cell r="J116">
            <v>0.18496910485099999</v>
          </cell>
          <cell r="K116">
            <v>1.0000000000000001E-9</v>
          </cell>
          <cell r="L116">
            <v>1.0000000000000001E-9</v>
          </cell>
          <cell r="M116">
            <v>0.18496910685099999</v>
          </cell>
        </row>
        <row r="117">
          <cell r="A117" t="str">
            <v>PTAR</v>
          </cell>
          <cell r="B117">
            <v>930654.76</v>
          </cell>
          <cell r="C117">
            <v>996216.49</v>
          </cell>
          <cell r="D117">
            <v>283.36</v>
          </cell>
          <cell r="E117">
            <v>0</v>
          </cell>
          <cell r="F117">
            <v>283.36</v>
          </cell>
          <cell r="G117" t="str">
            <v>---</v>
          </cell>
          <cell r="H117" t="str">
            <v>Estado Físico</v>
          </cell>
          <cell r="I117" t="str">
            <v>Descarga</v>
          </cell>
          <cell r="J117">
            <v>0</v>
          </cell>
          <cell r="K117">
            <v>1.0000000000000001E-9</v>
          </cell>
          <cell r="L117">
            <v>1.0000000000000001E-9</v>
          </cell>
          <cell r="M117">
            <v>2.0000000000000001E-9</v>
          </cell>
        </row>
        <row r="118">
          <cell r="J118">
            <v>12.955644090472186</v>
          </cell>
          <cell r="K118">
            <v>8.5310064772269961E-2</v>
          </cell>
          <cell r="L118">
            <v>0.72015357639198929</v>
          </cell>
          <cell r="M118">
            <v>13.761107729636448</v>
          </cell>
        </row>
      </sheetData>
      <sheetData sheetId="1" refreshError="1"/>
      <sheetData sheetId="2" refreshError="1"/>
      <sheetData sheetId="3">
        <row r="1">
          <cell r="A1" t="str">
            <v>Label</v>
          </cell>
          <cell r="B1" t="str">
            <v>Start Node</v>
          </cell>
          <cell r="C1" t="str">
            <v>Stop Node</v>
          </cell>
          <cell r="D1" t="str">
            <v>Invert (Start) (m)</v>
          </cell>
          <cell r="E1" t="str">
            <v>Invert (Stop) (m)</v>
          </cell>
          <cell r="F1" t="str">
            <v>Length (m)</v>
          </cell>
          <cell r="G1" t="str">
            <v>Slope (%)</v>
          </cell>
          <cell r="H1" t="str">
            <v>Flow (L/s)</v>
          </cell>
          <cell r="I1" t="str">
            <v>Nominal</v>
          </cell>
          <cell r="J1" t="str">
            <v>Material</v>
          </cell>
          <cell r="K1" t="str">
            <v>Manning's n</v>
          </cell>
          <cell r="L1" t="str">
            <v>Diameter (m)</v>
          </cell>
          <cell r="M1" t="str">
            <v>Estado</v>
          </cell>
        </row>
        <row r="2">
          <cell r="A2" t="str">
            <v>C1</v>
          </cell>
          <cell r="B2">
            <v>3</v>
          </cell>
          <cell r="C2">
            <v>2</v>
          </cell>
          <cell r="D2">
            <v>298.49</v>
          </cell>
          <cell r="E2">
            <v>298.45999999999998</v>
          </cell>
          <cell r="F2">
            <v>38.299999999999997</v>
          </cell>
          <cell r="G2">
            <v>5.7000000000000002E-2</v>
          </cell>
          <cell r="H2" t="str">
            <v>(N/A)</v>
          </cell>
          <cell r="I2">
            <v>10</v>
          </cell>
          <cell r="J2" t="str">
            <v>PVC</v>
          </cell>
          <cell r="K2">
            <v>0.01</v>
          </cell>
          <cell r="L2">
            <v>0.254</v>
          </cell>
          <cell r="M2" t="str">
            <v>Existente</v>
          </cell>
        </row>
        <row r="3">
          <cell r="A3" t="str">
            <v>C2</v>
          </cell>
          <cell r="B3">
            <v>2</v>
          </cell>
          <cell r="C3">
            <v>5</v>
          </cell>
          <cell r="D3">
            <v>298.43</v>
          </cell>
          <cell r="E3">
            <v>298.22000000000003</v>
          </cell>
          <cell r="F3">
            <v>11.6</v>
          </cell>
          <cell r="G3">
            <v>1.885</v>
          </cell>
          <cell r="H3" t="str">
            <v>(N/A)</v>
          </cell>
          <cell r="I3">
            <v>10</v>
          </cell>
          <cell r="J3" t="str">
            <v>PVC</v>
          </cell>
          <cell r="K3">
            <v>0.01</v>
          </cell>
          <cell r="L3">
            <v>0.254</v>
          </cell>
          <cell r="M3" t="str">
            <v>Existente</v>
          </cell>
        </row>
        <row r="4">
          <cell r="A4" t="str">
            <v>C3</v>
          </cell>
          <cell r="B4">
            <v>5</v>
          </cell>
          <cell r="C4">
            <v>109</v>
          </cell>
          <cell r="D4">
            <v>298.20999999999998</v>
          </cell>
          <cell r="E4">
            <v>298.17</v>
          </cell>
          <cell r="F4">
            <v>14.3</v>
          </cell>
          <cell r="G4">
            <v>0.25600000000000001</v>
          </cell>
          <cell r="H4" t="str">
            <v>(N/A)</v>
          </cell>
          <cell r="I4">
            <v>10</v>
          </cell>
          <cell r="J4" t="str">
            <v>PVC</v>
          </cell>
          <cell r="K4">
            <v>0.01</v>
          </cell>
          <cell r="L4">
            <v>0.249</v>
          </cell>
          <cell r="M4" t="str">
            <v>Cambio Por Diametro</v>
          </cell>
        </row>
        <row r="5">
          <cell r="A5" t="str">
            <v>C4</v>
          </cell>
          <cell r="B5">
            <v>109</v>
          </cell>
          <cell r="C5">
            <v>10</v>
          </cell>
          <cell r="D5">
            <v>298.16000000000003</v>
          </cell>
          <cell r="E5">
            <v>298.07</v>
          </cell>
          <cell r="F5">
            <v>27.3</v>
          </cell>
          <cell r="G5">
            <v>0.33900000000000002</v>
          </cell>
          <cell r="H5" t="str">
            <v>(N/A)</v>
          </cell>
          <cell r="I5">
            <v>10</v>
          </cell>
          <cell r="J5" t="str">
            <v>PVC</v>
          </cell>
          <cell r="K5">
            <v>0.01</v>
          </cell>
          <cell r="L5">
            <v>0.249</v>
          </cell>
          <cell r="M5" t="str">
            <v>Cambio Por Diametro</v>
          </cell>
        </row>
        <row r="6">
          <cell r="A6" t="str">
            <v>C5</v>
          </cell>
          <cell r="B6">
            <v>10</v>
          </cell>
          <cell r="C6">
            <v>12</v>
          </cell>
          <cell r="D6">
            <v>298.07</v>
          </cell>
          <cell r="E6">
            <v>297.99</v>
          </cell>
          <cell r="F6">
            <v>10.3</v>
          </cell>
          <cell r="G6">
            <v>0.753</v>
          </cell>
          <cell r="H6" t="str">
            <v>(N/A)</v>
          </cell>
          <cell r="I6">
            <v>10</v>
          </cell>
          <cell r="J6" t="str">
            <v>PVC</v>
          </cell>
          <cell r="K6">
            <v>0.01</v>
          </cell>
          <cell r="L6">
            <v>0.249</v>
          </cell>
          <cell r="M6" t="str">
            <v>Cambio Por Diametro</v>
          </cell>
        </row>
        <row r="7">
          <cell r="A7" t="str">
            <v>C6</v>
          </cell>
          <cell r="B7">
            <v>12</v>
          </cell>
          <cell r="C7">
            <v>14</v>
          </cell>
          <cell r="D7">
            <v>297.97000000000003</v>
          </cell>
          <cell r="E7">
            <v>297.88</v>
          </cell>
          <cell r="F7">
            <v>48.1</v>
          </cell>
          <cell r="G7">
            <v>0.18099999999999999</v>
          </cell>
          <cell r="H7" t="str">
            <v>(N/A)</v>
          </cell>
          <cell r="I7">
            <v>10</v>
          </cell>
          <cell r="J7" t="str">
            <v>PVC</v>
          </cell>
          <cell r="K7">
            <v>0.01</v>
          </cell>
          <cell r="L7">
            <v>0.249</v>
          </cell>
          <cell r="M7" t="str">
            <v>Cambio Por Diametro</v>
          </cell>
        </row>
        <row r="8">
          <cell r="A8" t="str">
            <v>C7</v>
          </cell>
          <cell r="B8">
            <v>14</v>
          </cell>
          <cell r="C8">
            <v>17</v>
          </cell>
          <cell r="D8">
            <v>297.88</v>
          </cell>
          <cell r="E8">
            <v>296.95</v>
          </cell>
          <cell r="F8">
            <v>92.6</v>
          </cell>
          <cell r="G8">
            <v>1.006</v>
          </cell>
          <cell r="H8" t="str">
            <v>(N/A)</v>
          </cell>
          <cell r="I8">
            <v>10</v>
          </cell>
          <cell r="J8" t="str">
            <v>PVC</v>
          </cell>
          <cell r="K8">
            <v>0.01</v>
          </cell>
          <cell r="L8">
            <v>0.249</v>
          </cell>
          <cell r="M8" t="str">
            <v>Cambio Por Diametro</v>
          </cell>
        </row>
        <row r="9">
          <cell r="A9" t="str">
            <v>C8</v>
          </cell>
          <cell r="B9">
            <v>17</v>
          </cell>
          <cell r="C9">
            <v>121</v>
          </cell>
          <cell r="D9">
            <v>296.92</v>
          </cell>
          <cell r="E9">
            <v>296.83</v>
          </cell>
          <cell r="F9">
            <v>10.1</v>
          </cell>
          <cell r="G9">
            <v>0.91700000000000004</v>
          </cell>
          <cell r="H9" t="str">
            <v>(N/A)</v>
          </cell>
          <cell r="I9">
            <v>10</v>
          </cell>
          <cell r="J9" t="str">
            <v>PVC</v>
          </cell>
          <cell r="K9">
            <v>0.01</v>
          </cell>
          <cell r="L9">
            <v>0.249</v>
          </cell>
          <cell r="M9" t="str">
            <v>Cambio Por Diametro</v>
          </cell>
        </row>
        <row r="10">
          <cell r="A10" t="str">
            <v>C9</v>
          </cell>
          <cell r="B10">
            <v>121</v>
          </cell>
          <cell r="C10">
            <v>19</v>
          </cell>
          <cell r="D10">
            <v>296.8</v>
          </cell>
          <cell r="E10">
            <v>295.89999999999998</v>
          </cell>
          <cell r="F10">
            <v>95.7</v>
          </cell>
          <cell r="G10">
            <v>0.93300000000000005</v>
          </cell>
          <cell r="H10" t="str">
            <v>(N/A)</v>
          </cell>
          <cell r="I10">
            <v>10</v>
          </cell>
          <cell r="J10" t="str">
            <v>PEAD</v>
          </cell>
          <cell r="K10">
            <v>0.01</v>
          </cell>
          <cell r="L10">
            <v>0.249</v>
          </cell>
          <cell r="M10" t="str">
            <v>Cambio Por Diametro</v>
          </cell>
        </row>
        <row r="11">
          <cell r="A11" t="str">
            <v>C10</v>
          </cell>
          <cell r="B11">
            <v>19</v>
          </cell>
          <cell r="C11">
            <v>68</v>
          </cell>
          <cell r="D11">
            <v>295.87</v>
          </cell>
          <cell r="E11">
            <v>295.22000000000003</v>
          </cell>
          <cell r="F11">
            <v>66.400000000000006</v>
          </cell>
          <cell r="G11">
            <v>0.98099999999999998</v>
          </cell>
          <cell r="H11" t="str">
            <v>(N/A)</v>
          </cell>
          <cell r="I11">
            <v>12</v>
          </cell>
          <cell r="J11" t="str">
            <v>PVC</v>
          </cell>
          <cell r="K11">
            <v>0.01</v>
          </cell>
          <cell r="L11">
            <v>0.30480000000000002</v>
          </cell>
          <cell r="M11" t="str">
            <v>Existente</v>
          </cell>
        </row>
        <row r="12">
          <cell r="A12" t="str">
            <v>C11</v>
          </cell>
          <cell r="B12">
            <v>68</v>
          </cell>
          <cell r="C12">
            <v>72</v>
          </cell>
          <cell r="D12">
            <v>294.99</v>
          </cell>
          <cell r="E12">
            <v>293.85000000000002</v>
          </cell>
          <cell r="F12">
            <v>57.8</v>
          </cell>
          <cell r="G12">
            <v>1.974</v>
          </cell>
          <cell r="H12" t="str">
            <v>(N/A)</v>
          </cell>
          <cell r="I12">
            <v>12</v>
          </cell>
          <cell r="J12" t="str">
            <v>PEAD</v>
          </cell>
          <cell r="K12">
            <v>0.01</v>
          </cell>
          <cell r="L12">
            <v>0.308</v>
          </cell>
          <cell r="M12" t="str">
            <v>Cambio Por Material y Diametro</v>
          </cell>
        </row>
        <row r="13">
          <cell r="A13" t="str">
            <v>C12</v>
          </cell>
          <cell r="B13">
            <v>72</v>
          </cell>
          <cell r="C13">
            <v>74</v>
          </cell>
          <cell r="D13">
            <v>293.82</v>
          </cell>
          <cell r="E13">
            <v>292.64999999999998</v>
          </cell>
          <cell r="F13">
            <v>58.1</v>
          </cell>
          <cell r="G13">
            <v>2.0030000000000001</v>
          </cell>
          <cell r="H13" t="str">
            <v>(N/A)</v>
          </cell>
          <cell r="I13">
            <v>12</v>
          </cell>
          <cell r="J13" t="str">
            <v>PEAD</v>
          </cell>
          <cell r="K13">
            <v>0.01</v>
          </cell>
          <cell r="L13">
            <v>0.308</v>
          </cell>
          <cell r="M13" t="str">
            <v>Cambio Por Material y Diametro</v>
          </cell>
        </row>
        <row r="15">
          <cell r="A15" t="str">
            <v>C13</v>
          </cell>
          <cell r="B15">
            <v>101</v>
          </cell>
          <cell r="C15">
            <v>31</v>
          </cell>
          <cell r="D15">
            <v>296.35000000000002</v>
          </cell>
          <cell r="E15">
            <v>296</v>
          </cell>
          <cell r="F15">
            <v>27.4</v>
          </cell>
          <cell r="G15">
            <v>1.3080000000000001</v>
          </cell>
          <cell r="H15" t="str">
            <v>(N/A)</v>
          </cell>
          <cell r="I15">
            <v>8</v>
          </cell>
          <cell r="J15" t="str">
            <v>PEAD</v>
          </cell>
          <cell r="K15">
            <v>0.01</v>
          </cell>
          <cell r="L15">
            <v>0.20100000000000001</v>
          </cell>
          <cell r="M15" t="str">
            <v>Cambio Por Material</v>
          </cell>
        </row>
        <row r="16">
          <cell r="A16" t="str">
            <v>C14</v>
          </cell>
          <cell r="B16">
            <v>31</v>
          </cell>
          <cell r="C16">
            <v>30</v>
          </cell>
          <cell r="D16">
            <v>295.89</v>
          </cell>
          <cell r="E16">
            <v>295.16000000000003</v>
          </cell>
          <cell r="F16">
            <v>74.599999999999994</v>
          </cell>
          <cell r="G16">
            <v>0.97099999999999997</v>
          </cell>
          <cell r="H16" t="str">
            <v>(N/A)</v>
          </cell>
          <cell r="I16">
            <v>8</v>
          </cell>
          <cell r="J16" t="str">
            <v>PVC</v>
          </cell>
          <cell r="K16">
            <v>0.01</v>
          </cell>
          <cell r="L16">
            <v>0.20319999999999999</v>
          </cell>
          <cell r="M16" t="str">
            <v>Existente</v>
          </cell>
        </row>
        <row r="17">
          <cell r="A17" t="str">
            <v>C15</v>
          </cell>
          <cell r="B17">
            <v>30</v>
          </cell>
          <cell r="C17">
            <v>29</v>
          </cell>
          <cell r="D17">
            <v>295.13</v>
          </cell>
          <cell r="E17">
            <v>294.97000000000003</v>
          </cell>
          <cell r="F17">
            <v>75.2</v>
          </cell>
          <cell r="G17">
            <v>0.215</v>
          </cell>
          <cell r="H17" t="str">
            <v>(N/A)</v>
          </cell>
          <cell r="I17">
            <v>8</v>
          </cell>
          <cell r="J17" t="str">
            <v>PVC</v>
          </cell>
          <cell r="K17">
            <v>0.01</v>
          </cell>
          <cell r="L17">
            <v>0.20319999999999999</v>
          </cell>
          <cell r="M17" t="str">
            <v>Existente</v>
          </cell>
        </row>
        <row r="18">
          <cell r="A18" t="str">
            <v>C16</v>
          </cell>
          <cell r="B18">
            <v>29</v>
          </cell>
          <cell r="C18">
            <v>108</v>
          </cell>
          <cell r="D18">
            <v>294.37</v>
          </cell>
          <cell r="E18">
            <v>294.19</v>
          </cell>
          <cell r="F18">
            <v>65.900000000000006</v>
          </cell>
          <cell r="G18">
            <v>0.27400000000000002</v>
          </cell>
          <cell r="H18" t="str">
            <v>(N/A)</v>
          </cell>
          <cell r="I18">
            <v>8</v>
          </cell>
          <cell r="J18" t="str">
            <v>PVC</v>
          </cell>
          <cell r="K18">
            <v>0.01</v>
          </cell>
          <cell r="L18">
            <v>0.20319999999999999</v>
          </cell>
          <cell r="M18" t="str">
            <v>Existente</v>
          </cell>
        </row>
        <row r="20">
          <cell r="A20" t="str">
            <v>C17</v>
          </cell>
          <cell r="B20" t="str">
            <v>108i</v>
          </cell>
          <cell r="C20">
            <v>107</v>
          </cell>
          <cell r="D20">
            <v>294.18</v>
          </cell>
          <cell r="E20">
            <v>293.91000000000003</v>
          </cell>
          <cell r="F20">
            <v>14.2</v>
          </cell>
          <cell r="G20">
            <v>1.8480000000000001</v>
          </cell>
          <cell r="H20" t="str">
            <v>(N/A)</v>
          </cell>
          <cell r="I20">
            <v>12</v>
          </cell>
          <cell r="J20" t="str">
            <v>PVC</v>
          </cell>
          <cell r="K20">
            <v>0.01</v>
          </cell>
          <cell r="L20">
            <v>0.30480000000000002</v>
          </cell>
          <cell r="M20" t="str">
            <v>Existente</v>
          </cell>
        </row>
        <row r="21">
          <cell r="A21" t="str">
            <v>C18</v>
          </cell>
          <cell r="B21">
            <v>107</v>
          </cell>
          <cell r="C21">
            <v>23</v>
          </cell>
          <cell r="D21">
            <v>293.23</v>
          </cell>
          <cell r="E21">
            <v>292.64999999999998</v>
          </cell>
          <cell r="F21">
            <v>55.6</v>
          </cell>
          <cell r="G21">
            <v>1.044</v>
          </cell>
          <cell r="H21" t="str">
            <v>(N/A)</v>
          </cell>
          <cell r="I21">
            <v>12</v>
          </cell>
          <cell r="J21" t="str">
            <v>PVC</v>
          </cell>
          <cell r="K21">
            <v>0.01</v>
          </cell>
          <cell r="L21">
            <v>0.30480000000000002</v>
          </cell>
          <cell r="M21" t="str">
            <v>Existente</v>
          </cell>
        </row>
        <row r="22">
          <cell r="A22" t="str">
            <v>C19</v>
          </cell>
          <cell r="B22">
            <v>23</v>
          </cell>
          <cell r="C22">
            <v>25</v>
          </cell>
          <cell r="D22">
            <v>292.64</v>
          </cell>
          <cell r="E22">
            <v>292.42</v>
          </cell>
          <cell r="F22">
            <v>28.1</v>
          </cell>
          <cell r="G22">
            <v>0.79500000000000004</v>
          </cell>
          <cell r="H22" t="str">
            <v>(N/A)</v>
          </cell>
          <cell r="I22">
            <v>12</v>
          </cell>
          <cell r="J22" t="str">
            <v>PVC</v>
          </cell>
          <cell r="K22">
            <v>0.01</v>
          </cell>
          <cell r="L22">
            <v>0.30480000000000002</v>
          </cell>
          <cell r="M22" t="str">
            <v>Existente</v>
          </cell>
        </row>
        <row r="23">
          <cell r="A23" t="str">
            <v>C20</v>
          </cell>
          <cell r="B23">
            <v>25</v>
          </cell>
          <cell r="C23">
            <v>44</v>
          </cell>
          <cell r="D23">
            <v>292.35000000000002</v>
          </cell>
          <cell r="E23">
            <v>291.76</v>
          </cell>
          <cell r="F23">
            <v>50.8</v>
          </cell>
          <cell r="G23">
            <v>1.155</v>
          </cell>
          <cell r="H23" t="str">
            <v>(N/A)</v>
          </cell>
          <cell r="I23">
            <v>12</v>
          </cell>
          <cell r="J23" t="str">
            <v>PVC</v>
          </cell>
          <cell r="K23">
            <v>0.01</v>
          </cell>
          <cell r="L23">
            <v>0.30480000000000002</v>
          </cell>
          <cell r="M23" t="str">
            <v>Existente</v>
          </cell>
        </row>
        <row r="24">
          <cell r="A24" t="str">
            <v>C21</v>
          </cell>
          <cell r="B24">
            <v>44</v>
          </cell>
          <cell r="C24">
            <v>47</v>
          </cell>
          <cell r="D24">
            <v>291.70999999999998</v>
          </cell>
          <cell r="E24">
            <v>290.91000000000003</v>
          </cell>
          <cell r="F24">
            <v>91</v>
          </cell>
          <cell r="G24">
            <v>0.88200000000000001</v>
          </cell>
          <cell r="H24" t="str">
            <v>(N/A)</v>
          </cell>
          <cell r="I24">
            <v>12</v>
          </cell>
          <cell r="J24" t="str">
            <v>PVC</v>
          </cell>
          <cell r="K24">
            <v>0.01</v>
          </cell>
          <cell r="L24">
            <v>0.30480000000000002</v>
          </cell>
          <cell r="M24" t="str">
            <v>Existente</v>
          </cell>
        </row>
        <row r="25">
          <cell r="A25" t="str">
            <v>C22</v>
          </cell>
          <cell r="B25">
            <v>47</v>
          </cell>
          <cell r="C25">
            <v>96</v>
          </cell>
          <cell r="D25">
            <v>290.91000000000003</v>
          </cell>
          <cell r="E25">
            <v>289.10000000000002</v>
          </cell>
          <cell r="F25">
            <v>101.9</v>
          </cell>
          <cell r="G25">
            <v>1.782</v>
          </cell>
          <cell r="H25" t="str">
            <v>(N/A)</v>
          </cell>
          <cell r="I25">
            <v>12</v>
          </cell>
          <cell r="J25" t="str">
            <v>PVC</v>
          </cell>
          <cell r="K25">
            <v>0.01</v>
          </cell>
          <cell r="L25">
            <v>0.30480000000000002</v>
          </cell>
          <cell r="M25" t="str">
            <v>Existente</v>
          </cell>
        </row>
        <row r="26">
          <cell r="A26" t="str">
            <v>C23</v>
          </cell>
          <cell r="B26">
            <v>96</v>
          </cell>
          <cell r="C26">
            <v>102</v>
          </cell>
          <cell r="D26">
            <v>289.06</v>
          </cell>
          <cell r="E26">
            <v>287.31</v>
          </cell>
          <cell r="F26">
            <v>66.099999999999994</v>
          </cell>
          <cell r="G26">
            <v>2.6480000000000001</v>
          </cell>
          <cell r="H26" t="str">
            <v>(N/A)</v>
          </cell>
          <cell r="I26">
            <v>12</v>
          </cell>
          <cell r="J26" t="str">
            <v>PVC</v>
          </cell>
          <cell r="K26">
            <v>0.01</v>
          </cell>
          <cell r="L26">
            <v>0.308</v>
          </cell>
          <cell r="M26" t="str">
            <v>Cambio Por Diametro</v>
          </cell>
        </row>
        <row r="27">
          <cell r="A27" t="str">
            <v>C24</v>
          </cell>
          <cell r="B27">
            <v>102</v>
          </cell>
          <cell r="C27">
            <v>103</v>
          </cell>
          <cell r="D27">
            <v>287.29000000000002</v>
          </cell>
          <cell r="E27">
            <v>286.45</v>
          </cell>
          <cell r="F27">
            <v>120.9</v>
          </cell>
          <cell r="G27">
            <v>0.68899999999999995</v>
          </cell>
          <cell r="H27" t="str">
            <v>(N/A)</v>
          </cell>
          <cell r="I27">
            <v>12</v>
          </cell>
          <cell r="J27" t="str">
            <v>PVC</v>
          </cell>
          <cell r="K27">
            <v>0.01</v>
          </cell>
          <cell r="L27">
            <v>0.308</v>
          </cell>
          <cell r="M27" t="str">
            <v>Cambio Por Diametro</v>
          </cell>
        </row>
        <row r="28">
          <cell r="A28" t="str">
            <v>C25</v>
          </cell>
          <cell r="B28">
            <v>103</v>
          </cell>
          <cell r="C28">
            <v>104</v>
          </cell>
          <cell r="D28">
            <v>286.43</v>
          </cell>
          <cell r="E28">
            <v>285.64</v>
          </cell>
          <cell r="F28">
            <v>172.7</v>
          </cell>
          <cell r="G28">
            <v>0.45700000000000002</v>
          </cell>
          <cell r="H28" t="str">
            <v>(N/A)</v>
          </cell>
          <cell r="I28">
            <v>12</v>
          </cell>
          <cell r="J28" t="str">
            <v>PVC</v>
          </cell>
          <cell r="K28">
            <v>0.01</v>
          </cell>
          <cell r="L28">
            <v>0.308</v>
          </cell>
          <cell r="M28" t="str">
            <v>Cambio Por Diametro</v>
          </cell>
        </row>
        <row r="29">
          <cell r="A29" t="str">
            <v>C26</v>
          </cell>
          <cell r="B29">
            <v>104</v>
          </cell>
          <cell r="C29">
            <v>105</v>
          </cell>
          <cell r="D29">
            <v>285.63</v>
          </cell>
          <cell r="E29">
            <v>284.56</v>
          </cell>
          <cell r="F29">
            <v>156.30000000000001</v>
          </cell>
          <cell r="G29">
            <v>0.68600000000000005</v>
          </cell>
          <cell r="H29" t="str">
            <v>(N/A)</v>
          </cell>
          <cell r="I29">
            <v>12</v>
          </cell>
          <cell r="J29" t="str">
            <v>PVC</v>
          </cell>
          <cell r="K29">
            <v>0.01</v>
          </cell>
          <cell r="L29">
            <v>0.308</v>
          </cell>
          <cell r="M29" t="str">
            <v>Cambio Por Diametro</v>
          </cell>
        </row>
        <row r="30">
          <cell r="A30" t="str">
            <v>C27</v>
          </cell>
          <cell r="B30">
            <v>105</v>
          </cell>
          <cell r="C30">
            <v>117</v>
          </cell>
          <cell r="D30">
            <v>284.54000000000002</v>
          </cell>
          <cell r="E30">
            <v>283.95</v>
          </cell>
          <cell r="F30">
            <v>77.5</v>
          </cell>
          <cell r="G30">
            <v>0.75900000000000001</v>
          </cell>
          <cell r="H30" t="str">
            <v>(N/A)</v>
          </cell>
          <cell r="I30">
            <v>12</v>
          </cell>
          <cell r="J30" t="str">
            <v>PVC</v>
          </cell>
          <cell r="K30">
            <v>0.01</v>
          </cell>
          <cell r="L30">
            <v>0.308</v>
          </cell>
          <cell r="M30" t="str">
            <v>Cambio Por Diametro</v>
          </cell>
        </row>
        <row r="31">
          <cell r="A31" t="str">
            <v>C28</v>
          </cell>
          <cell r="B31">
            <v>117</v>
          </cell>
          <cell r="C31" t="str">
            <v>PTAR</v>
          </cell>
          <cell r="D31">
            <v>283.89999999999998</v>
          </cell>
          <cell r="E31">
            <v>283.36</v>
          </cell>
          <cell r="F31">
            <v>33.5</v>
          </cell>
          <cell r="G31">
            <v>1.6060000000000001</v>
          </cell>
          <cell r="H31" t="str">
            <v>(N/A)</v>
          </cell>
          <cell r="I31">
            <v>12</v>
          </cell>
          <cell r="J31" t="str">
            <v>PVC</v>
          </cell>
          <cell r="K31">
            <v>0.01</v>
          </cell>
          <cell r="L31">
            <v>0.308</v>
          </cell>
          <cell r="M31" t="str">
            <v>Cambio Por Diametro</v>
          </cell>
        </row>
        <row r="33">
          <cell r="A33" t="str">
            <v>C29</v>
          </cell>
          <cell r="B33" t="str">
            <v>106i</v>
          </cell>
          <cell r="C33">
            <v>21</v>
          </cell>
          <cell r="D33">
            <v>294.54000000000002</v>
          </cell>
          <cell r="E33">
            <v>294.31</v>
          </cell>
          <cell r="F33">
            <v>5.2</v>
          </cell>
          <cell r="G33">
            <v>4.5140000000000002</v>
          </cell>
          <cell r="H33" t="str">
            <v>(N/A)</v>
          </cell>
          <cell r="I33">
            <v>8</v>
          </cell>
          <cell r="J33" t="str">
            <v>PVC</v>
          </cell>
          <cell r="K33">
            <v>0.01</v>
          </cell>
          <cell r="L33">
            <v>0.20319999999999999</v>
          </cell>
          <cell r="M33" t="str">
            <v>Existente</v>
          </cell>
        </row>
        <row r="34">
          <cell r="A34" t="str">
            <v>C30</v>
          </cell>
          <cell r="B34">
            <v>21</v>
          </cell>
          <cell r="C34">
            <v>73</v>
          </cell>
          <cell r="D34">
            <v>293.22000000000003</v>
          </cell>
          <cell r="E34">
            <v>292.79000000000002</v>
          </cell>
          <cell r="F34">
            <v>33.1</v>
          </cell>
          <cell r="G34">
            <v>1.294</v>
          </cell>
          <cell r="H34" t="str">
            <v>(N/A)</v>
          </cell>
          <cell r="I34">
            <v>8</v>
          </cell>
          <cell r="J34" t="str">
            <v>PVC</v>
          </cell>
          <cell r="K34">
            <v>0.01</v>
          </cell>
          <cell r="L34">
            <v>0.20319999999999999</v>
          </cell>
          <cell r="M34" t="str">
            <v>Existente</v>
          </cell>
        </row>
        <row r="35">
          <cell r="A35" t="str">
            <v>C31</v>
          </cell>
          <cell r="B35">
            <v>73</v>
          </cell>
          <cell r="C35">
            <v>74</v>
          </cell>
          <cell r="D35">
            <v>292.70999999999998</v>
          </cell>
          <cell r="E35">
            <v>292.45</v>
          </cell>
          <cell r="F35">
            <v>36.299999999999997</v>
          </cell>
          <cell r="G35">
            <v>0.72</v>
          </cell>
          <cell r="H35" t="str">
            <v>(N/A)</v>
          </cell>
          <cell r="I35">
            <v>8</v>
          </cell>
          <cell r="J35" t="str">
            <v>PEAD</v>
          </cell>
          <cell r="K35">
            <v>0.01</v>
          </cell>
          <cell r="L35">
            <v>0.20100000000000001</v>
          </cell>
          <cell r="M35" t="str">
            <v>Cambio Por Material</v>
          </cell>
        </row>
        <row r="36">
          <cell r="A36" t="str">
            <v>C32</v>
          </cell>
          <cell r="B36">
            <v>74</v>
          </cell>
          <cell r="C36">
            <v>75</v>
          </cell>
          <cell r="D36">
            <v>292.42</v>
          </cell>
          <cell r="E36">
            <v>290.87</v>
          </cell>
          <cell r="F36">
            <v>48.4</v>
          </cell>
          <cell r="G36">
            <v>3.202</v>
          </cell>
          <cell r="H36" t="str">
            <v>(N/A)</v>
          </cell>
          <cell r="I36">
            <v>12</v>
          </cell>
          <cell r="J36" t="str">
            <v>PEAD</v>
          </cell>
          <cell r="K36">
            <v>0.01</v>
          </cell>
          <cell r="L36">
            <v>0.308</v>
          </cell>
          <cell r="M36" t="str">
            <v>Cambio Por Material y Diametro</v>
          </cell>
        </row>
        <row r="37">
          <cell r="A37" t="str">
            <v>C33</v>
          </cell>
          <cell r="B37">
            <v>75</v>
          </cell>
          <cell r="C37">
            <v>76</v>
          </cell>
          <cell r="D37">
            <v>290.81</v>
          </cell>
          <cell r="E37">
            <v>289.41000000000003</v>
          </cell>
          <cell r="F37">
            <v>38</v>
          </cell>
          <cell r="G37">
            <v>3.68</v>
          </cell>
          <cell r="H37" t="str">
            <v>(N/A)</v>
          </cell>
          <cell r="I37">
            <v>12</v>
          </cell>
          <cell r="J37" t="str">
            <v>PEAD</v>
          </cell>
          <cell r="K37">
            <v>0.01</v>
          </cell>
          <cell r="L37">
            <v>0.308</v>
          </cell>
          <cell r="M37" t="str">
            <v>Cambio Por Material y Diametro</v>
          </cell>
        </row>
        <row r="38">
          <cell r="A38" t="str">
            <v>C34</v>
          </cell>
          <cell r="B38">
            <v>76</v>
          </cell>
          <cell r="C38">
            <v>120</v>
          </cell>
          <cell r="D38">
            <v>289.31</v>
          </cell>
          <cell r="E38">
            <v>288.91000000000003</v>
          </cell>
          <cell r="F38">
            <v>145.4</v>
          </cell>
          <cell r="G38">
            <v>0.27500000000000002</v>
          </cell>
          <cell r="H38" t="str">
            <v>(N/A)</v>
          </cell>
          <cell r="I38">
            <v>12</v>
          </cell>
          <cell r="J38" t="str">
            <v>PEAD</v>
          </cell>
          <cell r="K38">
            <v>0.01</v>
          </cell>
          <cell r="L38">
            <v>0.308</v>
          </cell>
          <cell r="M38" t="str">
            <v>Cambio Por Material</v>
          </cell>
        </row>
        <row r="39">
          <cell r="A39" t="str">
            <v>C35</v>
          </cell>
          <cell r="B39">
            <v>120</v>
          </cell>
          <cell r="C39">
            <v>119</v>
          </cell>
          <cell r="D39">
            <v>288.88</v>
          </cell>
          <cell r="E39">
            <v>288.42</v>
          </cell>
          <cell r="F39">
            <v>154.5</v>
          </cell>
          <cell r="G39">
            <v>0.3</v>
          </cell>
          <cell r="H39" t="str">
            <v>(N/A)</v>
          </cell>
          <cell r="I39">
            <v>12</v>
          </cell>
          <cell r="J39" t="str">
            <v>PEAD</v>
          </cell>
          <cell r="K39">
            <v>0.01</v>
          </cell>
          <cell r="L39">
            <v>0.308</v>
          </cell>
          <cell r="M39" t="str">
            <v>Cambio Por Material</v>
          </cell>
        </row>
        <row r="40">
          <cell r="A40" t="str">
            <v>C36</v>
          </cell>
          <cell r="B40">
            <v>119</v>
          </cell>
          <cell r="C40">
            <v>118</v>
          </cell>
          <cell r="D40">
            <v>288.38</v>
          </cell>
          <cell r="E40">
            <v>286.87</v>
          </cell>
          <cell r="F40">
            <v>127.4</v>
          </cell>
          <cell r="G40">
            <v>1.1839999999999999</v>
          </cell>
          <cell r="H40" t="str">
            <v>(N/A)</v>
          </cell>
          <cell r="I40">
            <v>12</v>
          </cell>
          <cell r="J40" t="str">
            <v>PEAD</v>
          </cell>
          <cell r="K40">
            <v>0.01</v>
          </cell>
          <cell r="L40">
            <v>0.308</v>
          </cell>
          <cell r="M40" t="str">
            <v>Cambio Por Material</v>
          </cell>
        </row>
        <row r="41">
          <cell r="A41" t="str">
            <v>C37</v>
          </cell>
          <cell r="B41">
            <v>118</v>
          </cell>
          <cell r="C41">
            <v>105</v>
          </cell>
          <cell r="D41">
            <v>286.81</v>
          </cell>
          <cell r="E41">
            <v>284.56</v>
          </cell>
          <cell r="F41">
            <v>147.30000000000001</v>
          </cell>
          <cell r="G41">
            <v>1.5269999999999999</v>
          </cell>
          <cell r="H41" t="str">
            <v>(N/A)</v>
          </cell>
          <cell r="I41">
            <v>12</v>
          </cell>
          <cell r="J41" t="str">
            <v>PEAD</v>
          </cell>
          <cell r="K41">
            <v>0.01</v>
          </cell>
          <cell r="L41">
            <v>0.308</v>
          </cell>
          <cell r="M41" t="str">
            <v>Cambio Por Material</v>
          </cell>
        </row>
        <row r="43">
          <cell r="A43" t="str">
            <v>C38</v>
          </cell>
          <cell r="B43">
            <v>20</v>
          </cell>
          <cell r="C43">
            <v>106</v>
          </cell>
          <cell r="D43">
            <v>295.7</v>
          </cell>
          <cell r="E43">
            <v>294.51</v>
          </cell>
          <cell r="F43">
            <v>63</v>
          </cell>
          <cell r="G43">
            <v>1.877</v>
          </cell>
          <cell r="H43" t="str">
            <v>(N/A)</v>
          </cell>
          <cell r="I43">
            <v>8</v>
          </cell>
          <cell r="J43" t="str">
            <v>PEAD</v>
          </cell>
          <cell r="K43">
            <v>0.01</v>
          </cell>
          <cell r="L43">
            <v>0.20100000000000001</v>
          </cell>
          <cell r="M43" t="str">
            <v>Cambio Por Material</v>
          </cell>
        </row>
        <row r="44">
          <cell r="A44" t="str">
            <v>C39</v>
          </cell>
          <cell r="B44">
            <v>106</v>
          </cell>
          <cell r="C44">
            <v>108</v>
          </cell>
          <cell r="D44">
            <v>294.48</v>
          </cell>
          <cell r="E44">
            <v>294.2</v>
          </cell>
          <cell r="F44">
            <v>6</v>
          </cell>
          <cell r="G44">
            <v>4.6929999999999996</v>
          </cell>
          <cell r="H44" t="str">
            <v>(N/A)</v>
          </cell>
          <cell r="I44">
            <v>12</v>
          </cell>
          <cell r="J44" t="str">
            <v>PVC</v>
          </cell>
          <cell r="K44">
            <v>0.01</v>
          </cell>
          <cell r="L44">
            <v>0.30480000000000002</v>
          </cell>
          <cell r="M44" t="str">
            <v>Existente</v>
          </cell>
        </row>
        <row r="45">
          <cell r="A45" t="str">
            <v>C40</v>
          </cell>
          <cell r="B45">
            <v>108</v>
          </cell>
          <cell r="C45">
            <v>21</v>
          </cell>
          <cell r="D45">
            <v>294.18</v>
          </cell>
          <cell r="E45">
            <v>293.41000000000003</v>
          </cell>
          <cell r="F45">
            <v>9.1999999999999993</v>
          </cell>
          <cell r="G45">
            <v>8.3970000000000002</v>
          </cell>
          <cell r="H45" t="str">
            <v>(N/A)</v>
          </cell>
          <cell r="I45">
            <v>8</v>
          </cell>
          <cell r="J45" t="str">
            <v>PVC</v>
          </cell>
          <cell r="K45">
            <v>0.01</v>
          </cell>
          <cell r="L45">
            <v>0.20319999999999999</v>
          </cell>
          <cell r="M45" t="str">
            <v>Existente</v>
          </cell>
        </row>
        <row r="47">
          <cell r="A47" t="str">
            <v>C41</v>
          </cell>
          <cell r="B47">
            <v>92</v>
          </cell>
          <cell r="C47">
            <v>94</v>
          </cell>
          <cell r="D47">
            <v>290.63</v>
          </cell>
          <cell r="E47">
            <v>289.95</v>
          </cell>
          <cell r="F47">
            <v>86.1</v>
          </cell>
          <cell r="G47">
            <v>0.79100000000000004</v>
          </cell>
          <cell r="H47" t="str">
            <v>(N/A)</v>
          </cell>
          <cell r="I47">
            <v>8</v>
          </cell>
          <cell r="J47" t="str">
            <v>PVC</v>
          </cell>
          <cell r="K47">
            <v>0.01</v>
          </cell>
          <cell r="L47">
            <v>0.20319999999999999</v>
          </cell>
          <cell r="M47" t="str">
            <v>Existente</v>
          </cell>
        </row>
        <row r="48">
          <cell r="A48" t="str">
            <v>C42</v>
          </cell>
          <cell r="B48">
            <v>94</v>
          </cell>
          <cell r="C48">
            <v>95</v>
          </cell>
          <cell r="D48">
            <v>289.89999999999998</v>
          </cell>
          <cell r="E48">
            <v>289.79000000000002</v>
          </cell>
          <cell r="F48">
            <v>88.7</v>
          </cell>
          <cell r="G48">
            <v>0.124</v>
          </cell>
          <cell r="H48" t="str">
            <v>(N/A)</v>
          </cell>
          <cell r="I48">
            <v>8</v>
          </cell>
          <cell r="J48" t="str">
            <v>PVC</v>
          </cell>
          <cell r="K48">
            <v>0.01</v>
          </cell>
          <cell r="L48">
            <v>0.20319999999999999</v>
          </cell>
          <cell r="M48" t="str">
            <v>Existente</v>
          </cell>
        </row>
        <row r="49">
          <cell r="A49" t="str">
            <v>C43</v>
          </cell>
          <cell r="B49">
            <v>95</v>
          </cell>
          <cell r="C49">
            <v>110</v>
          </cell>
          <cell r="D49">
            <v>289.77999999999997</v>
          </cell>
          <cell r="E49">
            <v>289.69</v>
          </cell>
          <cell r="F49">
            <v>44.8</v>
          </cell>
          <cell r="G49">
            <v>0.20100000000000001</v>
          </cell>
          <cell r="H49" t="str">
            <v>(N/A)</v>
          </cell>
          <cell r="I49">
            <v>8</v>
          </cell>
          <cell r="J49" t="str">
            <v>PVC</v>
          </cell>
          <cell r="K49">
            <v>0.01</v>
          </cell>
          <cell r="L49">
            <v>0.20319999999999999</v>
          </cell>
          <cell r="M49" t="str">
            <v>Existente</v>
          </cell>
        </row>
        <row r="50">
          <cell r="A50" t="str">
            <v>C44</v>
          </cell>
          <cell r="B50">
            <v>110</v>
          </cell>
          <cell r="C50">
            <v>111</v>
          </cell>
          <cell r="D50">
            <v>289.67</v>
          </cell>
          <cell r="E50">
            <v>289.58999999999997</v>
          </cell>
          <cell r="F50">
            <v>42.5</v>
          </cell>
          <cell r="G50">
            <v>0.189</v>
          </cell>
          <cell r="H50" t="str">
            <v>(N/A)</v>
          </cell>
          <cell r="I50">
            <v>8</v>
          </cell>
          <cell r="J50" t="str">
            <v>PVC</v>
          </cell>
          <cell r="K50">
            <v>0.01</v>
          </cell>
          <cell r="L50">
            <v>0.20319999999999999</v>
          </cell>
          <cell r="M50" t="str">
            <v>Existente</v>
          </cell>
        </row>
        <row r="51">
          <cell r="A51" t="str">
            <v>C45</v>
          </cell>
          <cell r="B51">
            <v>111</v>
          </cell>
          <cell r="C51">
            <v>112</v>
          </cell>
          <cell r="D51">
            <v>289.57</v>
          </cell>
          <cell r="E51">
            <v>288.38</v>
          </cell>
          <cell r="F51">
            <v>38.5</v>
          </cell>
          <cell r="G51">
            <v>3.0990000000000002</v>
          </cell>
          <cell r="H51" t="str">
            <v>(N/A)</v>
          </cell>
          <cell r="I51">
            <v>8</v>
          </cell>
          <cell r="J51" t="str">
            <v>PVC</v>
          </cell>
          <cell r="K51">
            <v>0.01</v>
          </cell>
          <cell r="L51">
            <v>0.20319999999999999</v>
          </cell>
          <cell r="M51" t="str">
            <v>Existente</v>
          </cell>
        </row>
        <row r="52">
          <cell r="A52" t="str">
            <v>C46</v>
          </cell>
          <cell r="B52">
            <v>112</v>
          </cell>
          <cell r="C52">
            <v>113</v>
          </cell>
          <cell r="D52">
            <v>288.35000000000002</v>
          </cell>
          <cell r="E52">
            <v>287.04000000000002</v>
          </cell>
          <cell r="F52">
            <v>39</v>
          </cell>
          <cell r="G52">
            <v>3.3580000000000001</v>
          </cell>
          <cell r="H52" t="str">
            <v>(N/A)</v>
          </cell>
          <cell r="I52">
            <v>8</v>
          </cell>
          <cell r="J52" t="str">
            <v>PVC</v>
          </cell>
          <cell r="K52">
            <v>0.01</v>
          </cell>
          <cell r="L52">
            <v>0.20319999999999999</v>
          </cell>
          <cell r="M52" t="str">
            <v>Existente</v>
          </cell>
        </row>
        <row r="53">
          <cell r="A53" t="str">
            <v>C47</v>
          </cell>
          <cell r="B53">
            <v>113</v>
          </cell>
          <cell r="C53">
            <v>114</v>
          </cell>
          <cell r="D53">
            <v>286.95999999999998</v>
          </cell>
          <cell r="E53">
            <v>286.61</v>
          </cell>
          <cell r="F53">
            <v>34.5</v>
          </cell>
          <cell r="G53">
            <v>1.016</v>
          </cell>
          <cell r="H53" t="str">
            <v>(N/A)</v>
          </cell>
          <cell r="I53">
            <v>8</v>
          </cell>
          <cell r="J53" t="str">
            <v>PVC</v>
          </cell>
          <cell r="K53">
            <v>0.01</v>
          </cell>
          <cell r="L53">
            <v>0.20319999999999999</v>
          </cell>
          <cell r="M53" t="str">
            <v>Existente</v>
          </cell>
        </row>
        <row r="54">
          <cell r="A54" t="str">
            <v>C48</v>
          </cell>
          <cell r="B54">
            <v>114</v>
          </cell>
          <cell r="C54">
            <v>115</v>
          </cell>
          <cell r="D54">
            <v>286.49</v>
          </cell>
          <cell r="E54">
            <v>285.86</v>
          </cell>
          <cell r="F54">
            <v>25.8</v>
          </cell>
          <cell r="G54">
            <v>2.4609999999999999</v>
          </cell>
          <cell r="H54" t="str">
            <v>(N/A)</v>
          </cell>
          <cell r="I54">
            <v>8</v>
          </cell>
          <cell r="J54" t="str">
            <v>PVC</v>
          </cell>
          <cell r="K54">
            <v>0.01</v>
          </cell>
          <cell r="L54">
            <v>0.20319999999999999</v>
          </cell>
          <cell r="M54" t="str">
            <v>Existente</v>
          </cell>
        </row>
        <row r="55">
          <cell r="A55" t="str">
            <v>C49</v>
          </cell>
          <cell r="B55">
            <v>115</v>
          </cell>
          <cell r="C55">
            <v>116</v>
          </cell>
          <cell r="D55">
            <v>285.85000000000002</v>
          </cell>
          <cell r="E55">
            <v>284.76</v>
          </cell>
          <cell r="F55">
            <v>23.3</v>
          </cell>
          <cell r="G55">
            <v>4.7270000000000003</v>
          </cell>
          <cell r="H55" t="str">
            <v>(N/A)</v>
          </cell>
          <cell r="I55">
            <v>8</v>
          </cell>
          <cell r="J55" t="str">
            <v>PVC</v>
          </cell>
          <cell r="K55">
            <v>0.01</v>
          </cell>
          <cell r="L55">
            <v>0.20319999999999999</v>
          </cell>
          <cell r="M55" t="str">
            <v>Existente</v>
          </cell>
        </row>
        <row r="56">
          <cell r="A56" t="str">
            <v>C50</v>
          </cell>
          <cell r="B56">
            <v>116</v>
          </cell>
          <cell r="C56">
            <v>117</v>
          </cell>
          <cell r="D56">
            <v>284.72000000000003</v>
          </cell>
          <cell r="E56">
            <v>283.95999999999998</v>
          </cell>
          <cell r="F56">
            <v>110.8</v>
          </cell>
          <cell r="G56">
            <v>0.68100000000000005</v>
          </cell>
          <cell r="H56" t="str">
            <v>(N/A)</v>
          </cell>
          <cell r="I56">
            <v>8</v>
          </cell>
          <cell r="J56" t="str">
            <v>PVC</v>
          </cell>
          <cell r="K56">
            <v>0.01</v>
          </cell>
          <cell r="L56">
            <v>0.20319999999999999</v>
          </cell>
          <cell r="M56" t="str">
            <v>Existente</v>
          </cell>
        </row>
        <row r="58">
          <cell r="A58" t="str">
            <v>C51</v>
          </cell>
          <cell r="B58" t="str">
            <v>19i</v>
          </cell>
          <cell r="C58">
            <v>31</v>
          </cell>
          <cell r="D58">
            <v>296.77</v>
          </cell>
          <cell r="E58">
            <v>296</v>
          </cell>
          <cell r="F58">
            <v>69.2</v>
          </cell>
          <cell r="G58">
            <v>1.1259999999999999</v>
          </cell>
          <cell r="H58" t="str">
            <v>(N/A)</v>
          </cell>
          <cell r="I58">
            <v>8</v>
          </cell>
          <cell r="J58" t="str">
            <v>PEAD</v>
          </cell>
          <cell r="K58">
            <v>0.01</v>
          </cell>
          <cell r="L58">
            <v>0.20100000000000001</v>
          </cell>
          <cell r="M58" t="str">
            <v>Cambio Por Material</v>
          </cell>
        </row>
        <row r="60">
          <cell r="A60" t="str">
            <v>C52</v>
          </cell>
          <cell r="B60" t="str">
            <v>29i</v>
          </cell>
          <cell r="C60">
            <v>28</v>
          </cell>
          <cell r="D60">
            <v>294.68</v>
          </cell>
          <cell r="E60">
            <v>294.67</v>
          </cell>
          <cell r="F60">
            <v>6.3</v>
          </cell>
          <cell r="G60">
            <v>0.125</v>
          </cell>
          <cell r="H60" t="str">
            <v>(N/A)</v>
          </cell>
          <cell r="I60">
            <v>8</v>
          </cell>
          <cell r="J60" t="str">
            <v>PVC</v>
          </cell>
          <cell r="K60">
            <v>0.01</v>
          </cell>
          <cell r="L60">
            <v>0.20319999999999999</v>
          </cell>
          <cell r="M60" t="str">
            <v>Existente</v>
          </cell>
        </row>
        <row r="61">
          <cell r="A61" t="str">
            <v>C53</v>
          </cell>
          <cell r="B61">
            <v>28</v>
          </cell>
          <cell r="C61">
            <v>27</v>
          </cell>
          <cell r="D61">
            <v>294.66000000000003</v>
          </cell>
          <cell r="E61">
            <v>294.07</v>
          </cell>
          <cell r="F61">
            <v>46.2</v>
          </cell>
          <cell r="G61">
            <v>1.284</v>
          </cell>
          <cell r="H61" t="str">
            <v>(N/A)</v>
          </cell>
          <cell r="I61">
            <v>8</v>
          </cell>
          <cell r="J61" t="str">
            <v>PVC</v>
          </cell>
          <cell r="K61">
            <v>0.01</v>
          </cell>
          <cell r="L61">
            <v>0.20319999999999999</v>
          </cell>
          <cell r="M61" t="str">
            <v>Existente</v>
          </cell>
        </row>
        <row r="62">
          <cell r="A62" t="str">
            <v>C54</v>
          </cell>
          <cell r="B62">
            <v>27</v>
          </cell>
          <cell r="C62">
            <v>26</v>
          </cell>
          <cell r="D62">
            <v>294.06</v>
          </cell>
          <cell r="E62">
            <v>294</v>
          </cell>
          <cell r="F62">
            <v>11.9</v>
          </cell>
          <cell r="G62">
            <v>0.45400000000000001</v>
          </cell>
          <cell r="H62" t="str">
            <v>(N/A)</v>
          </cell>
          <cell r="I62">
            <v>10</v>
          </cell>
          <cell r="J62" t="str">
            <v>PVC</v>
          </cell>
          <cell r="K62">
            <v>0.01</v>
          </cell>
          <cell r="L62">
            <v>0.254</v>
          </cell>
          <cell r="M62" t="str">
            <v>Existente</v>
          </cell>
        </row>
        <row r="63">
          <cell r="A63" t="str">
            <v>C55</v>
          </cell>
          <cell r="B63">
            <v>26</v>
          </cell>
          <cell r="C63">
            <v>25</v>
          </cell>
          <cell r="D63">
            <v>293.77999999999997</v>
          </cell>
          <cell r="E63">
            <v>293.45</v>
          </cell>
          <cell r="F63">
            <v>3.9</v>
          </cell>
          <cell r="G63">
            <v>8.3279999999999994</v>
          </cell>
          <cell r="H63" t="str">
            <v>(N/A)</v>
          </cell>
          <cell r="I63">
            <v>12</v>
          </cell>
          <cell r="J63" t="str">
            <v>PVC</v>
          </cell>
          <cell r="K63">
            <v>0.01</v>
          </cell>
          <cell r="L63">
            <v>0.30480000000000002</v>
          </cell>
          <cell r="M63" t="str">
            <v>Existente</v>
          </cell>
        </row>
        <row r="65">
          <cell r="A65" t="str">
            <v>C56</v>
          </cell>
          <cell r="B65" t="str">
            <v>28i</v>
          </cell>
          <cell r="C65">
            <v>37</v>
          </cell>
          <cell r="D65">
            <v>294.67</v>
          </cell>
          <cell r="E65">
            <v>293.89</v>
          </cell>
          <cell r="F65">
            <v>75.2</v>
          </cell>
          <cell r="G65">
            <v>1.0389999999999999</v>
          </cell>
          <cell r="H65" t="str">
            <v>(N/A)</v>
          </cell>
          <cell r="I65">
            <v>8</v>
          </cell>
          <cell r="J65" t="str">
            <v>PVC</v>
          </cell>
          <cell r="K65">
            <v>0.01</v>
          </cell>
          <cell r="L65">
            <v>0.20319999999999999</v>
          </cell>
          <cell r="M65" t="str">
            <v>Existente</v>
          </cell>
        </row>
        <row r="66">
          <cell r="A66" t="str">
            <v>C57</v>
          </cell>
          <cell r="B66">
            <v>37</v>
          </cell>
          <cell r="C66">
            <v>36</v>
          </cell>
          <cell r="D66">
            <v>293.83999999999997</v>
          </cell>
          <cell r="E66">
            <v>293.56</v>
          </cell>
          <cell r="F66">
            <v>13.5</v>
          </cell>
          <cell r="G66">
            <v>2.0590000000000002</v>
          </cell>
          <cell r="H66" t="str">
            <v>(N/A)</v>
          </cell>
          <cell r="I66">
            <v>8</v>
          </cell>
          <cell r="J66" t="str">
            <v>PVC</v>
          </cell>
          <cell r="K66">
            <v>0.01</v>
          </cell>
          <cell r="L66">
            <v>0.20319999999999999</v>
          </cell>
          <cell r="M66" t="str">
            <v>Existente</v>
          </cell>
        </row>
        <row r="67">
          <cell r="A67" t="str">
            <v>C58</v>
          </cell>
          <cell r="B67">
            <v>36</v>
          </cell>
          <cell r="C67">
            <v>35</v>
          </cell>
          <cell r="D67">
            <v>293.52999999999997</v>
          </cell>
          <cell r="E67">
            <v>292.7</v>
          </cell>
          <cell r="F67">
            <v>75.400000000000006</v>
          </cell>
          <cell r="G67">
            <v>1.107</v>
          </cell>
          <cell r="H67" t="str">
            <v>(N/A)</v>
          </cell>
          <cell r="I67">
            <v>8</v>
          </cell>
          <cell r="J67" t="str">
            <v>PVC</v>
          </cell>
          <cell r="K67">
            <v>0.01</v>
          </cell>
          <cell r="L67">
            <v>0.20319999999999999</v>
          </cell>
          <cell r="M67" t="str">
            <v>Existente</v>
          </cell>
        </row>
        <row r="68">
          <cell r="A68" t="str">
            <v>C59</v>
          </cell>
          <cell r="B68">
            <v>35</v>
          </cell>
          <cell r="C68">
            <v>42</v>
          </cell>
          <cell r="D68">
            <v>292.7</v>
          </cell>
          <cell r="E68">
            <v>292.52</v>
          </cell>
          <cell r="F68">
            <v>52</v>
          </cell>
          <cell r="G68">
            <v>0.33700000000000002</v>
          </cell>
          <cell r="H68" t="str">
            <v>(N/A)</v>
          </cell>
          <cell r="I68">
            <v>8</v>
          </cell>
          <cell r="J68" t="str">
            <v>PVC</v>
          </cell>
          <cell r="K68">
            <v>0.01</v>
          </cell>
          <cell r="L68">
            <v>0.20319999999999999</v>
          </cell>
          <cell r="M68" t="str">
            <v>Existente</v>
          </cell>
        </row>
        <row r="69">
          <cell r="A69" t="str">
            <v>C60</v>
          </cell>
          <cell r="B69">
            <v>42</v>
          </cell>
          <cell r="C69">
            <v>43</v>
          </cell>
          <cell r="D69">
            <v>292.39</v>
          </cell>
          <cell r="E69">
            <v>291.99</v>
          </cell>
          <cell r="F69">
            <v>87.9</v>
          </cell>
          <cell r="G69">
            <v>0.45500000000000002</v>
          </cell>
          <cell r="H69" t="str">
            <v>(N/A)</v>
          </cell>
          <cell r="I69">
            <v>8</v>
          </cell>
          <cell r="J69" t="str">
            <v>PVC</v>
          </cell>
          <cell r="K69">
            <v>0.01</v>
          </cell>
          <cell r="L69">
            <v>0.20319999999999999</v>
          </cell>
          <cell r="M69" t="str">
            <v>Existente</v>
          </cell>
        </row>
        <row r="70">
          <cell r="A70" t="str">
            <v>C61</v>
          </cell>
          <cell r="B70">
            <v>43</v>
          </cell>
          <cell r="C70">
            <v>46</v>
          </cell>
          <cell r="D70">
            <v>291.97000000000003</v>
          </cell>
          <cell r="E70">
            <v>291.7</v>
          </cell>
          <cell r="F70">
            <v>52.7</v>
          </cell>
          <cell r="G70">
            <v>0.52200000000000002</v>
          </cell>
          <cell r="H70" t="str">
            <v>(N/A)</v>
          </cell>
          <cell r="I70">
            <v>12</v>
          </cell>
          <cell r="J70" t="str">
            <v>PEAD</v>
          </cell>
          <cell r="K70">
            <v>0.01</v>
          </cell>
          <cell r="L70">
            <v>0.308</v>
          </cell>
          <cell r="M70" t="str">
            <v>Cambio Por Material y Diametro</v>
          </cell>
        </row>
        <row r="71">
          <cell r="A71" t="str">
            <v>C62</v>
          </cell>
          <cell r="B71">
            <v>46</v>
          </cell>
          <cell r="C71">
            <v>47</v>
          </cell>
          <cell r="D71">
            <v>291.64</v>
          </cell>
          <cell r="E71">
            <v>291.58999999999997</v>
          </cell>
          <cell r="F71">
            <v>4.5</v>
          </cell>
          <cell r="G71">
            <v>1.0349999999999999</v>
          </cell>
          <cell r="H71" t="str">
            <v>(N/A)</v>
          </cell>
          <cell r="I71">
            <v>12</v>
          </cell>
          <cell r="J71" t="str">
            <v>PVC</v>
          </cell>
          <cell r="K71">
            <v>0.01</v>
          </cell>
          <cell r="L71">
            <v>0.30480000000000002</v>
          </cell>
          <cell r="M71" t="str">
            <v>Existente</v>
          </cell>
        </row>
        <row r="73">
          <cell r="A73" t="str">
            <v>C63</v>
          </cell>
          <cell r="B73">
            <v>34</v>
          </cell>
          <cell r="C73">
            <v>33</v>
          </cell>
          <cell r="D73">
            <v>293.62</v>
          </cell>
          <cell r="E73">
            <v>293.57</v>
          </cell>
          <cell r="F73">
            <v>77.2</v>
          </cell>
          <cell r="G73">
            <v>5.8999999999999997E-2</v>
          </cell>
          <cell r="H73" t="str">
            <v>(N/A)</v>
          </cell>
          <cell r="I73">
            <v>8</v>
          </cell>
          <cell r="J73" t="str">
            <v>PVC</v>
          </cell>
          <cell r="K73">
            <v>0.01</v>
          </cell>
          <cell r="L73">
            <v>0.20319999999999999</v>
          </cell>
          <cell r="M73" t="str">
            <v>Existente</v>
          </cell>
        </row>
        <row r="74">
          <cell r="A74" t="str">
            <v>C64</v>
          </cell>
          <cell r="B74">
            <v>33</v>
          </cell>
          <cell r="C74">
            <v>99</v>
          </cell>
          <cell r="D74">
            <v>293.54000000000002</v>
          </cell>
          <cell r="E74">
            <v>293.45999999999998</v>
          </cell>
          <cell r="F74">
            <v>86.3</v>
          </cell>
          <cell r="G74">
            <v>9.2999999999999999E-2</v>
          </cell>
          <cell r="H74" t="str">
            <v>(N/A)</v>
          </cell>
          <cell r="I74">
            <v>8</v>
          </cell>
          <cell r="J74" t="str">
            <v>PVC</v>
          </cell>
          <cell r="K74">
            <v>0.01</v>
          </cell>
          <cell r="L74">
            <v>0.20319999999999999</v>
          </cell>
          <cell r="M74" t="str">
            <v>Existente</v>
          </cell>
        </row>
        <row r="75">
          <cell r="A75" t="str">
            <v>C65</v>
          </cell>
          <cell r="B75">
            <v>99</v>
          </cell>
          <cell r="C75">
            <v>35</v>
          </cell>
          <cell r="D75">
            <v>293.43</v>
          </cell>
          <cell r="E75">
            <v>292.76</v>
          </cell>
          <cell r="F75">
            <v>78.900000000000006</v>
          </cell>
          <cell r="G75">
            <v>0.85099999999999998</v>
          </cell>
          <cell r="H75" t="str">
            <v>(N/A)</v>
          </cell>
          <cell r="I75">
            <v>8</v>
          </cell>
          <cell r="J75" t="str">
            <v>PVC</v>
          </cell>
          <cell r="K75">
            <v>0.01</v>
          </cell>
          <cell r="L75">
            <v>0.20319999999999999</v>
          </cell>
          <cell r="M75" t="str">
            <v>Existente</v>
          </cell>
        </row>
        <row r="77">
          <cell r="A77" t="str">
            <v>C66</v>
          </cell>
          <cell r="B77" t="str">
            <v>P2</v>
          </cell>
          <cell r="C77">
            <v>38</v>
          </cell>
          <cell r="D77">
            <v>294.92</v>
          </cell>
          <cell r="E77">
            <v>293.2</v>
          </cell>
          <cell r="F77">
            <v>69.7</v>
          </cell>
          <cell r="G77">
            <v>2.4609999999999999</v>
          </cell>
          <cell r="H77" t="str">
            <v>(N/A)</v>
          </cell>
          <cell r="I77">
            <v>8</v>
          </cell>
          <cell r="J77" t="str">
            <v>PVC</v>
          </cell>
          <cell r="K77">
            <v>0.01</v>
          </cell>
          <cell r="L77">
            <v>0.20319999999999999</v>
          </cell>
          <cell r="M77" t="str">
            <v>Existente</v>
          </cell>
        </row>
        <row r="78">
          <cell r="A78" t="str">
            <v>C67</v>
          </cell>
          <cell r="B78">
            <v>38</v>
          </cell>
          <cell r="C78">
            <v>42</v>
          </cell>
          <cell r="D78">
            <v>293.17</v>
          </cell>
          <cell r="E78">
            <v>292.52</v>
          </cell>
          <cell r="F78">
            <v>64.900000000000006</v>
          </cell>
          <cell r="G78">
            <v>0.997</v>
          </cell>
          <cell r="H78" t="str">
            <v>(N/A)</v>
          </cell>
          <cell r="I78">
            <v>8</v>
          </cell>
          <cell r="J78" t="str">
            <v>PVC</v>
          </cell>
          <cell r="K78">
            <v>0.01</v>
          </cell>
          <cell r="L78">
            <v>0.20319999999999999</v>
          </cell>
          <cell r="M78" t="str">
            <v>Existente</v>
          </cell>
        </row>
        <row r="80">
          <cell r="A80" t="str">
            <v>C68</v>
          </cell>
          <cell r="B80" t="str">
            <v>38i</v>
          </cell>
          <cell r="C80">
            <v>37</v>
          </cell>
          <cell r="D80">
            <v>294</v>
          </cell>
          <cell r="E80">
            <v>293.95999999999998</v>
          </cell>
          <cell r="F80">
            <v>46.7</v>
          </cell>
          <cell r="G80">
            <v>0.09</v>
          </cell>
          <cell r="H80" t="str">
            <v>(N/A)</v>
          </cell>
          <cell r="I80">
            <v>8</v>
          </cell>
          <cell r="J80" t="str">
            <v>PVC</v>
          </cell>
          <cell r="K80">
            <v>0.01</v>
          </cell>
          <cell r="L80">
            <v>0.20319999999999999</v>
          </cell>
          <cell r="M80" t="str">
            <v>Existente</v>
          </cell>
        </row>
        <row r="82">
          <cell r="A82" t="str">
            <v>C69</v>
          </cell>
          <cell r="B82">
            <v>39</v>
          </cell>
          <cell r="C82">
            <v>40</v>
          </cell>
          <cell r="D82">
            <v>293.93</v>
          </cell>
          <cell r="E82">
            <v>293.52999999999997</v>
          </cell>
          <cell r="F82">
            <v>43</v>
          </cell>
          <cell r="G82">
            <v>0.92400000000000004</v>
          </cell>
          <cell r="H82" t="str">
            <v>(N/A)</v>
          </cell>
          <cell r="I82">
            <v>8</v>
          </cell>
          <cell r="J82" t="str">
            <v>PEAD</v>
          </cell>
          <cell r="K82">
            <v>0.01</v>
          </cell>
          <cell r="L82">
            <v>0.20100000000000001</v>
          </cell>
          <cell r="M82" t="str">
            <v>Cambio Por Material</v>
          </cell>
        </row>
        <row r="83">
          <cell r="A83" t="str">
            <v>C70</v>
          </cell>
          <cell r="B83">
            <v>40</v>
          </cell>
          <cell r="C83">
            <v>43</v>
          </cell>
          <cell r="D83">
            <v>293.5</v>
          </cell>
          <cell r="E83">
            <v>292.02999999999997</v>
          </cell>
          <cell r="F83">
            <v>51.9</v>
          </cell>
          <cell r="G83">
            <v>2.8290000000000002</v>
          </cell>
          <cell r="H83" t="str">
            <v>(N/A)</v>
          </cell>
          <cell r="I83">
            <v>12</v>
          </cell>
          <cell r="J83" t="str">
            <v>PEAD</v>
          </cell>
          <cell r="K83">
            <v>0.01</v>
          </cell>
          <cell r="L83">
            <v>0.308</v>
          </cell>
          <cell r="M83" t="str">
            <v>Cambio Por Material y Diametro</v>
          </cell>
        </row>
        <row r="85">
          <cell r="A85" t="str">
            <v>C71</v>
          </cell>
          <cell r="B85">
            <v>4</v>
          </cell>
          <cell r="C85">
            <v>5</v>
          </cell>
          <cell r="D85">
            <v>298.27</v>
          </cell>
          <cell r="E85">
            <v>298.22000000000003</v>
          </cell>
          <cell r="F85">
            <v>38.299999999999997</v>
          </cell>
          <cell r="G85">
            <v>0.14699999999999999</v>
          </cell>
          <cell r="H85" t="str">
            <v>(N/A)</v>
          </cell>
          <cell r="I85">
            <v>10</v>
          </cell>
          <cell r="J85" t="str">
            <v>PVC</v>
          </cell>
          <cell r="K85">
            <v>0.01</v>
          </cell>
          <cell r="L85">
            <v>0.254</v>
          </cell>
          <cell r="M85" t="str">
            <v>Existente</v>
          </cell>
        </row>
        <row r="87">
          <cell r="A87" t="str">
            <v>C72</v>
          </cell>
          <cell r="B87">
            <v>41</v>
          </cell>
          <cell r="C87">
            <v>40</v>
          </cell>
          <cell r="D87">
            <v>294.54000000000002</v>
          </cell>
          <cell r="E87">
            <v>293.87</v>
          </cell>
          <cell r="F87">
            <v>35.299999999999997</v>
          </cell>
          <cell r="G87">
            <v>1.89</v>
          </cell>
          <cell r="H87" t="str">
            <v>(N/A)</v>
          </cell>
          <cell r="I87">
            <v>12</v>
          </cell>
          <cell r="J87" t="str">
            <v>PVC</v>
          </cell>
          <cell r="K87">
            <v>0.01</v>
          </cell>
          <cell r="L87">
            <v>0.30480000000000002</v>
          </cell>
          <cell r="M87" t="str">
            <v>Existente</v>
          </cell>
        </row>
        <row r="89">
          <cell r="A89" t="str">
            <v>C73</v>
          </cell>
          <cell r="B89">
            <v>48</v>
          </cell>
          <cell r="C89">
            <v>49</v>
          </cell>
          <cell r="D89">
            <v>306.06</v>
          </cell>
          <cell r="E89">
            <v>304.22000000000003</v>
          </cell>
          <cell r="F89">
            <v>119.6</v>
          </cell>
          <cell r="G89">
            <v>1.5369999999999999</v>
          </cell>
          <cell r="H89" t="str">
            <v>(N/A)</v>
          </cell>
          <cell r="I89">
            <v>8</v>
          </cell>
          <cell r="J89" t="str">
            <v>PVC</v>
          </cell>
          <cell r="K89">
            <v>0.01</v>
          </cell>
          <cell r="L89">
            <v>0.20319999999999999</v>
          </cell>
          <cell r="M89" t="str">
            <v>Existente</v>
          </cell>
        </row>
        <row r="90">
          <cell r="A90" t="str">
            <v>C74</v>
          </cell>
          <cell r="B90">
            <v>49</v>
          </cell>
          <cell r="C90">
            <v>50</v>
          </cell>
          <cell r="D90">
            <v>304.16000000000003</v>
          </cell>
          <cell r="E90">
            <v>303.11</v>
          </cell>
          <cell r="F90">
            <v>41.3</v>
          </cell>
          <cell r="G90">
            <v>2.5579999999999998</v>
          </cell>
          <cell r="H90" t="str">
            <v>(N/A)</v>
          </cell>
          <cell r="I90">
            <v>8</v>
          </cell>
          <cell r="J90" t="str">
            <v>PEAD</v>
          </cell>
          <cell r="K90">
            <v>0.01</v>
          </cell>
          <cell r="L90">
            <v>0.20100000000000001</v>
          </cell>
          <cell r="M90" t="str">
            <v>Cambio Por Material</v>
          </cell>
        </row>
        <row r="91">
          <cell r="A91" t="str">
            <v>C75</v>
          </cell>
          <cell r="B91">
            <v>50</v>
          </cell>
          <cell r="C91">
            <v>51</v>
          </cell>
          <cell r="D91">
            <v>303.04000000000002</v>
          </cell>
          <cell r="E91">
            <v>302.89</v>
          </cell>
          <cell r="F91">
            <v>87.6</v>
          </cell>
          <cell r="G91">
            <v>0.16600000000000001</v>
          </cell>
          <cell r="H91" t="str">
            <v>(N/A)</v>
          </cell>
          <cell r="I91">
            <v>8</v>
          </cell>
          <cell r="J91" t="str">
            <v>PEAD</v>
          </cell>
          <cell r="K91">
            <v>0.01</v>
          </cell>
          <cell r="L91">
            <v>0.20100000000000001</v>
          </cell>
          <cell r="M91" t="str">
            <v>Cambio Por Material</v>
          </cell>
        </row>
        <row r="92">
          <cell r="A92" t="str">
            <v>C76</v>
          </cell>
          <cell r="B92">
            <v>51</v>
          </cell>
          <cell r="C92">
            <v>52</v>
          </cell>
          <cell r="D92">
            <v>302.88</v>
          </cell>
          <cell r="E92">
            <v>302.61</v>
          </cell>
          <cell r="F92">
            <v>39.700000000000003</v>
          </cell>
          <cell r="G92">
            <v>0.69199999999999995</v>
          </cell>
          <cell r="H92" t="str">
            <v>(N/A)</v>
          </cell>
          <cell r="I92">
            <v>8</v>
          </cell>
          <cell r="J92" t="str">
            <v>PEAD</v>
          </cell>
          <cell r="K92">
            <v>0.01</v>
          </cell>
          <cell r="L92">
            <v>0.20100000000000001</v>
          </cell>
          <cell r="M92" t="str">
            <v>Cambio Por Material</v>
          </cell>
        </row>
        <row r="93">
          <cell r="A93" t="str">
            <v>C77</v>
          </cell>
          <cell r="B93">
            <v>52</v>
          </cell>
          <cell r="C93">
            <v>53</v>
          </cell>
          <cell r="D93">
            <v>302.48</v>
          </cell>
          <cell r="E93">
            <v>302.13</v>
          </cell>
          <cell r="F93">
            <v>41.2</v>
          </cell>
          <cell r="G93">
            <v>0.84299999999999997</v>
          </cell>
          <cell r="H93" t="str">
            <v>(N/A)</v>
          </cell>
          <cell r="I93">
            <v>8</v>
          </cell>
          <cell r="J93" t="str">
            <v>PEAD</v>
          </cell>
          <cell r="K93">
            <v>0.01</v>
          </cell>
          <cell r="L93">
            <v>0.20100000000000001</v>
          </cell>
          <cell r="M93" t="str">
            <v>Cambio Por Material</v>
          </cell>
        </row>
        <row r="94">
          <cell r="A94" t="str">
            <v>C78</v>
          </cell>
          <cell r="B94">
            <v>53</v>
          </cell>
          <cell r="C94">
            <v>54</v>
          </cell>
          <cell r="D94">
            <v>302.10000000000002</v>
          </cell>
          <cell r="E94">
            <v>301.89</v>
          </cell>
          <cell r="F94">
            <v>47.9</v>
          </cell>
          <cell r="G94">
            <v>0.439</v>
          </cell>
          <cell r="H94" t="str">
            <v>(N/A)</v>
          </cell>
          <cell r="I94">
            <v>8</v>
          </cell>
          <cell r="J94" t="str">
            <v>PEAD</v>
          </cell>
          <cell r="K94">
            <v>0.01</v>
          </cell>
          <cell r="L94">
            <v>0.20100000000000001</v>
          </cell>
          <cell r="M94" t="str">
            <v>Cambio Por Material</v>
          </cell>
        </row>
        <row r="95">
          <cell r="A95" t="str">
            <v>C79</v>
          </cell>
          <cell r="B95">
            <v>54</v>
          </cell>
          <cell r="C95">
            <v>55</v>
          </cell>
          <cell r="D95">
            <v>301.86</v>
          </cell>
          <cell r="E95">
            <v>300.5</v>
          </cell>
          <cell r="F95">
            <v>75.599999999999994</v>
          </cell>
          <cell r="G95">
            <v>1.7949999999999999</v>
          </cell>
          <cell r="H95" t="str">
            <v>(N/A)</v>
          </cell>
          <cell r="I95">
            <v>8</v>
          </cell>
          <cell r="J95" t="str">
            <v>PEAD</v>
          </cell>
          <cell r="K95">
            <v>0.01</v>
          </cell>
          <cell r="L95">
            <v>0.20100000000000001</v>
          </cell>
          <cell r="M95" t="str">
            <v>Cambio Por Material</v>
          </cell>
        </row>
        <row r="96">
          <cell r="A96" t="str">
            <v>C80</v>
          </cell>
          <cell r="B96">
            <v>55</v>
          </cell>
          <cell r="C96">
            <v>56</v>
          </cell>
          <cell r="D96">
            <v>300.45999999999998</v>
          </cell>
          <cell r="E96">
            <v>299.70999999999998</v>
          </cell>
          <cell r="F96">
            <v>59</v>
          </cell>
          <cell r="G96">
            <v>1.2689999999999999</v>
          </cell>
          <cell r="H96" t="str">
            <v>(N/A)</v>
          </cell>
          <cell r="I96">
            <v>8</v>
          </cell>
          <cell r="J96" t="str">
            <v>PEAD</v>
          </cell>
          <cell r="K96">
            <v>0.01</v>
          </cell>
          <cell r="L96">
            <v>0.20100000000000001</v>
          </cell>
          <cell r="M96" t="str">
            <v>Cambio Por Material</v>
          </cell>
        </row>
        <row r="97">
          <cell r="A97" t="str">
            <v>C81</v>
          </cell>
          <cell r="B97">
            <v>56</v>
          </cell>
          <cell r="C97">
            <v>57</v>
          </cell>
          <cell r="D97">
            <v>299.66000000000003</v>
          </cell>
          <cell r="E97">
            <v>298.77999999999997</v>
          </cell>
          <cell r="F97">
            <v>48.1</v>
          </cell>
          <cell r="G97">
            <v>1.84</v>
          </cell>
          <cell r="H97" t="str">
            <v>(N/A)</v>
          </cell>
          <cell r="I97">
            <v>8</v>
          </cell>
          <cell r="J97" t="str">
            <v>PEAD</v>
          </cell>
          <cell r="K97">
            <v>0.01</v>
          </cell>
          <cell r="L97">
            <v>0.20100000000000001</v>
          </cell>
          <cell r="M97" t="str">
            <v>Cambio Por Material</v>
          </cell>
        </row>
        <row r="98">
          <cell r="A98" t="str">
            <v>C82</v>
          </cell>
          <cell r="B98">
            <v>57</v>
          </cell>
          <cell r="C98">
            <v>60</v>
          </cell>
          <cell r="D98">
            <v>298.8</v>
          </cell>
          <cell r="E98">
            <v>298.08999999999997</v>
          </cell>
          <cell r="F98">
            <v>53.8</v>
          </cell>
          <cell r="G98">
            <v>1.3180000000000001</v>
          </cell>
          <cell r="H98" t="str">
            <v>(N/A)</v>
          </cell>
          <cell r="I98">
            <v>10</v>
          </cell>
          <cell r="J98" t="str">
            <v>PVC</v>
          </cell>
          <cell r="K98">
            <v>0.01</v>
          </cell>
          <cell r="L98">
            <v>0.254</v>
          </cell>
          <cell r="M98" t="str">
            <v>Existente</v>
          </cell>
        </row>
        <row r="99">
          <cell r="A99" t="str">
            <v>C83</v>
          </cell>
          <cell r="B99">
            <v>60</v>
          </cell>
          <cell r="C99">
            <v>63</v>
          </cell>
          <cell r="D99">
            <v>298.08</v>
          </cell>
          <cell r="E99">
            <v>297.49</v>
          </cell>
          <cell r="F99">
            <v>50.7</v>
          </cell>
          <cell r="G99">
            <v>1.17</v>
          </cell>
          <cell r="H99" t="str">
            <v>(N/A)</v>
          </cell>
          <cell r="I99">
            <v>10</v>
          </cell>
          <cell r="J99" t="str">
            <v>PVC</v>
          </cell>
          <cell r="K99">
            <v>0.01</v>
          </cell>
          <cell r="L99">
            <v>0.254</v>
          </cell>
          <cell r="M99" t="str">
            <v>Existente</v>
          </cell>
        </row>
        <row r="100">
          <cell r="A100" t="str">
            <v>C84</v>
          </cell>
          <cell r="B100">
            <v>63</v>
          </cell>
          <cell r="C100">
            <v>66</v>
          </cell>
          <cell r="D100">
            <v>297.2</v>
          </cell>
          <cell r="E100">
            <v>297.08</v>
          </cell>
          <cell r="F100">
            <v>47.7</v>
          </cell>
          <cell r="G100">
            <v>0.23499999999999999</v>
          </cell>
          <cell r="H100" t="str">
            <v>(N/A)</v>
          </cell>
          <cell r="I100">
            <v>10</v>
          </cell>
          <cell r="J100" t="str">
            <v>PEAD</v>
          </cell>
          <cell r="K100">
            <v>0.01</v>
          </cell>
          <cell r="L100">
            <v>0.249</v>
          </cell>
          <cell r="M100" t="str">
            <v>Cambio Por Material y Diametro</v>
          </cell>
        </row>
        <row r="101">
          <cell r="A101" t="str">
            <v>C85</v>
          </cell>
          <cell r="B101">
            <v>66</v>
          </cell>
          <cell r="C101">
            <v>68</v>
          </cell>
          <cell r="D101">
            <v>297.07</v>
          </cell>
          <cell r="E101">
            <v>294.97000000000003</v>
          </cell>
          <cell r="F101">
            <v>44.8</v>
          </cell>
          <cell r="G101">
            <v>4.6879999999999997</v>
          </cell>
          <cell r="H101" t="str">
            <v>(N/A)</v>
          </cell>
          <cell r="I101">
            <v>10</v>
          </cell>
          <cell r="J101" t="str">
            <v>PEAD</v>
          </cell>
          <cell r="K101">
            <v>0.01</v>
          </cell>
          <cell r="L101">
            <v>0.249</v>
          </cell>
          <cell r="M101" t="str">
            <v>Cambio Por Material y Diametro</v>
          </cell>
        </row>
        <row r="103">
          <cell r="A103" t="str">
            <v>C86</v>
          </cell>
          <cell r="B103">
            <v>58</v>
          </cell>
          <cell r="C103">
            <v>14</v>
          </cell>
          <cell r="D103">
            <v>298.72000000000003</v>
          </cell>
          <cell r="E103">
            <v>297.8</v>
          </cell>
          <cell r="F103">
            <v>49.9</v>
          </cell>
          <cell r="G103">
            <v>1.8420000000000001</v>
          </cell>
          <cell r="H103" t="str">
            <v>(N/A)</v>
          </cell>
          <cell r="I103">
            <v>8</v>
          </cell>
          <cell r="J103" t="str">
            <v>PEAD</v>
          </cell>
          <cell r="K103">
            <v>0.01</v>
          </cell>
          <cell r="L103">
            <v>0.20100000000000001</v>
          </cell>
          <cell r="M103" t="str">
            <v>Cambio Por Material y Diametro</v>
          </cell>
        </row>
        <row r="105">
          <cell r="A105" t="str">
            <v>C87</v>
          </cell>
          <cell r="B105" t="str">
            <v>P1</v>
          </cell>
          <cell r="C105">
            <v>61</v>
          </cell>
          <cell r="D105">
            <v>299.57</v>
          </cell>
          <cell r="E105">
            <v>298.95</v>
          </cell>
          <cell r="F105">
            <v>59.1</v>
          </cell>
          <cell r="G105">
            <v>1.0429999999999999</v>
          </cell>
          <cell r="H105" t="str">
            <v>(N/A)</v>
          </cell>
          <cell r="I105">
            <v>8</v>
          </cell>
          <cell r="J105" t="str">
            <v>PEAD</v>
          </cell>
          <cell r="K105">
            <v>0.01</v>
          </cell>
          <cell r="L105">
            <v>0.20100000000000001</v>
          </cell>
          <cell r="M105" t="str">
            <v>Cambio Por Material y Diametro</v>
          </cell>
        </row>
        <row r="106">
          <cell r="A106" t="str">
            <v>C88</v>
          </cell>
          <cell r="B106">
            <v>61</v>
          </cell>
          <cell r="C106">
            <v>60</v>
          </cell>
          <cell r="D106">
            <v>298.92</v>
          </cell>
          <cell r="E106">
            <v>298.13</v>
          </cell>
          <cell r="F106">
            <v>53.2</v>
          </cell>
          <cell r="G106">
            <v>1.4850000000000001</v>
          </cell>
          <cell r="H106" t="str">
            <v>(N/A)</v>
          </cell>
          <cell r="I106">
            <v>8</v>
          </cell>
          <cell r="J106" t="str">
            <v>PEAD</v>
          </cell>
          <cell r="K106">
            <v>0.01</v>
          </cell>
          <cell r="L106">
            <v>0.20100000000000001</v>
          </cell>
          <cell r="M106" t="str">
            <v>Cambio Por Material y Diametro</v>
          </cell>
        </row>
        <row r="108">
          <cell r="A108" t="str">
            <v>C89</v>
          </cell>
          <cell r="B108" t="str">
            <v>63i</v>
          </cell>
          <cell r="C108">
            <v>17</v>
          </cell>
          <cell r="D108">
            <v>297.5</v>
          </cell>
          <cell r="E108">
            <v>296.93</v>
          </cell>
          <cell r="F108">
            <v>59.1</v>
          </cell>
          <cell r="G108">
            <v>0.95699999999999996</v>
          </cell>
          <cell r="H108" t="str">
            <v>(N/A)</v>
          </cell>
          <cell r="I108">
            <v>8</v>
          </cell>
          <cell r="J108" t="str">
            <v>PEAD</v>
          </cell>
          <cell r="K108">
            <v>0.01</v>
          </cell>
          <cell r="L108">
            <v>0.20100000000000001</v>
          </cell>
          <cell r="M108" t="str">
            <v>Cambio Por Material</v>
          </cell>
        </row>
        <row r="110">
          <cell r="A110" t="str">
            <v>C90</v>
          </cell>
          <cell r="B110">
            <v>64</v>
          </cell>
          <cell r="C110">
            <v>63</v>
          </cell>
          <cell r="D110">
            <v>297.83999999999997</v>
          </cell>
          <cell r="E110">
            <v>297.26</v>
          </cell>
          <cell r="F110">
            <v>60</v>
          </cell>
          <cell r="G110">
            <v>0.97099999999999997</v>
          </cell>
          <cell r="H110" t="str">
            <v>(N/A)</v>
          </cell>
          <cell r="I110">
            <v>8</v>
          </cell>
          <cell r="J110" t="str">
            <v>PEAD</v>
          </cell>
          <cell r="K110">
            <v>0.01</v>
          </cell>
          <cell r="L110">
            <v>0.20100000000000001</v>
          </cell>
          <cell r="M110" t="str">
            <v>Cambio Por Material</v>
          </cell>
        </row>
        <row r="112">
          <cell r="A112" t="str">
            <v>C91</v>
          </cell>
          <cell r="B112">
            <v>69</v>
          </cell>
          <cell r="C112">
            <v>68</v>
          </cell>
          <cell r="D112">
            <v>296.49</v>
          </cell>
          <cell r="E112">
            <v>295.18</v>
          </cell>
          <cell r="F112">
            <v>39.799999999999997</v>
          </cell>
          <cell r="G112">
            <v>3.2629999999999999</v>
          </cell>
          <cell r="H112" t="str">
            <v>(N/A)</v>
          </cell>
          <cell r="I112">
            <v>8</v>
          </cell>
          <cell r="J112" t="str">
            <v>PEAD</v>
          </cell>
          <cell r="K112">
            <v>0.01</v>
          </cell>
          <cell r="L112">
            <v>0.20100000000000001</v>
          </cell>
          <cell r="M112" t="str">
            <v>Cambio Por Diametro</v>
          </cell>
        </row>
        <row r="114">
          <cell r="A114" t="str">
            <v>C92</v>
          </cell>
          <cell r="B114">
            <v>7</v>
          </cell>
          <cell r="C114">
            <v>109</v>
          </cell>
          <cell r="D114">
            <v>298.27999999999997</v>
          </cell>
          <cell r="E114">
            <v>298.2</v>
          </cell>
          <cell r="F114">
            <v>39.200000000000003</v>
          </cell>
          <cell r="G114">
            <v>0.217</v>
          </cell>
          <cell r="H114" t="str">
            <v>(N/A)</v>
          </cell>
          <cell r="I114">
            <v>10</v>
          </cell>
          <cell r="J114" t="str">
            <v>PVC</v>
          </cell>
          <cell r="K114">
            <v>0.01</v>
          </cell>
          <cell r="L114">
            <v>0.254</v>
          </cell>
          <cell r="M114" t="str">
            <v>Existente</v>
          </cell>
        </row>
        <row r="116">
          <cell r="A116" t="str">
            <v>C93</v>
          </cell>
          <cell r="B116">
            <v>77</v>
          </cell>
          <cell r="C116">
            <v>80</v>
          </cell>
          <cell r="D116">
            <v>294</v>
          </cell>
          <cell r="E116">
            <v>293.32</v>
          </cell>
          <cell r="F116">
            <v>36.1</v>
          </cell>
          <cell r="G116">
            <v>1.8720000000000001</v>
          </cell>
          <cell r="H116" t="str">
            <v>(N/A)</v>
          </cell>
          <cell r="I116">
            <v>8</v>
          </cell>
          <cell r="J116" t="str">
            <v>PVC</v>
          </cell>
          <cell r="K116">
            <v>0.01</v>
          </cell>
          <cell r="L116">
            <v>0.20319999999999999</v>
          </cell>
          <cell r="M116" t="str">
            <v>Existente</v>
          </cell>
        </row>
        <row r="117">
          <cell r="A117" t="str">
            <v>C94</v>
          </cell>
          <cell r="B117">
            <v>80</v>
          </cell>
          <cell r="C117">
            <v>81</v>
          </cell>
          <cell r="D117">
            <v>293.25</v>
          </cell>
          <cell r="E117">
            <v>292.35000000000002</v>
          </cell>
          <cell r="F117">
            <v>33</v>
          </cell>
          <cell r="G117">
            <v>2.746</v>
          </cell>
          <cell r="H117" t="str">
            <v>(N/A)</v>
          </cell>
          <cell r="I117">
            <v>8</v>
          </cell>
          <cell r="J117" t="str">
            <v>PVC</v>
          </cell>
          <cell r="K117">
            <v>0.01</v>
          </cell>
          <cell r="L117">
            <v>0.20319999999999999</v>
          </cell>
          <cell r="M117" t="str">
            <v>Existente</v>
          </cell>
        </row>
        <row r="118">
          <cell r="A118" t="str">
            <v>C95</v>
          </cell>
          <cell r="B118">
            <v>81</v>
          </cell>
          <cell r="C118">
            <v>83</v>
          </cell>
          <cell r="D118">
            <v>292.33999999999997</v>
          </cell>
          <cell r="E118">
            <v>291.33999999999997</v>
          </cell>
          <cell r="F118">
            <v>25.2</v>
          </cell>
          <cell r="G118">
            <v>3.94</v>
          </cell>
          <cell r="H118" t="str">
            <v>(N/A)</v>
          </cell>
          <cell r="I118">
            <v>8</v>
          </cell>
          <cell r="J118" t="str">
            <v>PVC</v>
          </cell>
          <cell r="K118">
            <v>0.01</v>
          </cell>
          <cell r="L118">
            <v>0.20319999999999999</v>
          </cell>
          <cell r="M118" t="str">
            <v>Existente</v>
          </cell>
        </row>
        <row r="119">
          <cell r="A119" t="str">
            <v>C96</v>
          </cell>
          <cell r="B119">
            <v>83</v>
          </cell>
          <cell r="C119">
            <v>84</v>
          </cell>
          <cell r="D119">
            <v>290.95</v>
          </cell>
          <cell r="E119">
            <v>289.85000000000002</v>
          </cell>
          <cell r="F119">
            <v>55.7</v>
          </cell>
          <cell r="G119">
            <v>1.9830000000000001</v>
          </cell>
          <cell r="H119" t="str">
            <v>(N/A)</v>
          </cell>
          <cell r="I119">
            <v>8</v>
          </cell>
          <cell r="J119" t="str">
            <v>PVC</v>
          </cell>
          <cell r="K119">
            <v>0.01</v>
          </cell>
          <cell r="L119">
            <v>0.20319999999999999</v>
          </cell>
          <cell r="M119" t="str">
            <v>Existente</v>
          </cell>
        </row>
        <row r="120">
          <cell r="A120" t="str">
            <v>C97</v>
          </cell>
          <cell r="B120">
            <v>84</v>
          </cell>
          <cell r="C120">
            <v>76</v>
          </cell>
          <cell r="D120">
            <v>289.8</v>
          </cell>
          <cell r="E120">
            <v>289.43</v>
          </cell>
          <cell r="F120">
            <v>50.6</v>
          </cell>
          <cell r="G120">
            <v>0.72499999999999998</v>
          </cell>
          <cell r="H120" t="str">
            <v>(N/A)</v>
          </cell>
          <cell r="I120">
            <v>8</v>
          </cell>
          <cell r="J120" t="str">
            <v>PEAD</v>
          </cell>
          <cell r="K120">
            <v>0.01</v>
          </cell>
          <cell r="L120">
            <v>0.20100000000000001</v>
          </cell>
          <cell r="M120" t="str">
            <v>Cambio Por Material</v>
          </cell>
        </row>
        <row r="122">
          <cell r="A122" t="str">
            <v>C98</v>
          </cell>
          <cell r="B122">
            <v>78</v>
          </cell>
          <cell r="C122">
            <v>79</v>
          </cell>
          <cell r="D122">
            <v>293.43</v>
          </cell>
          <cell r="E122">
            <v>292.52</v>
          </cell>
          <cell r="F122">
            <v>33.9</v>
          </cell>
          <cell r="G122">
            <v>2.6909999999999998</v>
          </cell>
          <cell r="H122" t="str">
            <v>(N/A)</v>
          </cell>
          <cell r="I122">
            <v>8</v>
          </cell>
          <cell r="J122" t="str">
            <v>PVC</v>
          </cell>
          <cell r="K122">
            <v>0.01</v>
          </cell>
          <cell r="L122">
            <v>0.20319999999999999</v>
          </cell>
          <cell r="M122" t="str">
            <v>Existente</v>
          </cell>
        </row>
        <row r="123">
          <cell r="A123" t="str">
            <v>C99</v>
          </cell>
          <cell r="B123">
            <v>79</v>
          </cell>
          <cell r="C123">
            <v>82</v>
          </cell>
          <cell r="D123">
            <v>292.51</v>
          </cell>
          <cell r="E123">
            <v>292.45999999999998</v>
          </cell>
          <cell r="F123">
            <v>33.200000000000003</v>
          </cell>
          <cell r="G123">
            <v>0.152</v>
          </cell>
          <cell r="H123" t="str">
            <v>(N/A)</v>
          </cell>
          <cell r="I123">
            <v>8</v>
          </cell>
          <cell r="J123" t="str">
            <v>PVC</v>
          </cell>
          <cell r="K123">
            <v>0.01</v>
          </cell>
          <cell r="L123">
            <v>0.20319999999999999</v>
          </cell>
          <cell r="M123" t="str">
            <v>Existente</v>
          </cell>
        </row>
        <row r="124">
          <cell r="A124" t="str">
            <v>C100</v>
          </cell>
          <cell r="B124">
            <v>82</v>
          </cell>
          <cell r="C124">
            <v>81</v>
          </cell>
          <cell r="D124">
            <v>292.39999999999998</v>
          </cell>
          <cell r="E124">
            <v>292.37</v>
          </cell>
          <cell r="F124">
            <v>43</v>
          </cell>
          <cell r="G124">
            <v>7.0000000000000007E-2</v>
          </cell>
          <cell r="H124" t="str">
            <v>(N/A)</v>
          </cell>
          <cell r="I124">
            <v>8</v>
          </cell>
          <cell r="J124" t="str">
            <v>PVC</v>
          </cell>
          <cell r="K124">
            <v>0.01</v>
          </cell>
          <cell r="L124">
            <v>0.20319999999999999</v>
          </cell>
          <cell r="M124" t="str">
            <v>Existente</v>
          </cell>
        </row>
        <row r="126">
          <cell r="A126" t="str">
            <v>C101</v>
          </cell>
          <cell r="B126">
            <v>8</v>
          </cell>
          <cell r="C126">
            <v>10</v>
          </cell>
          <cell r="D126">
            <v>298.56</v>
          </cell>
          <cell r="E126">
            <v>298.13</v>
          </cell>
          <cell r="F126">
            <v>40.799999999999997</v>
          </cell>
          <cell r="G126">
            <v>1.073</v>
          </cell>
          <cell r="H126" t="str">
            <v>(N/A)</v>
          </cell>
          <cell r="I126">
            <v>10</v>
          </cell>
          <cell r="J126" t="str">
            <v>PVC</v>
          </cell>
          <cell r="K126">
            <v>0.01</v>
          </cell>
          <cell r="L126">
            <v>0.254</v>
          </cell>
          <cell r="M126" t="str">
            <v>Existente</v>
          </cell>
        </row>
        <row r="128">
          <cell r="A128" t="str">
            <v>C102</v>
          </cell>
          <cell r="B128">
            <v>85</v>
          </cell>
          <cell r="C128">
            <v>86</v>
          </cell>
          <cell r="D128">
            <v>291.58999999999997</v>
          </cell>
          <cell r="E128">
            <v>291.58</v>
          </cell>
          <cell r="F128">
            <v>35.5</v>
          </cell>
          <cell r="G128">
            <v>4.2000000000000003E-2</v>
          </cell>
          <cell r="H128" t="str">
            <v>(N/A)</v>
          </cell>
          <cell r="I128">
            <v>8</v>
          </cell>
          <cell r="J128" t="str">
            <v>PVC</v>
          </cell>
          <cell r="K128">
            <v>0.01</v>
          </cell>
          <cell r="L128">
            <v>0.20319999999999999</v>
          </cell>
          <cell r="M128" t="str">
            <v>Existente</v>
          </cell>
        </row>
        <row r="129">
          <cell r="A129" t="str">
            <v>C103</v>
          </cell>
          <cell r="B129">
            <v>86</v>
          </cell>
          <cell r="C129">
            <v>87</v>
          </cell>
          <cell r="D129">
            <v>291.52</v>
          </cell>
          <cell r="E129">
            <v>291.51</v>
          </cell>
          <cell r="F129">
            <v>33.299999999999997</v>
          </cell>
          <cell r="G129">
            <v>2.7E-2</v>
          </cell>
          <cell r="H129" t="str">
            <v>(N/A)</v>
          </cell>
          <cell r="I129">
            <v>8</v>
          </cell>
          <cell r="J129" t="str">
            <v>PVC</v>
          </cell>
          <cell r="K129">
            <v>0.01</v>
          </cell>
          <cell r="L129">
            <v>0.20319999999999999</v>
          </cell>
          <cell r="M129" t="str">
            <v>Existente</v>
          </cell>
        </row>
        <row r="130">
          <cell r="A130" t="str">
            <v>C104</v>
          </cell>
          <cell r="B130">
            <v>87</v>
          </cell>
          <cell r="C130">
            <v>90</v>
          </cell>
          <cell r="D130">
            <v>291.48</v>
          </cell>
          <cell r="E130">
            <v>291.45999999999998</v>
          </cell>
          <cell r="F130">
            <v>5.7</v>
          </cell>
          <cell r="G130">
            <v>0.32800000000000001</v>
          </cell>
          <cell r="H130" t="str">
            <v>(N/A)</v>
          </cell>
          <cell r="I130">
            <v>8</v>
          </cell>
          <cell r="J130" t="str">
            <v>PVC</v>
          </cell>
          <cell r="K130">
            <v>0.01</v>
          </cell>
          <cell r="L130">
            <v>0.20319999999999999</v>
          </cell>
          <cell r="M130" t="str">
            <v>Existente</v>
          </cell>
        </row>
        <row r="131">
          <cell r="A131" t="str">
            <v>C105</v>
          </cell>
          <cell r="B131">
            <v>90</v>
          </cell>
          <cell r="C131">
            <v>91</v>
          </cell>
          <cell r="D131">
            <v>291.42</v>
          </cell>
          <cell r="E131">
            <v>291.22000000000003</v>
          </cell>
          <cell r="F131">
            <v>38.5</v>
          </cell>
          <cell r="G131">
            <v>0.51600000000000001</v>
          </cell>
          <cell r="H131" t="str">
            <v>(N/A)</v>
          </cell>
          <cell r="I131">
            <v>8</v>
          </cell>
          <cell r="J131" t="str">
            <v>PVC</v>
          </cell>
          <cell r="K131">
            <v>0.01</v>
          </cell>
          <cell r="L131">
            <v>0.20319999999999999</v>
          </cell>
          <cell r="M131" t="str">
            <v>Existente</v>
          </cell>
        </row>
        <row r="132">
          <cell r="A132" t="str">
            <v>C106</v>
          </cell>
          <cell r="B132">
            <v>91</v>
          </cell>
          <cell r="C132">
            <v>93</v>
          </cell>
          <cell r="D132">
            <v>291.16000000000003</v>
          </cell>
          <cell r="E132">
            <v>291.05</v>
          </cell>
          <cell r="F132">
            <v>35.5</v>
          </cell>
          <cell r="G132">
            <v>0.30399999999999999</v>
          </cell>
          <cell r="H132" t="str">
            <v>(N/A)</v>
          </cell>
          <cell r="I132">
            <v>8</v>
          </cell>
          <cell r="J132" t="str">
            <v>PVC</v>
          </cell>
          <cell r="K132">
            <v>0.01</v>
          </cell>
          <cell r="L132">
            <v>0.20319999999999999</v>
          </cell>
          <cell r="M132" t="str">
            <v>Existente</v>
          </cell>
        </row>
        <row r="133">
          <cell r="A133" t="str">
            <v>C107</v>
          </cell>
          <cell r="B133">
            <v>93</v>
          </cell>
          <cell r="C133">
            <v>92</v>
          </cell>
          <cell r="D133">
            <v>291</v>
          </cell>
          <cell r="E133">
            <v>290.70999999999998</v>
          </cell>
          <cell r="F133">
            <v>55.4</v>
          </cell>
          <cell r="G133">
            <v>0.52300000000000002</v>
          </cell>
          <cell r="H133" t="str">
            <v>(N/A)</v>
          </cell>
          <cell r="I133">
            <v>8</v>
          </cell>
          <cell r="J133" t="str">
            <v>PVC</v>
          </cell>
          <cell r="K133">
            <v>0.01</v>
          </cell>
          <cell r="L133">
            <v>0.20319999999999999</v>
          </cell>
          <cell r="M133" t="str">
            <v>Existente</v>
          </cell>
        </row>
        <row r="135">
          <cell r="A135" t="str">
            <v>C108</v>
          </cell>
          <cell r="B135">
            <v>89</v>
          </cell>
          <cell r="C135">
            <v>88</v>
          </cell>
          <cell r="D135">
            <v>295.08999999999997</v>
          </cell>
          <cell r="E135">
            <v>293.49</v>
          </cell>
          <cell r="F135">
            <v>24.3</v>
          </cell>
          <cell r="G135">
            <v>6.5229999999999997</v>
          </cell>
          <cell r="H135" t="str">
            <v>(N/A)</v>
          </cell>
          <cell r="I135">
            <v>8</v>
          </cell>
          <cell r="J135" t="str">
            <v>PVC</v>
          </cell>
          <cell r="K135">
            <v>0.01</v>
          </cell>
          <cell r="L135">
            <v>0.20319999999999999</v>
          </cell>
          <cell r="M135" t="str">
            <v>Existente</v>
          </cell>
        </row>
        <row r="136">
          <cell r="A136" t="str">
            <v>C109</v>
          </cell>
          <cell r="B136">
            <v>88</v>
          </cell>
          <cell r="C136">
            <v>87</v>
          </cell>
          <cell r="D136">
            <v>293.45999999999998</v>
          </cell>
          <cell r="E136">
            <v>291.5</v>
          </cell>
          <cell r="F136">
            <v>34.299999999999997</v>
          </cell>
          <cell r="G136">
            <v>5.7149999999999999</v>
          </cell>
          <cell r="H136" t="str">
            <v>(N/A)</v>
          </cell>
          <cell r="I136">
            <v>8</v>
          </cell>
          <cell r="J136" t="str">
            <v>PVC</v>
          </cell>
          <cell r="K136">
            <v>0.01</v>
          </cell>
          <cell r="L136">
            <v>0.20319999999999999</v>
          </cell>
          <cell r="M136" t="str">
            <v>Existente</v>
          </cell>
        </row>
        <row r="138">
          <cell r="A138" t="str">
            <v>C110</v>
          </cell>
          <cell r="B138">
            <v>9</v>
          </cell>
          <cell r="C138">
            <v>12</v>
          </cell>
          <cell r="D138">
            <v>298.77999999999997</v>
          </cell>
          <cell r="E138">
            <v>298</v>
          </cell>
          <cell r="F138">
            <v>41.3</v>
          </cell>
          <cell r="G138">
            <v>1.893</v>
          </cell>
          <cell r="H138" t="str">
            <v>(N/A)</v>
          </cell>
          <cell r="I138">
            <v>8</v>
          </cell>
          <cell r="J138" t="str">
            <v>PVC</v>
          </cell>
          <cell r="K138">
            <v>0.01</v>
          </cell>
          <cell r="L138">
            <v>0.20319999999999999</v>
          </cell>
          <cell r="M138" t="str">
            <v>Existente</v>
          </cell>
        </row>
      </sheetData>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 val="Copia de Programa 2003"/>
    </sheetNames>
    <definedNames>
      <definedName name="ERR"/>
    </definedNames>
    <sheetDataSet>
      <sheetData sheetId="0"/>
      <sheetData sheetId="1">
        <row r="76">
          <cell r="D76">
            <v>31265.360000000001</v>
          </cell>
        </row>
      </sheetData>
      <sheetData sheetId="2"/>
      <sheetData sheetId="3"/>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1"/>
      <sheetName val="HOJA DISEÑO"/>
      <sheetName val="Hoja3"/>
    </sheetNames>
    <sheetDataSet>
      <sheetData sheetId="0">
        <row r="1">
          <cell r="A1">
            <v>1E-3</v>
          </cell>
          <cell r="B1">
            <v>0.15</v>
          </cell>
          <cell r="C1">
            <v>0.04</v>
          </cell>
          <cell r="D1">
            <v>0.114</v>
          </cell>
        </row>
        <row r="2">
          <cell r="A2">
            <v>2E-3</v>
          </cell>
          <cell r="B2">
            <v>0.19</v>
          </cell>
          <cell r="C2">
            <v>0.05</v>
          </cell>
          <cell r="D2">
            <v>0.123</v>
          </cell>
        </row>
        <row r="3">
          <cell r="A3">
            <v>3.0000000000000001E-3</v>
          </cell>
          <cell r="B3">
            <v>0.205625</v>
          </cell>
          <cell r="C3">
            <v>5.6250000000000001E-2</v>
          </cell>
          <cell r="D3">
            <v>0.13200000000000001</v>
          </cell>
        </row>
        <row r="4">
          <cell r="A4">
            <v>4.0000000000000001E-3</v>
          </cell>
          <cell r="B4">
            <v>0.22125</v>
          </cell>
          <cell r="C4">
            <v>6.25E-2</v>
          </cell>
          <cell r="D4">
            <v>0.14100000000000001</v>
          </cell>
        </row>
        <row r="5">
          <cell r="A5">
            <v>5.0000000000000001E-3</v>
          </cell>
          <cell r="B5">
            <v>0.236875</v>
          </cell>
          <cell r="C5">
            <v>6.8750000000000006E-2</v>
          </cell>
          <cell r="D5">
            <v>0.15000000000000002</v>
          </cell>
        </row>
        <row r="6">
          <cell r="A6">
            <v>6.0000000000000001E-3</v>
          </cell>
          <cell r="B6">
            <v>0.2525</v>
          </cell>
          <cell r="C6">
            <v>7.5000000000000011E-2</v>
          </cell>
          <cell r="D6">
            <v>0.15900000000000003</v>
          </cell>
        </row>
        <row r="7">
          <cell r="A7">
            <v>7.0000000000000001E-3</v>
          </cell>
          <cell r="B7">
            <v>0.268125</v>
          </cell>
          <cell r="C7">
            <v>8.1250000000000017E-2</v>
          </cell>
          <cell r="D7">
            <v>0.16800000000000004</v>
          </cell>
        </row>
        <row r="8">
          <cell r="A8">
            <v>8.0000000000000002E-3</v>
          </cell>
          <cell r="B8">
            <v>0.28375</v>
          </cell>
          <cell r="C8">
            <v>8.7500000000000022E-2</v>
          </cell>
          <cell r="D8">
            <v>0.17700000000000005</v>
          </cell>
        </row>
        <row r="9">
          <cell r="A9">
            <v>9.0000000000000011E-3</v>
          </cell>
          <cell r="B9">
            <v>0.299375</v>
          </cell>
          <cell r="C9">
            <v>9.3750000000000028E-2</v>
          </cell>
          <cell r="D9">
            <v>0.18600000000000005</v>
          </cell>
        </row>
        <row r="10">
          <cell r="A10">
            <v>0.01</v>
          </cell>
          <cell r="B10">
            <v>0.315</v>
          </cell>
          <cell r="C10">
            <v>0.1</v>
          </cell>
          <cell r="D10">
            <v>0.19500000000000001</v>
          </cell>
        </row>
        <row r="11">
          <cell r="A11">
            <v>1.0999999999999999E-2</v>
          </cell>
          <cell r="B11">
            <v>0.31850000000000001</v>
          </cell>
          <cell r="C11">
            <v>0.10250000000000001</v>
          </cell>
          <cell r="D11">
            <v>0.20280000000000001</v>
          </cell>
        </row>
        <row r="12">
          <cell r="A12">
            <v>1.2E-2</v>
          </cell>
          <cell r="B12">
            <v>0.32200000000000001</v>
          </cell>
          <cell r="C12">
            <v>0.10500000000000001</v>
          </cell>
          <cell r="D12">
            <v>0.21060000000000001</v>
          </cell>
        </row>
        <row r="13">
          <cell r="A13">
            <v>1.3000000000000001E-2</v>
          </cell>
          <cell r="B13">
            <v>0.32550000000000001</v>
          </cell>
          <cell r="C13">
            <v>0.10750000000000001</v>
          </cell>
          <cell r="D13">
            <v>0.21840000000000001</v>
          </cell>
        </row>
        <row r="14">
          <cell r="A14">
            <v>1.4000000000000002E-2</v>
          </cell>
          <cell r="B14">
            <v>0.32900000000000001</v>
          </cell>
          <cell r="C14">
            <v>0.11000000000000001</v>
          </cell>
          <cell r="D14">
            <v>0.22620000000000001</v>
          </cell>
        </row>
        <row r="15">
          <cell r="A15">
            <v>1.4999999999999999E-2</v>
          </cell>
          <cell r="B15">
            <v>0.33250000000000002</v>
          </cell>
          <cell r="C15">
            <v>0.1125</v>
          </cell>
          <cell r="D15">
            <v>0.23399999999999999</v>
          </cell>
        </row>
        <row r="16">
          <cell r="A16">
            <v>1.6E-2</v>
          </cell>
          <cell r="B16">
            <v>0.33600000000000002</v>
          </cell>
          <cell r="C16">
            <v>0.115</v>
          </cell>
          <cell r="D16">
            <v>0.24179999999999999</v>
          </cell>
        </row>
        <row r="17">
          <cell r="A17">
            <v>1.7000000000000001E-2</v>
          </cell>
          <cell r="B17">
            <v>0.33950000000000002</v>
          </cell>
          <cell r="C17">
            <v>0.11750000000000001</v>
          </cell>
          <cell r="D17">
            <v>0.24959999999999999</v>
          </cell>
        </row>
        <row r="18">
          <cell r="A18">
            <v>1.8000000000000002E-2</v>
          </cell>
          <cell r="B18">
            <v>0.34300000000000003</v>
          </cell>
          <cell r="C18">
            <v>0.12000000000000001</v>
          </cell>
          <cell r="D18">
            <v>0.25740000000000002</v>
          </cell>
        </row>
        <row r="19">
          <cell r="A19">
            <v>1.9000000000000003E-2</v>
          </cell>
          <cell r="B19">
            <v>0.34650000000000003</v>
          </cell>
          <cell r="C19">
            <v>0.12250000000000001</v>
          </cell>
          <cell r="D19">
            <v>0.26520000000000005</v>
          </cell>
        </row>
        <row r="20">
          <cell r="A20">
            <v>0.02</v>
          </cell>
          <cell r="B20">
            <v>0.35</v>
          </cell>
          <cell r="C20">
            <v>0.125</v>
          </cell>
          <cell r="D20">
            <v>0.27300000000000002</v>
          </cell>
        </row>
        <row r="21">
          <cell r="A21">
            <v>2.1000000000000001E-2</v>
          </cell>
          <cell r="B21">
            <v>0.35549999999999998</v>
          </cell>
          <cell r="C21">
            <v>0.1275</v>
          </cell>
          <cell r="D21">
            <v>0.27850000000000003</v>
          </cell>
        </row>
        <row r="22">
          <cell r="A22">
            <v>2.2000000000000002E-2</v>
          </cell>
          <cell r="B22">
            <v>0.36099999999999999</v>
          </cell>
          <cell r="C22">
            <v>0.13</v>
          </cell>
          <cell r="D22">
            <v>0.28400000000000003</v>
          </cell>
        </row>
        <row r="23">
          <cell r="A23">
            <v>2.3E-2</v>
          </cell>
          <cell r="B23">
            <v>0.36649999999999999</v>
          </cell>
          <cell r="C23">
            <v>0.13250000000000001</v>
          </cell>
          <cell r="D23">
            <v>0.28950000000000004</v>
          </cell>
        </row>
        <row r="24">
          <cell r="A24">
            <v>2.4E-2</v>
          </cell>
          <cell r="B24">
            <v>0.372</v>
          </cell>
          <cell r="C24">
            <v>0.13500000000000001</v>
          </cell>
          <cell r="D24">
            <v>0.29500000000000004</v>
          </cell>
        </row>
        <row r="25">
          <cell r="A25">
            <v>2.5000000000000001E-2</v>
          </cell>
          <cell r="B25">
            <v>0.3775</v>
          </cell>
          <cell r="C25">
            <v>0.13750000000000001</v>
          </cell>
          <cell r="D25">
            <v>0.30050000000000004</v>
          </cell>
        </row>
        <row r="26">
          <cell r="A26">
            <v>2.6000000000000002E-2</v>
          </cell>
          <cell r="B26">
            <v>0.38300000000000001</v>
          </cell>
          <cell r="C26">
            <v>0.14000000000000001</v>
          </cell>
          <cell r="D26">
            <v>0.30600000000000005</v>
          </cell>
        </row>
        <row r="27">
          <cell r="A27">
            <v>2.7000000000000003E-2</v>
          </cell>
          <cell r="B27">
            <v>0.38850000000000001</v>
          </cell>
          <cell r="C27">
            <v>0.14250000000000002</v>
          </cell>
          <cell r="D27">
            <v>0.31150000000000005</v>
          </cell>
        </row>
        <row r="28">
          <cell r="A28">
            <v>2.8000000000000001E-2</v>
          </cell>
          <cell r="B28">
            <v>0.39400000000000002</v>
          </cell>
          <cell r="C28">
            <v>0.14500000000000002</v>
          </cell>
          <cell r="D28">
            <v>0.31700000000000006</v>
          </cell>
        </row>
        <row r="29">
          <cell r="A29">
            <v>2.9000000000000001E-2</v>
          </cell>
          <cell r="B29">
            <v>0.39950000000000002</v>
          </cell>
          <cell r="C29">
            <v>0.14750000000000002</v>
          </cell>
          <cell r="D29">
            <v>0.32250000000000006</v>
          </cell>
        </row>
        <row r="30">
          <cell r="A30">
            <v>0.03</v>
          </cell>
          <cell r="B30">
            <v>0.40500000000000003</v>
          </cell>
          <cell r="C30">
            <v>0.15</v>
          </cell>
          <cell r="D30">
            <v>0.32800000000000001</v>
          </cell>
        </row>
        <row r="31">
          <cell r="A31">
            <v>3.1E-2</v>
          </cell>
          <cell r="B31">
            <v>0.40640000000000004</v>
          </cell>
          <cell r="C31">
            <v>0.1515</v>
          </cell>
          <cell r="D31">
            <v>0.3327</v>
          </cell>
        </row>
        <row r="32">
          <cell r="A32">
            <v>3.2000000000000001E-2</v>
          </cell>
          <cell r="B32">
            <v>0.40780000000000005</v>
          </cell>
          <cell r="C32">
            <v>0.153</v>
          </cell>
          <cell r="D32">
            <v>0.33739999999999998</v>
          </cell>
        </row>
        <row r="33">
          <cell r="A33">
            <v>3.3000000000000002E-2</v>
          </cell>
          <cell r="B33">
            <v>0.40920000000000006</v>
          </cell>
          <cell r="C33">
            <v>0.1545</v>
          </cell>
          <cell r="D33">
            <v>0.34209999999999996</v>
          </cell>
        </row>
        <row r="34">
          <cell r="A34">
            <v>3.4000000000000002E-2</v>
          </cell>
          <cell r="B34">
            <v>0.41060000000000008</v>
          </cell>
          <cell r="C34">
            <v>0.156</v>
          </cell>
          <cell r="D34">
            <v>0.34679999999999994</v>
          </cell>
        </row>
        <row r="35">
          <cell r="A35">
            <v>3.5000000000000003E-2</v>
          </cell>
          <cell r="B35">
            <v>0.41200000000000009</v>
          </cell>
          <cell r="C35">
            <v>0.1575</v>
          </cell>
          <cell r="D35">
            <v>0.35149999999999992</v>
          </cell>
        </row>
        <row r="36">
          <cell r="A36">
            <v>3.6000000000000004E-2</v>
          </cell>
          <cell r="B36">
            <v>0.4134000000000001</v>
          </cell>
          <cell r="C36">
            <v>0.159</v>
          </cell>
          <cell r="D36">
            <v>0.35619999999999991</v>
          </cell>
        </row>
        <row r="37">
          <cell r="A37">
            <v>3.7000000000000005E-2</v>
          </cell>
          <cell r="B37">
            <v>0.41480000000000011</v>
          </cell>
          <cell r="C37">
            <v>0.1605</v>
          </cell>
          <cell r="D37">
            <v>0.36089999999999989</v>
          </cell>
        </row>
        <row r="38">
          <cell r="A38">
            <v>3.7999999999999999E-2</v>
          </cell>
          <cell r="B38">
            <v>0.41620000000000013</v>
          </cell>
          <cell r="C38">
            <v>0.16200000000000001</v>
          </cell>
          <cell r="D38">
            <v>0.36559999999999987</v>
          </cell>
        </row>
        <row r="39">
          <cell r="A39">
            <v>3.9E-2</v>
          </cell>
          <cell r="B39">
            <v>0.41760000000000014</v>
          </cell>
          <cell r="C39">
            <v>0.16350000000000001</v>
          </cell>
          <cell r="D39">
            <v>0.37029999999999985</v>
          </cell>
        </row>
        <row r="40">
          <cell r="A40">
            <v>0.04</v>
          </cell>
          <cell r="B40">
            <v>0.41899999999999998</v>
          </cell>
          <cell r="C40">
            <v>0.16500000000000001</v>
          </cell>
          <cell r="D40">
            <v>0.375</v>
          </cell>
        </row>
        <row r="41">
          <cell r="A41">
            <v>4.1000000000000002E-2</v>
          </cell>
          <cell r="B41">
            <v>0.42159999999999997</v>
          </cell>
          <cell r="C41">
            <v>0.16650000000000001</v>
          </cell>
          <cell r="D41">
            <v>0.379</v>
          </cell>
        </row>
        <row r="42">
          <cell r="A42">
            <v>4.2000000000000003E-2</v>
          </cell>
          <cell r="B42">
            <v>0.42419999999999997</v>
          </cell>
          <cell r="C42">
            <v>0.16800000000000001</v>
          </cell>
          <cell r="D42">
            <v>0.38300000000000001</v>
          </cell>
        </row>
        <row r="43">
          <cell r="A43">
            <v>4.3000000000000003E-2</v>
          </cell>
          <cell r="B43">
            <v>0.42679999999999996</v>
          </cell>
          <cell r="C43">
            <v>0.16950000000000001</v>
          </cell>
          <cell r="D43">
            <v>0.38700000000000001</v>
          </cell>
        </row>
        <row r="44">
          <cell r="A44">
            <v>4.4000000000000004E-2</v>
          </cell>
          <cell r="B44">
            <v>0.42939999999999995</v>
          </cell>
          <cell r="C44">
            <v>0.17100000000000001</v>
          </cell>
          <cell r="D44">
            <v>0.39100000000000001</v>
          </cell>
        </row>
        <row r="45">
          <cell r="A45">
            <v>4.4999999999999998E-2</v>
          </cell>
          <cell r="B45">
            <v>0.43199999999999994</v>
          </cell>
          <cell r="C45">
            <v>0.17250000000000001</v>
          </cell>
          <cell r="D45">
            <v>0.39499999999999996</v>
          </cell>
        </row>
        <row r="46">
          <cell r="A46">
            <v>4.5999999999999999E-2</v>
          </cell>
          <cell r="B46">
            <v>0.43459999999999993</v>
          </cell>
          <cell r="C46">
            <v>0.17400000000000002</v>
          </cell>
          <cell r="D46">
            <v>0.39899999999999997</v>
          </cell>
        </row>
        <row r="47">
          <cell r="A47">
            <v>4.7E-2</v>
          </cell>
          <cell r="B47">
            <v>0.43719999999999992</v>
          </cell>
          <cell r="C47">
            <v>0.17550000000000002</v>
          </cell>
          <cell r="D47">
            <v>0.40299999999999997</v>
          </cell>
        </row>
        <row r="48">
          <cell r="A48">
            <v>4.8000000000000001E-2</v>
          </cell>
          <cell r="B48">
            <v>0.43979999999999991</v>
          </cell>
          <cell r="C48">
            <v>0.17700000000000002</v>
          </cell>
          <cell r="D48">
            <v>0.40699999999999997</v>
          </cell>
        </row>
        <row r="49">
          <cell r="A49">
            <v>4.9000000000000002E-2</v>
          </cell>
          <cell r="B49">
            <v>0.4423999999999999</v>
          </cell>
          <cell r="C49">
            <v>0.17850000000000002</v>
          </cell>
          <cell r="D49">
            <v>0.41099999999999998</v>
          </cell>
        </row>
        <row r="50">
          <cell r="A50">
            <v>0.05</v>
          </cell>
          <cell r="B50">
            <v>0.44500000000000001</v>
          </cell>
          <cell r="C50">
            <v>0.18</v>
          </cell>
          <cell r="D50">
            <v>0.41499999999999998</v>
          </cell>
        </row>
        <row r="51">
          <cell r="A51">
            <v>5.1000000000000004E-2</v>
          </cell>
          <cell r="B51">
            <v>0.44730000000000003</v>
          </cell>
          <cell r="C51">
            <v>0.18159999999999998</v>
          </cell>
          <cell r="D51">
            <v>0.41869999999999996</v>
          </cell>
        </row>
        <row r="52">
          <cell r="A52">
            <v>5.2000000000000005E-2</v>
          </cell>
          <cell r="B52">
            <v>0.44960000000000006</v>
          </cell>
          <cell r="C52">
            <v>0.18319999999999997</v>
          </cell>
          <cell r="D52">
            <v>0.42239999999999994</v>
          </cell>
        </row>
        <row r="53">
          <cell r="A53">
            <v>5.3000000000000005E-2</v>
          </cell>
          <cell r="B53">
            <v>0.45190000000000008</v>
          </cell>
          <cell r="C53">
            <v>0.18479999999999996</v>
          </cell>
          <cell r="D53">
            <v>0.42609999999999992</v>
          </cell>
        </row>
        <row r="54">
          <cell r="A54">
            <v>5.3999999999999999E-2</v>
          </cell>
          <cell r="B54">
            <v>0.45420000000000005</v>
          </cell>
          <cell r="C54">
            <v>0.18639999999999995</v>
          </cell>
          <cell r="D54">
            <v>0.4297999999999999</v>
          </cell>
        </row>
        <row r="55">
          <cell r="A55">
            <v>5.5E-2</v>
          </cell>
          <cell r="B55">
            <v>0.45650000000000007</v>
          </cell>
          <cell r="C55">
            <v>0.18799999999999994</v>
          </cell>
          <cell r="D55">
            <v>0.43349999999999989</v>
          </cell>
        </row>
        <row r="56">
          <cell r="A56">
            <v>5.6000000000000001E-2</v>
          </cell>
          <cell r="B56">
            <v>0.4588000000000001</v>
          </cell>
          <cell r="C56">
            <v>0.18959999999999994</v>
          </cell>
          <cell r="D56">
            <v>0.43719999999999987</v>
          </cell>
        </row>
        <row r="57">
          <cell r="A57">
            <v>5.7000000000000002E-2</v>
          </cell>
          <cell r="B57">
            <v>0.46110000000000012</v>
          </cell>
          <cell r="C57">
            <v>0.19119999999999993</v>
          </cell>
          <cell r="D57">
            <v>0.44089999999999985</v>
          </cell>
        </row>
        <row r="58">
          <cell r="A58">
            <v>5.8000000000000003E-2</v>
          </cell>
          <cell r="B58">
            <v>0.46340000000000015</v>
          </cell>
          <cell r="C58">
            <v>0.19279999999999992</v>
          </cell>
          <cell r="D58">
            <v>0.44459999999999983</v>
          </cell>
        </row>
        <row r="59">
          <cell r="A59">
            <v>5.9000000000000004E-2</v>
          </cell>
          <cell r="B59">
            <v>0.46570000000000017</v>
          </cell>
          <cell r="C59">
            <v>0.19439999999999991</v>
          </cell>
          <cell r="D59">
            <v>0.44829999999999981</v>
          </cell>
        </row>
        <row r="60">
          <cell r="A60">
            <v>0.06</v>
          </cell>
          <cell r="B60">
            <v>0.46800000000000003</v>
          </cell>
          <cell r="C60">
            <v>0.19600000000000001</v>
          </cell>
          <cell r="D60">
            <v>0.45200000000000001</v>
          </cell>
        </row>
        <row r="61">
          <cell r="A61">
            <v>6.0999999999999999E-2</v>
          </cell>
          <cell r="B61">
            <v>0.47000000000000003</v>
          </cell>
          <cell r="C61">
            <v>0.19740000000000002</v>
          </cell>
          <cell r="D61">
            <v>0.45530000000000004</v>
          </cell>
        </row>
        <row r="62">
          <cell r="A62">
            <v>6.2E-2</v>
          </cell>
          <cell r="B62">
            <v>0.47200000000000003</v>
          </cell>
          <cell r="C62">
            <v>0.19880000000000003</v>
          </cell>
          <cell r="D62">
            <v>0.45860000000000001</v>
          </cell>
        </row>
        <row r="63">
          <cell r="A63">
            <v>6.3E-2</v>
          </cell>
          <cell r="B63">
            <v>0.47400000000000003</v>
          </cell>
          <cell r="C63">
            <v>0.20020000000000004</v>
          </cell>
          <cell r="D63">
            <v>0.46189999999999998</v>
          </cell>
        </row>
        <row r="64">
          <cell r="A64">
            <v>6.4000000000000001E-2</v>
          </cell>
          <cell r="B64">
            <v>0.47600000000000003</v>
          </cell>
          <cell r="C64">
            <v>0.20160000000000006</v>
          </cell>
          <cell r="D64">
            <v>0.46519999999999995</v>
          </cell>
        </row>
        <row r="65">
          <cell r="A65">
            <v>6.5000000000000002E-2</v>
          </cell>
          <cell r="B65">
            <v>0.47800000000000004</v>
          </cell>
          <cell r="C65">
            <v>0.20300000000000007</v>
          </cell>
          <cell r="D65">
            <v>0.46849999999999992</v>
          </cell>
        </row>
        <row r="66">
          <cell r="A66">
            <v>6.6000000000000003E-2</v>
          </cell>
          <cell r="B66">
            <v>0.48000000000000004</v>
          </cell>
          <cell r="C66">
            <v>0.20440000000000008</v>
          </cell>
          <cell r="D66">
            <v>0.47179999999999989</v>
          </cell>
        </row>
        <row r="67">
          <cell r="A67">
            <v>6.7000000000000004E-2</v>
          </cell>
          <cell r="B67">
            <v>0.48200000000000004</v>
          </cell>
          <cell r="C67">
            <v>0.20580000000000009</v>
          </cell>
          <cell r="D67">
            <v>0.47509999999999986</v>
          </cell>
        </row>
        <row r="68">
          <cell r="A68">
            <v>6.8000000000000005E-2</v>
          </cell>
          <cell r="B68">
            <v>0.48400000000000004</v>
          </cell>
          <cell r="C68">
            <v>0.20720000000000011</v>
          </cell>
          <cell r="D68">
            <v>0.47839999999999983</v>
          </cell>
        </row>
        <row r="69">
          <cell r="A69">
            <v>6.9000000000000006E-2</v>
          </cell>
          <cell r="B69">
            <v>0.48600000000000004</v>
          </cell>
          <cell r="C69">
            <v>0.20860000000000012</v>
          </cell>
          <cell r="D69">
            <v>0.4816999999999998</v>
          </cell>
        </row>
        <row r="70">
          <cell r="A70">
            <v>7.0000000000000007E-2</v>
          </cell>
          <cell r="B70">
            <v>0.48799999999999999</v>
          </cell>
          <cell r="C70">
            <v>0.21</v>
          </cell>
          <cell r="D70">
            <v>0.48499999999999999</v>
          </cell>
        </row>
        <row r="71">
          <cell r="A71">
            <v>7.1000000000000008E-2</v>
          </cell>
          <cell r="B71">
            <v>0.48980000000000001</v>
          </cell>
          <cell r="C71">
            <v>0.21049999999999999</v>
          </cell>
          <cell r="D71">
            <v>0.48799999999999999</v>
          </cell>
        </row>
        <row r="72">
          <cell r="A72">
            <v>7.2000000000000008E-2</v>
          </cell>
          <cell r="B72">
            <v>0.49160000000000004</v>
          </cell>
          <cell r="C72">
            <v>0.21099999999999999</v>
          </cell>
          <cell r="D72">
            <v>0.49099999999999999</v>
          </cell>
        </row>
        <row r="73">
          <cell r="A73">
            <v>7.3000000000000009E-2</v>
          </cell>
          <cell r="B73">
            <v>0.49340000000000006</v>
          </cell>
          <cell r="C73">
            <v>0.21149999999999999</v>
          </cell>
          <cell r="D73">
            <v>0.49399999999999999</v>
          </cell>
        </row>
        <row r="74">
          <cell r="A74">
            <v>7.400000000000001E-2</v>
          </cell>
          <cell r="B74">
            <v>0.49520000000000008</v>
          </cell>
          <cell r="C74">
            <v>0.21199999999999999</v>
          </cell>
          <cell r="D74">
            <v>0.497</v>
          </cell>
        </row>
        <row r="75">
          <cell r="A75">
            <v>7.4999999999999997E-2</v>
          </cell>
          <cell r="B75">
            <v>0.49700000000000005</v>
          </cell>
          <cell r="C75">
            <v>0.21249999999999999</v>
          </cell>
          <cell r="D75">
            <v>0.49999999999999994</v>
          </cell>
        </row>
        <row r="76">
          <cell r="A76">
            <v>7.5999999999999998E-2</v>
          </cell>
          <cell r="B76">
            <v>0.49880000000000008</v>
          </cell>
          <cell r="C76">
            <v>0.21299999999999999</v>
          </cell>
          <cell r="D76">
            <v>0.503</v>
          </cell>
        </row>
        <row r="77">
          <cell r="A77">
            <v>7.6999999999999999E-2</v>
          </cell>
          <cell r="B77">
            <v>0.50060000000000004</v>
          </cell>
          <cell r="C77">
            <v>0.2135</v>
          </cell>
          <cell r="D77">
            <v>0.50600000000000001</v>
          </cell>
        </row>
        <row r="78">
          <cell r="A78">
            <v>7.8E-2</v>
          </cell>
          <cell r="B78">
            <v>0.50240000000000007</v>
          </cell>
          <cell r="C78">
            <v>0.214</v>
          </cell>
          <cell r="D78">
            <v>0.50900000000000001</v>
          </cell>
        </row>
        <row r="79">
          <cell r="A79">
            <v>7.9000000000000001E-2</v>
          </cell>
          <cell r="B79">
            <v>0.50420000000000009</v>
          </cell>
          <cell r="C79">
            <v>0.2145</v>
          </cell>
          <cell r="D79">
            <v>0.51200000000000001</v>
          </cell>
        </row>
        <row r="80">
          <cell r="A80">
            <v>0.08</v>
          </cell>
          <cell r="B80">
            <v>0.50600000000000001</v>
          </cell>
          <cell r="C80">
            <v>0.215</v>
          </cell>
          <cell r="D80">
            <v>0.51500000000000001</v>
          </cell>
        </row>
        <row r="81">
          <cell r="A81">
            <v>8.1000000000000003E-2</v>
          </cell>
          <cell r="B81">
            <v>0.50770000000000004</v>
          </cell>
          <cell r="C81">
            <v>0.21629999999999999</v>
          </cell>
          <cell r="D81">
            <v>0.51770000000000005</v>
          </cell>
        </row>
        <row r="82">
          <cell r="A82">
            <v>8.2000000000000003E-2</v>
          </cell>
          <cell r="B82">
            <v>0.50940000000000007</v>
          </cell>
          <cell r="C82">
            <v>0.21759999999999999</v>
          </cell>
          <cell r="D82">
            <v>0.52040000000000008</v>
          </cell>
        </row>
        <row r="83">
          <cell r="A83">
            <v>8.3000000000000004E-2</v>
          </cell>
          <cell r="B83">
            <v>0.51110000000000011</v>
          </cell>
          <cell r="C83">
            <v>0.21889999999999998</v>
          </cell>
          <cell r="D83">
            <v>0.52310000000000012</v>
          </cell>
        </row>
        <row r="84">
          <cell r="A84">
            <v>8.4000000000000005E-2</v>
          </cell>
          <cell r="B84">
            <v>0.51280000000000014</v>
          </cell>
          <cell r="C84">
            <v>0.22019999999999998</v>
          </cell>
          <cell r="D84">
            <v>0.52580000000000016</v>
          </cell>
        </row>
        <row r="85">
          <cell r="A85">
            <v>8.5000000000000006E-2</v>
          </cell>
          <cell r="B85">
            <v>0.51450000000000018</v>
          </cell>
          <cell r="C85">
            <v>0.22149999999999997</v>
          </cell>
          <cell r="D85">
            <v>0.52850000000000019</v>
          </cell>
        </row>
        <row r="86">
          <cell r="A86">
            <v>8.6000000000000007E-2</v>
          </cell>
          <cell r="B86">
            <v>0.51620000000000021</v>
          </cell>
          <cell r="C86">
            <v>0.22279999999999997</v>
          </cell>
          <cell r="D86">
            <v>0.53120000000000023</v>
          </cell>
        </row>
        <row r="87">
          <cell r="A87">
            <v>8.6999999999999994E-2</v>
          </cell>
          <cell r="B87">
            <v>0.51790000000000025</v>
          </cell>
          <cell r="C87">
            <v>0.22409999999999997</v>
          </cell>
          <cell r="D87">
            <v>0.53390000000000015</v>
          </cell>
        </row>
        <row r="88">
          <cell r="A88">
            <v>8.7999999999999995E-2</v>
          </cell>
          <cell r="B88">
            <v>0.51960000000000028</v>
          </cell>
          <cell r="C88">
            <v>0.22539999999999996</v>
          </cell>
          <cell r="D88">
            <v>0.53660000000000019</v>
          </cell>
        </row>
        <row r="89">
          <cell r="A89">
            <v>8.8999999999999996E-2</v>
          </cell>
          <cell r="B89">
            <v>0.52130000000000032</v>
          </cell>
          <cell r="C89">
            <v>0.22669999999999996</v>
          </cell>
          <cell r="D89">
            <v>0.53930000000000022</v>
          </cell>
        </row>
        <row r="90">
          <cell r="A90">
            <v>0.09</v>
          </cell>
          <cell r="B90">
            <v>0.52300000000000002</v>
          </cell>
          <cell r="C90">
            <v>0.22800000000000001</v>
          </cell>
          <cell r="D90">
            <v>0.54200000000000004</v>
          </cell>
        </row>
        <row r="91">
          <cell r="A91">
            <v>9.0999999999999998E-2</v>
          </cell>
          <cell r="B91">
            <v>0.52460000000000007</v>
          </cell>
          <cell r="C91">
            <v>0.2293</v>
          </cell>
          <cell r="D91">
            <v>0.54459999999999997</v>
          </cell>
        </row>
        <row r="92">
          <cell r="A92">
            <v>9.1999999999999998E-2</v>
          </cell>
          <cell r="B92">
            <v>0.52620000000000011</v>
          </cell>
          <cell r="C92">
            <v>0.2306</v>
          </cell>
          <cell r="D92">
            <v>0.54719999999999991</v>
          </cell>
        </row>
        <row r="93">
          <cell r="A93">
            <v>9.2999999999999999E-2</v>
          </cell>
          <cell r="B93">
            <v>0.52780000000000016</v>
          </cell>
          <cell r="C93">
            <v>0.2319</v>
          </cell>
          <cell r="D93">
            <v>0.54979999999999984</v>
          </cell>
        </row>
        <row r="94">
          <cell r="A94">
            <v>9.4E-2</v>
          </cell>
          <cell r="B94">
            <v>0.5294000000000002</v>
          </cell>
          <cell r="C94">
            <v>0.23319999999999999</v>
          </cell>
          <cell r="D94">
            <v>0.55239999999999978</v>
          </cell>
        </row>
        <row r="95">
          <cell r="A95">
            <v>9.5000000000000001E-2</v>
          </cell>
          <cell r="B95">
            <v>0.53100000000000025</v>
          </cell>
          <cell r="C95">
            <v>0.23449999999999999</v>
          </cell>
          <cell r="D95">
            <v>0.55499999999999972</v>
          </cell>
        </row>
        <row r="96">
          <cell r="A96">
            <v>9.6000000000000002E-2</v>
          </cell>
          <cell r="B96">
            <v>0.5326000000000003</v>
          </cell>
          <cell r="C96">
            <v>0.23579999999999998</v>
          </cell>
          <cell r="D96">
            <v>0.55759999999999965</v>
          </cell>
        </row>
        <row r="97">
          <cell r="A97">
            <v>9.7000000000000003E-2</v>
          </cell>
          <cell r="B97">
            <v>0.53420000000000034</v>
          </cell>
          <cell r="C97">
            <v>0.23709999999999998</v>
          </cell>
          <cell r="D97">
            <v>0.56019999999999959</v>
          </cell>
        </row>
        <row r="98">
          <cell r="A98">
            <v>9.8000000000000004E-2</v>
          </cell>
          <cell r="B98">
            <v>0.53580000000000039</v>
          </cell>
          <cell r="C98">
            <v>0.23839999999999997</v>
          </cell>
          <cell r="D98">
            <v>0.56279999999999952</v>
          </cell>
        </row>
        <row r="99">
          <cell r="A99">
            <v>9.9000000000000005E-2</v>
          </cell>
          <cell r="B99">
            <v>0.53740000000000043</v>
          </cell>
          <cell r="C99">
            <v>0.23969999999999997</v>
          </cell>
          <cell r="D99">
            <v>0.56539999999999946</v>
          </cell>
        </row>
        <row r="100">
          <cell r="A100">
            <v>0.1</v>
          </cell>
          <cell r="B100">
            <v>0.53900000000000003</v>
          </cell>
          <cell r="C100">
            <v>0.24099999999999999</v>
          </cell>
          <cell r="D100">
            <v>0.56799999999999995</v>
          </cell>
        </row>
        <row r="101">
          <cell r="A101">
            <v>0.10100000000000001</v>
          </cell>
          <cell r="B101">
            <v>0.54039999999999999</v>
          </cell>
          <cell r="C101">
            <v>0.24209999999999998</v>
          </cell>
          <cell r="D101">
            <v>0.57039999999999991</v>
          </cell>
        </row>
        <row r="102">
          <cell r="A102">
            <v>0.10200000000000001</v>
          </cell>
          <cell r="B102">
            <v>0.54179999999999995</v>
          </cell>
          <cell r="C102">
            <v>0.24319999999999997</v>
          </cell>
          <cell r="D102">
            <v>0.57279999999999986</v>
          </cell>
        </row>
        <row r="103">
          <cell r="A103">
            <v>0.10300000000000001</v>
          </cell>
          <cell r="B103">
            <v>0.54319999999999991</v>
          </cell>
          <cell r="C103">
            <v>0.24429999999999996</v>
          </cell>
          <cell r="D103">
            <v>0.57519999999999982</v>
          </cell>
        </row>
        <row r="104">
          <cell r="A104">
            <v>0.10400000000000001</v>
          </cell>
          <cell r="B104">
            <v>0.54459999999999986</v>
          </cell>
          <cell r="C104">
            <v>0.24539999999999995</v>
          </cell>
          <cell r="D104">
            <v>0.57759999999999978</v>
          </cell>
        </row>
        <row r="105">
          <cell r="A105">
            <v>0.105</v>
          </cell>
          <cell r="B105">
            <v>0.54599999999999982</v>
          </cell>
          <cell r="C105">
            <v>0.24649999999999994</v>
          </cell>
          <cell r="D105">
            <v>0.57999999999999974</v>
          </cell>
        </row>
        <row r="106">
          <cell r="A106">
            <v>0.10600000000000001</v>
          </cell>
          <cell r="B106">
            <v>0.54739999999999989</v>
          </cell>
          <cell r="C106">
            <v>0.24759999999999996</v>
          </cell>
          <cell r="D106">
            <v>0.58239999999999981</v>
          </cell>
        </row>
        <row r="107">
          <cell r="A107">
            <v>0.10700000000000001</v>
          </cell>
          <cell r="B107">
            <v>0.54879999999999984</v>
          </cell>
          <cell r="C107">
            <v>0.24869999999999995</v>
          </cell>
          <cell r="D107">
            <v>0.58479999999999976</v>
          </cell>
        </row>
        <row r="108">
          <cell r="A108">
            <v>0.10800000000000001</v>
          </cell>
          <cell r="B108">
            <v>0.5501999999999998</v>
          </cell>
          <cell r="C108">
            <v>0.24979999999999994</v>
          </cell>
          <cell r="D108">
            <v>0.58719999999999972</v>
          </cell>
        </row>
        <row r="109">
          <cell r="A109">
            <v>0.10900000000000001</v>
          </cell>
          <cell r="B109">
            <v>0.55159999999999976</v>
          </cell>
          <cell r="C109">
            <v>0.25089999999999996</v>
          </cell>
          <cell r="D109">
            <v>0.58959999999999968</v>
          </cell>
        </row>
        <row r="110">
          <cell r="A110">
            <v>0.11</v>
          </cell>
          <cell r="B110">
            <v>0.55300000000000005</v>
          </cell>
          <cell r="C110">
            <v>0.252</v>
          </cell>
          <cell r="D110">
            <v>0.59199999999999997</v>
          </cell>
        </row>
        <row r="111">
          <cell r="A111">
            <v>0.111</v>
          </cell>
          <cell r="B111">
            <v>0.5544</v>
          </cell>
          <cell r="C111">
            <v>0.25330000000000003</v>
          </cell>
          <cell r="D111">
            <v>0.59429999999999994</v>
          </cell>
        </row>
        <row r="112">
          <cell r="A112">
            <v>0.112</v>
          </cell>
          <cell r="B112">
            <v>0.55579999999999996</v>
          </cell>
          <cell r="C112">
            <v>0.25460000000000005</v>
          </cell>
          <cell r="D112">
            <v>0.59659999999999991</v>
          </cell>
        </row>
        <row r="113">
          <cell r="A113">
            <v>0.113</v>
          </cell>
          <cell r="B113">
            <v>0.55719999999999992</v>
          </cell>
          <cell r="C113">
            <v>0.25590000000000007</v>
          </cell>
          <cell r="D113">
            <v>0.59889999999999988</v>
          </cell>
        </row>
        <row r="114">
          <cell r="A114">
            <v>0.114</v>
          </cell>
          <cell r="B114">
            <v>0.55859999999999987</v>
          </cell>
          <cell r="C114">
            <v>0.2572000000000001</v>
          </cell>
          <cell r="D114">
            <v>0.60119999999999985</v>
          </cell>
        </row>
        <row r="115">
          <cell r="A115">
            <v>0.115</v>
          </cell>
          <cell r="B115">
            <v>0.55999999999999983</v>
          </cell>
          <cell r="C115">
            <v>0.25850000000000012</v>
          </cell>
          <cell r="D115">
            <v>0.60349999999999981</v>
          </cell>
        </row>
        <row r="116">
          <cell r="A116">
            <v>0.11600000000000001</v>
          </cell>
          <cell r="B116">
            <v>0.56139999999999979</v>
          </cell>
          <cell r="C116">
            <v>0.25980000000000014</v>
          </cell>
          <cell r="D116">
            <v>0.60579999999999978</v>
          </cell>
        </row>
        <row r="117">
          <cell r="A117">
            <v>0.11699999999999999</v>
          </cell>
          <cell r="B117">
            <v>0.56279999999999974</v>
          </cell>
          <cell r="C117">
            <v>0.26110000000000011</v>
          </cell>
          <cell r="D117">
            <v>0.60809999999999975</v>
          </cell>
        </row>
        <row r="118">
          <cell r="A118">
            <v>0.11799999999999999</v>
          </cell>
          <cell r="B118">
            <v>0.5641999999999997</v>
          </cell>
          <cell r="C118">
            <v>0.26240000000000013</v>
          </cell>
          <cell r="D118">
            <v>0.61039999999999972</v>
          </cell>
        </row>
        <row r="119">
          <cell r="A119">
            <v>0.11899999999999999</v>
          </cell>
          <cell r="B119">
            <v>0.56559999999999966</v>
          </cell>
          <cell r="C119">
            <v>0.26370000000000016</v>
          </cell>
          <cell r="D119">
            <v>0.61269999999999969</v>
          </cell>
        </row>
        <row r="120">
          <cell r="A120">
            <v>0.12</v>
          </cell>
          <cell r="B120">
            <v>0.56699999999999995</v>
          </cell>
          <cell r="C120">
            <v>0.26500000000000001</v>
          </cell>
          <cell r="D120">
            <v>0.61499999999999999</v>
          </cell>
        </row>
        <row r="121">
          <cell r="A121">
            <v>0.121</v>
          </cell>
          <cell r="B121">
            <v>0.56819999999999993</v>
          </cell>
          <cell r="C121">
            <v>0.2661</v>
          </cell>
          <cell r="D121">
            <v>0.61719999999999997</v>
          </cell>
        </row>
        <row r="122">
          <cell r="A122">
            <v>0.122</v>
          </cell>
          <cell r="B122">
            <v>0.56939999999999991</v>
          </cell>
          <cell r="C122">
            <v>0.26719999999999999</v>
          </cell>
          <cell r="D122">
            <v>0.61939999999999995</v>
          </cell>
        </row>
        <row r="123">
          <cell r="A123">
            <v>0.123</v>
          </cell>
          <cell r="B123">
            <v>0.57059999999999989</v>
          </cell>
          <cell r="C123">
            <v>0.26829999999999998</v>
          </cell>
          <cell r="D123">
            <v>0.62159999999999993</v>
          </cell>
        </row>
        <row r="124">
          <cell r="A124">
            <v>0.124</v>
          </cell>
          <cell r="B124">
            <v>0.57179999999999986</v>
          </cell>
          <cell r="C124">
            <v>0.26939999999999997</v>
          </cell>
          <cell r="D124">
            <v>0.62379999999999991</v>
          </cell>
        </row>
        <row r="125">
          <cell r="A125">
            <v>0.125</v>
          </cell>
          <cell r="B125">
            <v>0.57299999999999984</v>
          </cell>
          <cell r="C125">
            <v>0.27049999999999996</v>
          </cell>
          <cell r="D125">
            <v>0.62599999999999989</v>
          </cell>
        </row>
        <row r="126">
          <cell r="A126">
            <v>0.126</v>
          </cell>
          <cell r="B126">
            <v>0.57419999999999982</v>
          </cell>
          <cell r="C126">
            <v>0.27159999999999995</v>
          </cell>
          <cell r="D126">
            <v>0.62819999999999987</v>
          </cell>
        </row>
        <row r="127">
          <cell r="A127">
            <v>0.127</v>
          </cell>
          <cell r="B127">
            <v>0.5753999999999998</v>
          </cell>
          <cell r="C127">
            <v>0.27269999999999994</v>
          </cell>
          <cell r="D127">
            <v>0.63039999999999985</v>
          </cell>
        </row>
        <row r="128">
          <cell r="A128">
            <v>0.128</v>
          </cell>
          <cell r="B128">
            <v>0.57659999999999978</v>
          </cell>
          <cell r="C128">
            <v>0.27379999999999993</v>
          </cell>
          <cell r="D128">
            <v>0.63259999999999983</v>
          </cell>
        </row>
        <row r="129">
          <cell r="A129">
            <v>0.129</v>
          </cell>
          <cell r="B129">
            <v>0.57779999999999976</v>
          </cell>
          <cell r="C129">
            <v>0.27489999999999992</v>
          </cell>
          <cell r="D129">
            <v>0.63479999999999981</v>
          </cell>
        </row>
        <row r="130">
          <cell r="A130">
            <v>0.13</v>
          </cell>
          <cell r="B130">
            <v>0.57899999999999996</v>
          </cell>
          <cell r="C130">
            <v>0.27600000000000002</v>
          </cell>
          <cell r="D130">
            <v>0.63700000000000001</v>
          </cell>
        </row>
        <row r="131">
          <cell r="A131">
            <v>0.13100000000000001</v>
          </cell>
          <cell r="B131">
            <v>0.58019999999999994</v>
          </cell>
          <cell r="C131">
            <v>0.27710000000000001</v>
          </cell>
          <cell r="D131">
            <v>0.6391</v>
          </cell>
        </row>
        <row r="132">
          <cell r="A132">
            <v>0.13200000000000001</v>
          </cell>
          <cell r="B132">
            <v>0.58139999999999992</v>
          </cell>
          <cell r="C132">
            <v>0.2782</v>
          </cell>
          <cell r="D132">
            <v>0.64119999999999999</v>
          </cell>
        </row>
        <row r="133">
          <cell r="A133">
            <v>0.13300000000000001</v>
          </cell>
          <cell r="B133">
            <v>0.5825999999999999</v>
          </cell>
          <cell r="C133">
            <v>0.27929999999999999</v>
          </cell>
          <cell r="D133">
            <v>0.64329999999999998</v>
          </cell>
        </row>
        <row r="134">
          <cell r="A134">
            <v>0.13400000000000001</v>
          </cell>
          <cell r="B134">
            <v>0.58379999999999987</v>
          </cell>
          <cell r="C134">
            <v>0.28039999999999998</v>
          </cell>
          <cell r="D134">
            <v>0.64539999999999997</v>
          </cell>
        </row>
        <row r="135">
          <cell r="A135">
            <v>0.13500000000000001</v>
          </cell>
          <cell r="B135">
            <v>0.58499999999999985</v>
          </cell>
          <cell r="C135">
            <v>0.28149999999999997</v>
          </cell>
          <cell r="D135">
            <v>0.64749999999999996</v>
          </cell>
        </row>
        <row r="136">
          <cell r="A136">
            <v>0.13600000000000001</v>
          </cell>
          <cell r="B136">
            <v>0.58619999999999983</v>
          </cell>
          <cell r="C136">
            <v>0.28259999999999996</v>
          </cell>
          <cell r="D136">
            <v>0.64959999999999996</v>
          </cell>
        </row>
        <row r="137">
          <cell r="A137">
            <v>0.13700000000000001</v>
          </cell>
          <cell r="B137">
            <v>0.58739999999999981</v>
          </cell>
          <cell r="C137">
            <v>0.28369999999999995</v>
          </cell>
          <cell r="D137">
            <v>0.65169999999999995</v>
          </cell>
        </row>
        <row r="138">
          <cell r="A138">
            <v>0.13800000000000001</v>
          </cell>
          <cell r="B138">
            <v>0.58859999999999979</v>
          </cell>
          <cell r="C138">
            <v>0.28479999999999994</v>
          </cell>
          <cell r="D138">
            <v>0.65379999999999994</v>
          </cell>
        </row>
        <row r="139">
          <cell r="A139">
            <v>0.13900000000000001</v>
          </cell>
          <cell r="B139">
            <v>0.58979999999999977</v>
          </cell>
          <cell r="C139">
            <v>0.28589999999999993</v>
          </cell>
          <cell r="D139">
            <v>0.65589999999999993</v>
          </cell>
        </row>
        <row r="140">
          <cell r="A140">
            <v>0.14000000000000001</v>
          </cell>
          <cell r="B140">
            <v>0.59099999999999997</v>
          </cell>
          <cell r="C140">
            <v>0.28699999999999998</v>
          </cell>
          <cell r="D140">
            <v>0.65800000000000003</v>
          </cell>
        </row>
        <row r="141">
          <cell r="A141">
            <v>0.14100000000000001</v>
          </cell>
          <cell r="B141">
            <v>0.59209999999999996</v>
          </cell>
          <cell r="C141">
            <v>0.28799999999999998</v>
          </cell>
          <cell r="D141">
            <v>0.66</v>
          </cell>
        </row>
        <row r="142">
          <cell r="A142">
            <v>0.14200000000000002</v>
          </cell>
          <cell r="B142">
            <v>0.59319999999999995</v>
          </cell>
          <cell r="C142">
            <v>0.28899999999999998</v>
          </cell>
          <cell r="D142">
            <v>0.66200000000000003</v>
          </cell>
        </row>
        <row r="143">
          <cell r="A143">
            <v>0.14300000000000002</v>
          </cell>
          <cell r="B143">
            <v>0.59429999999999994</v>
          </cell>
          <cell r="C143">
            <v>0.28999999999999998</v>
          </cell>
          <cell r="D143">
            <v>0.66400000000000003</v>
          </cell>
        </row>
        <row r="144">
          <cell r="A144">
            <v>0.14400000000000002</v>
          </cell>
          <cell r="B144">
            <v>0.59539999999999993</v>
          </cell>
          <cell r="C144">
            <v>0.29099999999999998</v>
          </cell>
          <cell r="D144">
            <v>0.66600000000000004</v>
          </cell>
        </row>
        <row r="145">
          <cell r="A145">
            <v>0.14499999999999999</v>
          </cell>
          <cell r="B145">
            <v>0.59649999999999992</v>
          </cell>
          <cell r="C145">
            <v>0.29199999999999998</v>
          </cell>
          <cell r="D145">
            <v>0.66800000000000004</v>
          </cell>
        </row>
        <row r="146">
          <cell r="A146">
            <v>0.14599999999999999</v>
          </cell>
          <cell r="B146">
            <v>0.59759999999999991</v>
          </cell>
          <cell r="C146">
            <v>0.29299999999999998</v>
          </cell>
          <cell r="D146">
            <v>0.67</v>
          </cell>
        </row>
        <row r="147">
          <cell r="A147">
            <v>0.14699999999999999</v>
          </cell>
          <cell r="B147">
            <v>0.5986999999999999</v>
          </cell>
          <cell r="C147">
            <v>0.29399999999999998</v>
          </cell>
          <cell r="D147">
            <v>0.67200000000000004</v>
          </cell>
        </row>
        <row r="148">
          <cell r="A148">
            <v>0.14799999999999999</v>
          </cell>
          <cell r="B148">
            <v>0.59979999999999989</v>
          </cell>
          <cell r="C148">
            <v>0.29499999999999998</v>
          </cell>
          <cell r="D148">
            <v>0.67400000000000004</v>
          </cell>
        </row>
        <row r="149">
          <cell r="A149">
            <v>0.14899999999999999</v>
          </cell>
          <cell r="B149">
            <v>0.60089999999999988</v>
          </cell>
          <cell r="C149">
            <v>0.29599999999999999</v>
          </cell>
          <cell r="D149">
            <v>0.67600000000000005</v>
          </cell>
        </row>
        <row r="150">
          <cell r="A150">
            <v>0.15</v>
          </cell>
          <cell r="B150">
            <v>0.60199999999999998</v>
          </cell>
          <cell r="C150">
            <v>0.29699999999999999</v>
          </cell>
          <cell r="D150">
            <v>0.67800000000000005</v>
          </cell>
        </row>
        <row r="151">
          <cell r="A151">
            <v>0.151</v>
          </cell>
          <cell r="B151">
            <v>0.60319999999999996</v>
          </cell>
          <cell r="C151">
            <v>0.29799999999999999</v>
          </cell>
          <cell r="D151">
            <v>0.67990000000000006</v>
          </cell>
        </row>
        <row r="152">
          <cell r="A152">
            <v>0.152</v>
          </cell>
          <cell r="B152">
            <v>0.60439999999999994</v>
          </cell>
          <cell r="C152">
            <v>0.29899999999999999</v>
          </cell>
          <cell r="D152">
            <v>0.68180000000000007</v>
          </cell>
        </row>
        <row r="153">
          <cell r="A153">
            <v>0.153</v>
          </cell>
          <cell r="B153">
            <v>0.60559999999999992</v>
          </cell>
          <cell r="C153">
            <v>0.3</v>
          </cell>
          <cell r="D153">
            <v>0.68370000000000009</v>
          </cell>
        </row>
        <row r="154">
          <cell r="A154">
            <v>0.154</v>
          </cell>
          <cell r="B154">
            <v>0.6067999999999999</v>
          </cell>
          <cell r="C154">
            <v>0.30099999999999999</v>
          </cell>
          <cell r="D154">
            <v>0.6856000000000001</v>
          </cell>
        </row>
        <row r="155">
          <cell r="A155">
            <v>0.155</v>
          </cell>
          <cell r="B155">
            <v>0.60799999999999987</v>
          </cell>
          <cell r="C155">
            <v>0.30199999999999999</v>
          </cell>
          <cell r="D155">
            <v>0.68750000000000011</v>
          </cell>
        </row>
        <row r="156">
          <cell r="A156">
            <v>0.156</v>
          </cell>
          <cell r="B156">
            <v>0.60919999999999985</v>
          </cell>
          <cell r="C156">
            <v>0.30299999999999999</v>
          </cell>
          <cell r="D156">
            <v>0.68940000000000012</v>
          </cell>
        </row>
        <row r="157">
          <cell r="A157">
            <v>0.157</v>
          </cell>
          <cell r="B157">
            <v>0.61039999999999983</v>
          </cell>
          <cell r="C157">
            <v>0.30399999999999999</v>
          </cell>
          <cell r="D157">
            <v>0.69130000000000014</v>
          </cell>
        </row>
        <row r="158">
          <cell r="A158">
            <v>0.158</v>
          </cell>
          <cell r="B158">
            <v>0.61159999999999981</v>
          </cell>
          <cell r="C158">
            <v>0.30499999999999999</v>
          </cell>
          <cell r="D158">
            <v>0.69320000000000015</v>
          </cell>
        </row>
        <row r="159">
          <cell r="A159">
            <v>0.159</v>
          </cell>
          <cell r="B159">
            <v>0.61279999999999979</v>
          </cell>
          <cell r="C159">
            <v>0.30599999999999999</v>
          </cell>
          <cell r="D159">
            <v>0.69510000000000016</v>
          </cell>
        </row>
        <row r="160">
          <cell r="A160">
            <v>0.16</v>
          </cell>
          <cell r="B160">
            <v>0.61399999999999999</v>
          </cell>
          <cell r="C160">
            <v>0.307</v>
          </cell>
          <cell r="D160">
            <v>0.69699999999999995</v>
          </cell>
        </row>
        <row r="161">
          <cell r="A161">
            <v>0.161</v>
          </cell>
          <cell r="B161">
            <v>0.61509999999999998</v>
          </cell>
          <cell r="C161">
            <v>0.308</v>
          </cell>
          <cell r="D161">
            <v>0.69879999999999998</v>
          </cell>
        </row>
        <row r="162">
          <cell r="A162">
            <v>0.16200000000000001</v>
          </cell>
          <cell r="B162">
            <v>0.61619999999999997</v>
          </cell>
          <cell r="C162">
            <v>0.309</v>
          </cell>
          <cell r="D162">
            <v>0.7006</v>
          </cell>
        </row>
        <row r="163">
          <cell r="A163">
            <v>0.16300000000000001</v>
          </cell>
          <cell r="B163">
            <v>0.61729999999999996</v>
          </cell>
          <cell r="C163">
            <v>0.31</v>
          </cell>
          <cell r="D163">
            <v>0.70240000000000002</v>
          </cell>
        </row>
        <row r="164">
          <cell r="A164">
            <v>0.16400000000000001</v>
          </cell>
          <cell r="B164">
            <v>0.61839999999999995</v>
          </cell>
          <cell r="C164">
            <v>0.311</v>
          </cell>
          <cell r="D164">
            <v>0.70420000000000005</v>
          </cell>
        </row>
        <row r="165">
          <cell r="A165">
            <v>0.16500000000000001</v>
          </cell>
          <cell r="B165">
            <v>0.61949999999999994</v>
          </cell>
          <cell r="C165">
            <v>0.312</v>
          </cell>
          <cell r="D165">
            <v>0.70600000000000007</v>
          </cell>
        </row>
        <row r="166">
          <cell r="A166">
            <v>0.16600000000000001</v>
          </cell>
          <cell r="B166">
            <v>0.62059999999999993</v>
          </cell>
          <cell r="C166">
            <v>0.313</v>
          </cell>
          <cell r="D166">
            <v>0.7078000000000001</v>
          </cell>
        </row>
        <row r="167">
          <cell r="A167">
            <v>0.16700000000000001</v>
          </cell>
          <cell r="B167">
            <v>0.62169999999999992</v>
          </cell>
          <cell r="C167">
            <v>0.314</v>
          </cell>
          <cell r="D167">
            <v>0.70960000000000012</v>
          </cell>
        </row>
        <row r="168">
          <cell r="A168">
            <v>0.16800000000000001</v>
          </cell>
          <cell r="B168">
            <v>0.62279999999999991</v>
          </cell>
          <cell r="C168">
            <v>0.315</v>
          </cell>
          <cell r="D168">
            <v>0.71140000000000014</v>
          </cell>
        </row>
        <row r="169">
          <cell r="A169">
            <v>0.16900000000000001</v>
          </cell>
          <cell r="B169">
            <v>0.6238999999999999</v>
          </cell>
          <cell r="C169">
            <v>0.316</v>
          </cell>
          <cell r="D169">
            <v>0.71320000000000017</v>
          </cell>
        </row>
        <row r="170">
          <cell r="A170">
            <v>0.17</v>
          </cell>
          <cell r="B170">
            <v>0.625</v>
          </cell>
          <cell r="C170">
            <v>0.317</v>
          </cell>
          <cell r="D170">
            <v>0.71499999999999997</v>
          </cell>
        </row>
        <row r="171">
          <cell r="A171">
            <v>0.17100000000000001</v>
          </cell>
          <cell r="B171">
            <v>0.62609999999999999</v>
          </cell>
          <cell r="C171">
            <v>0.31790000000000002</v>
          </cell>
          <cell r="D171">
            <v>0.7167</v>
          </cell>
        </row>
        <row r="172">
          <cell r="A172">
            <v>0.17200000000000001</v>
          </cell>
          <cell r="B172">
            <v>0.62719999999999998</v>
          </cell>
          <cell r="C172">
            <v>0.31880000000000003</v>
          </cell>
          <cell r="D172">
            <v>0.71840000000000004</v>
          </cell>
        </row>
        <row r="173">
          <cell r="A173">
            <v>0.17300000000000001</v>
          </cell>
          <cell r="B173">
            <v>0.62829999999999997</v>
          </cell>
          <cell r="C173">
            <v>0.31970000000000004</v>
          </cell>
          <cell r="D173">
            <v>0.72010000000000007</v>
          </cell>
        </row>
        <row r="174">
          <cell r="A174">
            <v>0.17400000000000002</v>
          </cell>
          <cell r="B174">
            <v>0.62939999999999996</v>
          </cell>
          <cell r="C174">
            <v>0.32060000000000005</v>
          </cell>
          <cell r="D174">
            <v>0.72180000000000011</v>
          </cell>
        </row>
        <row r="175">
          <cell r="A175">
            <v>0.17499999999999999</v>
          </cell>
          <cell r="B175">
            <v>0.63049999999999995</v>
          </cell>
          <cell r="C175">
            <v>0.32150000000000001</v>
          </cell>
          <cell r="D175">
            <v>0.72350000000000003</v>
          </cell>
        </row>
        <row r="176">
          <cell r="A176">
            <v>0.17600000000000002</v>
          </cell>
          <cell r="B176">
            <v>0.63159999999999994</v>
          </cell>
          <cell r="C176">
            <v>0.32240000000000002</v>
          </cell>
          <cell r="D176">
            <v>0.72520000000000007</v>
          </cell>
        </row>
        <row r="177">
          <cell r="A177">
            <v>0.17699999999999999</v>
          </cell>
          <cell r="B177">
            <v>0.63269999999999993</v>
          </cell>
          <cell r="C177">
            <v>0.32329999999999998</v>
          </cell>
          <cell r="D177">
            <v>0.72689999999999999</v>
          </cell>
        </row>
        <row r="178">
          <cell r="A178">
            <v>0.17799999999999999</v>
          </cell>
          <cell r="B178">
            <v>0.63379999999999992</v>
          </cell>
          <cell r="C178">
            <v>0.32419999999999999</v>
          </cell>
          <cell r="D178">
            <v>0.72860000000000003</v>
          </cell>
        </row>
        <row r="179">
          <cell r="A179">
            <v>0.17899999999999999</v>
          </cell>
          <cell r="B179">
            <v>0.63489999999999991</v>
          </cell>
          <cell r="C179">
            <v>0.3251</v>
          </cell>
          <cell r="D179">
            <v>0.73030000000000006</v>
          </cell>
        </row>
        <row r="180">
          <cell r="A180">
            <v>0.18</v>
          </cell>
          <cell r="B180">
            <v>0.63600000000000001</v>
          </cell>
          <cell r="C180">
            <v>0.32600000000000001</v>
          </cell>
          <cell r="D180">
            <v>0.73199999999999998</v>
          </cell>
        </row>
        <row r="181">
          <cell r="A181">
            <v>0.18099999999999999</v>
          </cell>
          <cell r="B181">
            <v>0.63700000000000001</v>
          </cell>
          <cell r="C181">
            <v>0.32690000000000002</v>
          </cell>
          <cell r="D181">
            <v>0.73360000000000003</v>
          </cell>
        </row>
        <row r="182">
          <cell r="A182">
            <v>0.182</v>
          </cell>
          <cell r="B182">
            <v>0.63800000000000001</v>
          </cell>
          <cell r="C182">
            <v>0.32780000000000004</v>
          </cell>
          <cell r="D182">
            <v>0.73520000000000008</v>
          </cell>
        </row>
        <row r="183">
          <cell r="A183">
            <v>0.183</v>
          </cell>
          <cell r="B183">
            <v>0.63900000000000001</v>
          </cell>
          <cell r="C183">
            <v>0.32870000000000005</v>
          </cell>
          <cell r="D183">
            <v>0.73680000000000012</v>
          </cell>
        </row>
        <row r="184">
          <cell r="A184">
            <v>0.184</v>
          </cell>
          <cell r="B184">
            <v>0.64</v>
          </cell>
          <cell r="C184">
            <v>0.32960000000000006</v>
          </cell>
          <cell r="D184">
            <v>0.73840000000000017</v>
          </cell>
        </row>
        <row r="185">
          <cell r="A185">
            <v>0.185</v>
          </cell>
          <cell r="B185">
            <v>0.64100000000000001</v>
          </cell>
          <cell r="C185">
            <v>0.33050000000000007</v>
          </cell>
          <cell r="D185">
            <v>0.74000000000000021</v>
          </cell>
        </row>
        <row r="186">
          <cell r="A186">
            <v>0.186</v>
          </cell>
          <cell r="B186">
            <v>0.64200000000000002</v>
          </cell>
          <cell r="C186">
            <v>0.33140000000000008</v>
          </cell>
          <cell r="D186">
            <v>0.74160000000000026</v>
          </cell>
        </row>
        <row r="187">
          <cell r="A187">
            <v>0.187</v>
          </cell>
          <cell r="B187">
            <v>0.64300000000000002</v>
          </cell>
          <cell r="C187">
            <v>0.3323000000000001</v>
          </cell>
          <cell r="D187">
            <v>0.7432000000000003</v>
          </cell>
        </row>
        <row r="188">
          <cell r="A188">
            <v>0.188</v>
          </cell>
          <cell r="B188">
            <v>0.64400000000000002</v>
          </cell>
          <cell r="C188">
            <v>0.33320000000000011</v>
          </cell>
          <cell r="D188">
            <v>0.74480000000000035</v>
          </cell>
        </row>
        <row r="189">
          <cell r="A189">
            <v>0.189</v>
          </cell>
          <cell r="B189">
            <v>0.64500000000000002</v>
          </cell>
          <cell r="C189">
            <v>0.33410000000000012</v>
          </cell>
          <cell r="D189">
            <v>0.7464000000000004</v>
          </cell>
        </row>
        <row r="190">
          <cell r="A190">
            <v>0.19</v>
          </cell>
          <cell r="B190">
            <v>0.64600000000000002</v>
          </cell>
          <cell r="C190">
            <v>0.33500000000000002</v>
          </cell>
          <cell r="D190">
            <v>0.748</v>
          </cell>
        </row>
        <row r="191">
          <cell r="A191">
            <v>0.191</v>
          </cell>
          <cell r="B191">
            <v>0.64700000000000002</v>
          </cell>
          <cell r="C191">
            <v>0.33590000000000003</v>
          </cell>
          <cell r="D191">
            <v>0.74960000000000004</v>
          </cell>
        </row>
        <row r="192">
          <cell r="A192">
            <v>0.192</v>
          </cell>
          <cell r="B192">
            <v>0.64800000000000002</v>
          </cell>
          <cell r="C192">
            <v>0.33680000000000004</v>
          </cell>
          <cell r="D192">
            <v>0.75120000000000009</v>
          </cell>
        </row>
        <row r="193">
          <cell r="A193">
            <v>0.193</v>
          </cell>
          <cell r="B193">
            <v>0.64900000000000002</v>
          </cell>
          <cell r="C193">
            <v>0.33770000000000006</v>
          </cell>
          <cell r="D193">
            <v>0.75280000000000014</v>
          </cell>
        </row>
        <row r="194">
          <cell r="A194">
            <v>0.19400000000000001</v>
          </cell>
          <cell r="B194">
            <v>0.65</v>
          </cell>
          <cell r="C194">
            <v>0.33860000000000007</v>
          </cell>
          <cell r="D194">
            <v>0.75440000000000018</v>
          </cell>
        </row>
        <row r="195">
          <cell r="A195">
            <v>0.19500000000000001</v>
          </cell>
          <cell r="B195">
            <v>0.65100000000000002</v>
          </cell>
          <cell r="C195">
            <v>0.33950000000000008</v>
          </cell>
          <cell r="D195">
            <v>0.75600000000000023</v>
          </cell>
        </row>
        <row r="196">
          <cell r="A196">
            <v>0.19600000000000001</v>
          </cell>
          <cell r="B196">
            <v>0.65200000000000002</v>
          </cell>
          <cell r="C196">
            <v>0.34040000000000009</v>
          </cell>
          <cell r="D196">
            <v>0.75760000000000027</v>
          </cell>
        </row>
        <row r="197">
          <cell r="A197">
            <v>0.19700000000000001</v>
          </cell>
          <cell r="B197">
            <v>0.65300000000000002</v>
          </cell>
          <cell r="C197">
            <v>0.3413000000000001</v>
          </cell>
          <cell r="D197">
            <v>0.75920000000000032</v>
          </cell>
        </row>
        <row r="198">
          <cell r="A198">
            <v>0.19800000000000001</v>
          </cell>
          <cell r="B198">
            <v>0.65400000000000003</v>
          </cell>
          <cell r="C198">
            <v>0.34220000000000012</v>
          </cell>
          <cell r="D198">
            <v>0.76080000000000036</v>
          </cell>
        </row>
        <row r="199">
          <cell r="A199">
            <v>0.19900000000000001</v>
          </cell>
          <cell r="B199">
            <v>0.65500000000000003</v>
          </cell>
          <cell r="C199">
            <v>0.34310000000000013</v>
          </cell>
          <cell r="D199">
            <v>0.76240000000000041</v>
          </cell>
        </row>
        <row r="200">
          <cell r="A200">
            <v>0.2</v>
          </cell>
          <cell r="B200">
            <v>0.65600000000000003</v>
          </cell>
          <cell r="C200">
            <v>0.34399999999999997</v>
          </cell>
          <cell r="D200">
            <v>0.76400000000000001</v>
          </cell>
        </row>
        <row r="201">
          <cell r="A201">
            <v>0.20100000000000001</v>
          </cell>
          <cell r="B201">
            <v>0.65690000000000004</v>
          </cell>
          <cell r="C201">
            <v>0.34489999999999998</v>
          </cell>
          <cell r="D201">
            <v>0.76550000000000007</v>
          </cell>
        </row>
        <row r="202">
          <cell r="A202">
            <v>0.20199999999999999</v>
          </cell>
          <cell r="B202">
            <v>0.65780000000000005</v>
          </cell>
          <cell r="C202">
            <v>0.34579999999999994</v>
          </cell>
          <cell r="D202">
            <v>0.76700000000000002</v>
          </cell>
        </row>
        <row r="203">
          <cell r="A203">
            <v>0.20299999999999999</v>
          </cell>
          <cell r="B203">
            <v>0.65870000000000006</v>
          </cell>
          <cell r="C203">
            <v>0.34669999999999995</v>
          </cell>
          <cell r="D203">
            <v>0.76850000000000007</v>
          </cell>
        </row>
        <row r="204">
          <cell r="A204">
            <v>0.20399999999999999</v>
          </cell>
          <cell r="B204">
            <v>0.65960000000000008</v>
          </cell>
          <cell r="C204">
            <v>0.34759999999999996</v>
          </cell>
          <cell r="D204">
            <v>0.77000000000000013</v>
          </cell>
        </row>
        <row r="205">
          <cell r="A205">
            <v>0.20499999999999999</v>
          </cell>
          <cell r="B205">
            <v>0.66050000000000009</v>
          </cell>
          <cell r="C205">
            <v>0.34849999999999998</v>
          </cell>
          <cell r="D205">
            <v>0.77150000000000019</v>
          </cell>
        </row>
        <row r="206">
          <cell r="A206">
            <v>0.20599999999999999</v>
          </cell>
          <cell r="B206">
            <v>0.6614000000000001</v>
          </cell>
          <cell r="C206">
            <v>0.34939999999999999</v>
          </cell>
          <cell r="D206">
            <v>0.77300000000000024</v>
          </cell>
        </row>
        <row r="207">
          <cell r="A207">
            <v>0.20699999999999999</v>
          </cell>
          <cell r="B207">
            <v>0.66230000000000011</v>
          </cell>
          <cell r="C207">
            <v>0.3503</v>
          </cell>
          <cell r="D207">
            <v>0.7745000000000003</v>
          </cell>
        </row>
        <row r="208">
          <cell r="A208">
            <v>0.20799999999999999</v>
          </cell>
          <cell r="B208">
            <v>0.66320000000000012</v>
          </cell>
          <cell r="C208">
            <v>0.35120000000000001</v>
          </cell>
          <cell r="D208">
            <v>0.77600000000000036</v>
          </cell>
        </row>
        <row r="209">
          <cell r="A209">
            <v>0.20899999999999999</v>
          </cell>
          <cell r="B209">
            <v>0.66410000000000013</v>
          </cell>
          <cell r="C209">
            <v>0.35210000000000002</v>
          </cell>
          <cell r="D209">
            <v>0.77750000000000041</v>
          </cell>
        </row>
        <row r="210">
          <cell r="A210">
            <v>0.21</v>
          </cell>
          <cell r="B210">
            <v>0.66500000000000004</v>
          </cell>
          <cell r="C210">
            <v>0.35299999999999998</v>
          </cell>
          <cell r="D210">
            <v>0.77900000000000003</v>
          </cell>
        </row>
        <row r="211">
          <cell r="A211">
            <v>0.21099999999999999</v>
          </cell>
          <cell r="B211">
            <v>0.66590000000000005</v>
          </cell>
          <cell r="C211">
            <v>0.35389999999999999</v>
          </cell>
          <cell r="D211">
            <v>0.78049999999999997</v>
          </cell>
        </row>
        <row r="212">
          <cell r="A212">
            <v>0.21199999999999999</v>
          </cell>
          <cell r="B212">
            <v>0.66680000000000006</v>
          </cell>
          <cell r="C212">
            <v>0.3548</v>
          </cell>
          <cell r="D212">
            <v>0.78200000000000003</v>
          </cell>
        </row>
        <row r="213">
          <cell r="A213">
            <v>0.21299999999999999</v>
          </cell>
          <cell r="B213">
            <v>0.66770000000000007</v>
          </cell>
          <cell r="C213">
            <v>0.35570000000000002</v>
          </cell>
          <cell r="D213">
            <v>0.78350000000000009</v>
          </cell>
        </row>
        <row r="214">
          <cell r="A214">
            <v>0.214</v>
          </cell>
          <cell r="B214">
            <v>0.66860000000000008</v>
          </cell>
          <cell r="C214">
            <v>0.35660000000000003</v>
          </cell>
          <cell r="D214">
            <v>0.78500000000000014</v>
          </cell>
        </row>
        <row r="215">
          <cell r="A215">
            <v>0.215</v>
          </cell>
          <cell r="B215">
            <v>0.6695000000000001</v>
          </cell>
          <cell r="C215">
            <v>0.35750000000000004</v>
          </cell>
          <cell r="D215">
            <v>0.7865000000000002</v>
          </cell>
        </row>
        <row r="216">
          <cell r="A216">
            <v>0.216</v>
          </cell>
          <cell r="B216">
            <v>0.67040000000000011</v>
          </cell>
          <cell r="C216">
            <v>0.35840000000000005</v>
          </cell>
          <cell r="D216">
            <v>0.78800000000000026</v>
          </cell>
        </row>
        <row r="217">
          <cell r="A217">
            <v>0.217</v>
          </cell>
          <cell r="B217">
            <v>0.67130000000000012</v>
          </cell>
          <cell r="C217">
            <v>0.35930000000000006</v>
          </cell>
          <cell r="D217">
            <v>0.78950000000000031</v>
          </cell>
        </row>
        <row r="218">
          <cell r="A218">
            <v>0.218</v>
          </cell>
          <cell r="B218">
            <v>0.67220000000000013</v>
          </cell>
          <cell r="C218">
            <v>0.36020000000000008</v>
          </cell>
          <cell r="D218">
            <v>0.79100000000000037</v>
          </cell>
        </row>
        <row r="219">
          <cell r="A219">
            <v>0.219</v>
          </cell>
          <cell r="B219">
            <v>0.67310000000000014</v>
          </cell>
          <cell r="C219">
            <v>0.36110000000000009</v>
          </cell>
          <cell r="D219">
            <v>0.79250000000000043</v>
          </cell>
        </row>
        <row r="220">
          <cell r="A220">
            <v>0.22</v>
          </cell>
          <cell r="B220">
            <v>0.67400000000000004</v>
          </cell>
          <cell r="C220">
            <v>0.36199999999999999</v>
          </cell>
          <cell r="D220">
            <v>0.79400000000000004</v>
          </cell>
        </row>
        <row r="221">
          <cell r="A221">
            <v>0.221</v>
          </cell>
          <cell r="B221">
            <v>0.67490000000000006</v>
          </cell>
          <cell r="C221">
            <v>0.36280000000000001</v>
          </cell>
          <cell r="D221">
            <v>0.7955000000000001</v>
          </cell>
        </row>
        <row r="222">
          <cell r="A222">
            <v>0.222</v>
          </cell>
          <cell r="B222">
            <v>0.67580000000000007</v>
          </cell>
          <cell r="C222">
            <v>0.36360000000000003</v>
          </cell>
          <cell r="D222">
            <v>0.79700000000000015</v>
          </cell>
        </row>
        <row r="223">
          <cell r="A223">
            <v>0.223</v>
          </cell>
          <cell r="B223">
            <v>0.67670000000000008</v>
          </cell>
          <cell r="C223">
            <v>0.36440000000000006</v>
          </cell>
          <cell r="D223">
            <v>0.79850000000000021</v>
          </cell>
        </row>
        <row r="224">
          <cell r="A224">
            <v>0.224</v>
          </cell>
          <cell r="B224">
            <v>0.67760000000000009</v>
          </cell>
          <cell r="C224">
            <v>0.36520000000000008</v>
          </cell>
          <cell r="D224">
            <v>0.80000000000000027</v>
          </cell>
        </row>
        <row r="225">
          <cell r="A225">
            <v>0.22500000000000001</v>
          </cell>
          <cell r="B225">
            <v>0.6785000000000001</v>
          </cell>
          <cell r="C225">
            <v>0.3660000000000001</v>
          </cell>
          <cell r="D225">
            <v>0.80150000000000032</v>
          </cell>
        </row>
        <row r="226">
          <cell r="A226">
            <v>0.22600000000000001</v>
          </cell>
          <cell r="B226">
            <v>0.67940000000000011</v>
          </cell>
          <cell r="C226">
            <v>0.36680000000000013</v>
          </cell>
          <cell r="D226">
            <v>0.80300000000000038</v>
          </cell>
        </row>
        <row r="227">
          <cell r="A227">
            <v>0.22700000000000001</v>
          </cell>
          <cell r="B227">
            <v>0.68030000000000013</v>
          </cell>
          <cell r="C227">
            <v>0.36760000000000015</v>
          </cell>
          <cell r="D227">
            <v>0.80450000000000044</v>
          </cell>
        </row>
        <row r="228">
          <cell r="A228">
            <v>0.22800000000000001</v>
          </cell>
          <cell r="B228">
            <v>0.68120000000000014</v>
          </cell>
          <cell r="C228">
            <v>0.36840000000000017</v>
          </cell>
          <cell r="D228">
            <v>0.80600000000000049</v>
          </cell>
        </row>
        <row r="229">
          <cell r="A229">
            <v>0.22900000000000001</v>
          </cell>
          <cell r="B229">
            <v>0.68210000000000015</v>
          </cell>
          <cell r="C229">
            <v>0.36920000000000019</v>
          </cell>
          <cell r="D229">
            <v>0.80750000000000055</v>
          </cell>
        </row>
        <row r="230">
          <cell r="A230">
            <v>0.23</v>
          </cell>
          <cell r="B230">
            <v>0.68300000000000005</v>
          </cell>
          <cell r="C230">
            <v>0.37</v>
          </cell>
          <cell r="D230">
            <v>0.80900000000000005</v>
          </cell>
        </row>
        <row r="231">
          <cell r="A231">
            <v>0.23100000000000001</v>
          </cell>
          <cell r="B231">
            <v>0.68390000000000006</v>
          </cell>
          <cell r="C231">
            <v>0.37090000000000001</v>
          </cell>
          <cell r="D231">
            <v>0.81030000000000002</v>
          </cell>
        </row>
        <row r="232">
          <cell r="A232">
            <v>0.23200000000000001</v>
          </cell>
          <cell r="B232">
            <v>0.68480000000000008</v>
          </cell>
          <cell r="C232">
            <v>0.37180000000000002</v>
          </cell>
          <cell r="D232">
            <v>0.81159999999999999</v>
          </cell>
        </row>
        <row r="233">
          <cell r="A233">
            <v>0.23299999999999998</v>
          </cell>
          <cell r="B233">
            <v>0.68570000000000009</v>
          </cell>
          <cell r="C233">
            <v>0.37269999999999998</v>
          </cell>
          <cell r="D233">
            <v>0.81289999999999996</v>
          </cell>
        </row>
        <row r="234">
          <cell r="A234">
            <v>0.23399999999999999</v>
          </cell>
          <cell r="B234">
            <v>0.6866000000000001</v>
          </cell>
          <cell r="C234">
            <v>0.37359999999999999</v>
          </cell>
          <cell r="D234">
            <v>0.81419999999999992</v>
          </cell>
        </row>
        <row r="235">
          <cell r="A235">
            <v>0.23499999999999999</v>
          </cell>
          <cell r="B235">
            <v>0.68750000000000011</v>
          </cell>
          <cell r="C235">
            <v>0.3745</v>
          </cell>
          <cell r="D235">
            <v>0.81549999999999989</v>
          </cell>
        </row>
        <row r="236">
          <cell r="A236">
            <v>0.23599999999999999</v>
          </cell>
          <cell r="B236">
            <v>0.68840000000000012</v>
          </cell>
          <cell r="C236">
            <v>0.37540000000000001</v>
          </cell>
          <cell r="D236">
            <v>0.81679999999999986</v>
          </cell>
        </row>
        <row r="237">
          <cell r="A237">
            <v>0.23699999999999999</v>
          </cell>
          <cell r="B237">
            <v>0.68930000000000013</v>
          </cell>
          <cell r="C237">
            <v>0.37630000000000002</v>
          </cell>
          <cell r="D237">
            <v>0.81809999999999983</v>
          </cell>
        </row>
        <row r="238">
          <cell r="A238">
            <v>0.23799999999999999</v>
          </cell>
          <cell r="B238">
            <v>0.69020000000000015</v>
          </cell>
          <cell r="C238">
            <v>0.37720000000000004</v>
          </cell>
          <cell r="D238">
            <v>0.8193999999999998</v>
          </cell>
        </row>
        <row r="239">
          <cell r="A239">
            <v>0.23899999999999999</v>
          </cell>
          <cell r="B239">
            <v>0.69110000000000016</v>
          </cell>
          <cell r="C239">
            <v>0.37810000000000005</v>
          </cell>
          <cell r="D239">
            <v>0.82069999999999976</v>
          </cell>
        </row>
        <row r="240">
          <cell r="A240">
            <v>0.24</v>
          </cell>
          <cell r="B240">
            <v>0.69199999999999995</v>
          </cell>
          <cell r="C240">
            <v>0.379</v>
          </cell>
          <cell r="D240">
            <v>0.82199999999999995</v>
          </cell>
        </row>
        <row r="241">
          <cell r="A241">
            <v>0.24099999999999999</v>
          </cell>
          <cell r="B241">
            <v>0.69279999999999997</v>
          </cell>
          <cell r="C241">
            <v>0.37980000000000003</v>
          </cell>
          <cell r="D241">
            <v>0.82339999999999991</v>
          </cell>
        </row>
        <row r="242">
          <cell r="A242">
            <v>0.24199999999999999</v>
          </cell>
          <cell r="B242">
            <v>0.69359999999999999</v>
          </cell>
          <cell r="C242">
            <v>0.38060000000000005</v>
          </cell>
          <cell r="D242">
            <v>0.82479999999999987</v>
          </cell>
        </row>
        <row r="243">
          <cell r="A243">
            <v>0.24299999999999999</v>
          </cell>
          <cell r="B243">
            <v>0.69440000000000002</v>
          </cell>
          <cell r="C243">
            <v>0.38140000000000007</v>
          </cell>
          <cell r="D243">
            <v>0.82619999999999982</v>
          </cell>
        </row>
        <row r="244">
          <cell r="A244">
            <v>0.24399999999999999</v>
          </cell>
          <cell r="B244">
            <v>0.69520000000000004</v>
          </cell>
          <cell r="C244">
            <v>0.3822000000000001</v>
          </cell>
          <cell r="D244">
            <v>0.82759999999999978</v>
          </cell>
        </row>
        <row r="245">
          <cell r="A245">
            <v>0.245</v>
          </cell>
          <cell r="B245">
            <v>0.69600000000000006</v>
          </cell>
          <cell r="C245">
            <v>0.38300000000000012</v>
          </cell>
          <cell r="D245">
            <v>0.82899999999999974</v>
          </cell>
        </row>
        <row r="246">
          <cell r="A246">
            <v>0.246</v>
          </cell>
          <cell r="B246">
            <v>0.69680000000000009</v>
          </cell>
          <cell r="C246">
            <v>0.38380000000000014</v>
          </cell>
          <cell r="D246">
            <v>0.83039999999999969</v>
          </cell>
        </row>
        <row r="247">
          <cell r="A247">
            <v>0.247</v>
          </cell>
          <cell r="B247">
            <v>0.69760000000000011</v>
          </cell>
          <cell r="C247">
            <v>0.38460000000000016</v>
          </cell>
          <cell r="D247">
            <v>0.83179999999999965</v>
          </cell>
        </row>
        <row r="248">
          <cell r="A248">
            <v>0.248</v>
          </cell>
          <cell r="B248">
            <v>0.69840000000000013</v>
          </cell>
          <cell r="C248">
            <v>0.38540000000000019</v>
          </cell>
          <cell r="D248">
            <v>0.83319999999999961</v>
          </cell>
        </row>
        <row r="249">
          <cell r="A249">
            <v>0.249</v>
          </cell>
          <cell r="B249">
            <v>0.69920000000000015</v>
          </cell>
          <cell r="C249">
            <v>0.38620000000000021</v>
          </cell>
          <cell r="D249">
            <v>0.83459999999999956</v>
          </cell>
        </row>
        <row r="250">
          <cell r="A250">
            <v>0.25</v>
          </cell>
          <cell r="B250">
            <v>0.7</v>
          </cell>
          <cell r="C250">
            <v>0.38700000000000001</v>
          </cell>
          <cell r="D250">
            <v>0.83599999999999997</v>
          </cell>
        </row>
        <row r="251">
          <cell r="A251">
            <v>0.251</v>
          </cell>
          <cell r="B251">
            <v>0.70079999999999998</v>
          </cell>
          <cell r="C251">
            <v>0.38780000000000003</v>
          </cell>
          <cell r="D251">
            <v>0.83729999999999993</v>
          </cell>
        </row>
        <row r="252">
          <cell r="A252">
            <v>0.252</v>
          </cell>
          <cell r="B252">
            <v>0.7016</v>
          </cell>
          <cell r="C252">
            <v>0.38860000000000006</v>
          </cell>
          <cell r="D252">
            <v>0.8385999999999999</v>
          </cell>
        </row>
        <row r="253">
          <cell r="A253">
            <v>0.253</v>
          </cell>
          <cell r="B253">
            <v>0.70240000000000002</v>
          </cell>
          <cell r="C253">
            <v>0.38940000000000008</v>
          </cell>
          <cell r="D253">
            <v>0.83989999999999987</v>
          </cell>
        </row>
        <row r="254">
          <cell r="A254">
            <v>0.254</v>
          </cell>
          <cell r="B254">
            <v>0.70320000000000005</v>
          </cell>
          <cell r="C254">
            <v>0.3902000000000001</v>
          </cell>
          <cell r="D254">
            <v>0.84119999999999984</v>
          </cell>
        </row>
        <row r="255">
          <cell r="A255">
            <v>0.255</v>
          </cell>
          <cell r="B255">
            <v>0.70400000000000007</v>
          </cell>
          <cell r="C255">
            <v>0.39100000000000013</v>
          </cell>
          <cell r="D255">
            <v>0.8424999999999998</v>
          </cell>
        </row>
        <row r="256">
          <cell r="A256">
            <v>0.25600000000000001</v>
          </cell>
          <cell r="B256">
            <v>0.70480000000000009</v>
          </cell>
          <cell r="C256">
            <v>0.39180000000000015</v>
          </cell>
          <cell r="D256">
            <v>0.84379999999999977</v>
          </cell>
        </row>
        <row r="257">
          <cell r="A257">
            <v>0.25700000000000001</v>
          </cell>
          <cell r="B257">
            <v>0.70560000000000012</v>
          </cell>
          <cell r="C257">
            <v>0.39260000000000017</v>
          </cell>
          <cell r="D257">
            <v>0.84509999999999974</v>
          </cell>
        </row>
        <row r="258">
          <cell r="A258">
            <v>0.25800000000000001</v>
          </cell>
          <cell r="B258">
            <v>0.70640000000000014</v>
          </cell>
          <cell r="C258">
            <v>0.39340000000000019</v>
          </cell>
          <cell r="D258">
            <v>0.84639999999999971</v>
          </cell>
        </row>
        <row r="259">
          <cell r="A259">
            <v>0.25900000000000001</v>
          </cell>
          <cell r="B259">
            <v>0.70720000000000016</v>
          </cell>
          <cell r="C259">
            <v>0.39420000000000022</v>
          </cell>
          <cell r="D259">
            <v>0.84769999999999968</v>
          </cell>
        </row>
        <row r="260">
          <cell r="A260">
            <v>0.26</v>
          </cell>
          <cell r="B260">
            <v>0.70799999999999996</v>
          </cell>
          <cell r="C260">
            <v>0.39500000000000002</v>
          </cell>
          <cell r="D260">
            <v>0.84899999999999998</v>
          </cell>
        </row>
        <row r="261">
          <cell r="A261">
            <v>0.26100000000000001</v>
          </cell>
          <cell r="B261">
            <v>0.70879999999999999</v>
          </cell>
          <cell r="C261">
            <v>0.39580000000000004</v>
          </cell>
          <cell r="D261">
            <v>0.85029999999999994</v>
          </cell>
        </row>
        <row r="262">
          <cell r="A262">
            <v>0.26200000000000001</v>
          </cell>
          <cell r="B262">
            <v>0.70960000000000001</v>
          </cell>
          <cell r="C262">
            <v>0.39660000000000006</v>
          </cell>
          <cell r="D262">
            <v>0.85159999999999991</v>
          </cell>
        </row>
        <row r="263">
          <cell r="A263">
            <v>0.26300000000000001</v>
          </cell>
          <cell r="B263">
            <v>0.71040000000000003</v>
          </cell>
          <cell r="C263">
            <v>0.39740000000000009</v>
          </cell>
          <cell r="D263">
            <v>0.85289999999999988</v>
          </cell>
        </row>
        <row r="264">
          <cell r="A264">
            <v>0.26400000000000001</v>
          </cell>
          <cell r="B264">
            <v>0.71120000000000005</v>
          </cell>
          <cell r="C264">
            <v>0.39820000000000011</v>
          </cell>
          <cell r="D264">
            <v>0.85419999999999985</v>
          </cell>
        </row>
        <row r="265">
          <cell r="A265">
            <v>0.26500000000000001</v>
          </cell>
          <cell r="B265">
            <v>0.71200000000000008</v>
          </cell>
          <cell r="C265">
            <v>0.39900000000000013</v>
          </cell>
          <cell r="D265">
            <v>0.85549999999999982</v>
          </cell>
        </row>
        <row r="266">
          <cell r="A266">
            <v>0.26600000000000001</v>
          </cell>
          <cell r="B266">
            <v>0.7128000000000001</v>
          </cell>
          <cell r="C266">
            <v>0.39980000000000016</v>
          </cell>
          <cell r="D266">
            <v>0.85679999999999978</v>
          </cell>
        </row>
        <row r="267">
          <cell r="A267">
            <v>0.26700000000000002</v>
          </cell>
          <cell r="B267">
            <v>0.71360000000000012</v>
          </cell>
          <cell r="C267">
            <v>0.40060000000000018</v>
          </cell>
          <cell r="D267">
            <v>0.85809999999999975</v>
          </cell>
        </row>
        <row r="268">
          <cell r="A268">
            <v>0.26800000000000002</v>
          </cell>
          <cell r="B268">
            <v>0.71440000000000015</v>
          </cell>
          <cell r="C268">
            <v>0.4014000000000002</v>
          </cell>
          <cell r="D268">
            <v>0.85939999999999972</v>
          </cell>
        </row>
        <row r="269">
          <cell r="A269">
            <v>0.26900000000000002</v>
          </cell>
          <cell r="B269">
            <v>0.71520000000000017</v>
          </cell>
          <cell r="C269">
            <v>0.40220000000000022</v>
          </cell>
          <cell r="D269">
            <v>0.86069999999999969</v>
          </cell>
        </row>
        <row r="270">
          <cell r="A270">
            <v>0.27</v>
          </cell>
          <cell r="B270">
            <v>0.71599999999999997</v>
          </cell>
          <cell r="C270">
            <v>0.40300000000000002</v>
          </cell>
          <cell r="D270">
            <v>0.86199999999999999</v>
          </cell>
        </row>
        <row r="271">
          <cell r="A271">
            <v>0.27100000000000002</v>
          </cell>
          <cell r="B271">
            <v>0.71679999999999999</v>
          </cell>
          <cell r="C271">
            <v>0.40380000000000005</v>
          </cell>
          <cell r="D271">
            <v>0.86319999999999997</v>
          </cell>
        </row>
        <row r="272">
          <cell r="A272">
            <v>0.27200000000000002</v>
          </cell>
          <cell r="B272">
            <v>0.71760000000000002</v>
          </cell>
          <cell r="C272">
            <v>0.40460000000000007</v>
          </cell>
          <cell r="D272">
            <v>0.86439999999999995</v>
          </cell>
        </row>
        <row r="273">
          <cell r="A273">
            <v>0.27300000000000002</v>
          </cell>
          <cell r="B273">
            <v>0.71840000000000004</v>
          </cell>
          <cell r="C273">
            <v>0.40540000000000009</v>
          </cell>
          <cell r="D273">
            <v>0.86559999999999993</v>
          </cell>
        </row>
        <row r="274">
          <cell r="A274">
            <v>0.27400000000000002</v>
          </cell>
          <cell r="B274">
            <v>0.71920000000000006</v>
          </cell>
          <cell r="C274">
            <v>0.40620000000000012</v>
          </cell>
          <cell r="D274">
            <v>0.8667999999999999</v>
          </cell>
        </row>
        <row r="275">
          <cell r="A275">
            <v>0.27500000000000002</v>
          </cell>
          <cell r="B275">
            <v>0.72000000000000008</v>
          </cell>
          <cell r="C275">
            <v>0.40700000000000014</v>
          </cell>
          <cell r="D275">
            <v>0.86799999999999988</v>
          </cell>
        </row>
        <row r="276">
          <cell r="A276">
            <v>0.27600000000000002</v>
          </cell>
          <cell r="B276">
            <v>0.72080000000000011</v>
          </cell>
          <cell r="C276">
            <v>0.40780000000000016</v>
          </cell>
          <cell r="D276">
            <v>0.86919999999999986</v>
          </cell>
        </row>
        <row r="277">
          <cell r="A277">
            <v>0.27700000000000002</v>
          </cell>
          <cell r="B277">
            <v>0.72160000000000013</v>
          </cell>
          <cell r="C277">
            <v>0.40860000000000019</v>
          </cell>
          <cell r="D277">
            <v>0.87039999999999984</v>
          </cell>
        </row>
        <row r="278">
          <cell r="A278">
            <v>0.27800000000000002</v>
          </cell>
          <cell r="B278">
            <v>0.72240000000000015</v>
          </cell>
          <cell r="C278">
            <v>0.40940000000000021</v>
          </cell>
          <cell r="D278">
            <v>0.87159999999999982</v>
          </cell>
        </row>
        <row r="279">
          <cell r="A279">
            <v>0.27900000000000003</v>
          </cell>
          <cell r="B279">
            <v>0.72320000000000018</v>
          </cell>
          <cell r="C279">
            <v>0.41020000000000023</v>
          </cell>
          <cell r="D279">
            <v>0.8727999999999998</v>
          </cell>
        </row>
        <row r="280">
          <cell r="A280">
            <v>0.28000000000000003</v>
          </cell>
          <cell r="B280">
            <v>0.72399999999999998</v>
          </cell>
          <cell r="C280">
            <v>0.41099999999999998</v>
          </cell>
          <cell r="D280">
            <v>0.874</v>
          </cell>
        </row>
        <row r="281">
          <cell r="A281">
            <v>0.28100000000000003</v>
          </cell>
          <cell r="B281">
            <v>0.7248</v>
          </cell>
          <cell r="C281">
            <v>0.41169999999999995</v>
          </cell>
          <cell r="D281">
            <v>0.87509999999999999</v>
          </cell>
        </row>
        <row r="282">
          <cell r="A282">
            <v>0.28200000000000003</v>
          </cell>
          <cell r="B282">
            <v>0.72560000000000002</v>
          </cell>
          <cell r="C282">
            <v>0.41239999999999993</v>
          </cell>
          <cell r="D282">
            <v>0.87619999999999998</v>
          </cell>
        </row>
        <row r="283">
          <cell r="A283">
            <v>0.28300000000000003</v>
          </cell>
          <cell r="B283">
            <v>0.72640000000000005</v>
          </cell>
          <cell r="C283">
            <v>0.41309999999999991</v>
          </cell>
          <cell r="D283">
            <v>0.87729999999999997</v>
          </cell>
        </row>
        <row r="284">
          <cell r="A284">
            <v>0.28400000000000003</v>
          </cell>
          <cell r="B284">
            <v>0.72720000000000007</v>
          </cell>
          <cell r="C284">
            <v>0.41379999999999989</v>
          </cell>
          <cell r="D284">
            <v>0.87839999999999996</v>
          </cell>
        </row>
        <row r="285">
          <cell r="A285">
            <v>0.28499999999999998</v>
          </cell>
          <cell r="B285">
            <v>0.72799999999999998</v>
          </cell>
          <cell r="C285">
            <v>0.41449999999999987</v>
          </cell>
          <cell r="D285">
            <v>0.87949999999999995</v>
          </cell>
        </row>
        <row r="286">
          <cell r="A286">
            <v>0.28600000000000003</v>
          </cell>
          <cell r="B286">
            <v>0.7288</v>
          </cell>
          <cell r="C286">
            <v>0.4151999999999999</v>
          </cell>
          <cell r="D286">
            <v>0.88060000000000005</v>
          </cell>
        </row>
        <row r="287">
          <cell r="A287">
            <v>0.28700000000000003</v>
          </cell>
          <cell r="B287">
            <v>0.72960000000000003</v>
          </cell>
          <cell r="C287">
            <v>0.41589999999999988</v>
          </cell>
          <cell r="D287">
            <v>0.88170000000000004</v>
          </cell>
        </row>
        <row r="288">
          <cell r="A288">
            <v>0.28800000000000003</v>
          </cell>
          <cell r="B288">
            <v>0.73040000000000005</v>
          </cell>
          <cell r="C288">
            <v>0.41659999999999986</v>
          </cell>
          <cell r="D288">
            <v>0.88280000000000003</v>
          </cell>
        </row>
        <row r="289">
          <cell r="A289">
            <v>0.28900000000000003</v>
          </cell>
          <cell r="B289">
            <v>0.73120000000000007</v>
          </cell>
          <cell r="C289">
            <v>0.41729999999999984</v>
          </cell>
          <cell r="D289">
            <v>0.88390000000000002</v>
          </cell>
        </row>
        <row r="290">
          <cell r="A290">
            <v>0.28999999999999998</v>
          </cell>
          <cell r="B290">
            <v>0.73199999999999998</v>
          </cell>
          <cell r="C290">
            <v>0.41799999999999998</v>
          </cell>
          <cell r="D290">
            <v>0.88500000000000001</v>
          </cell>
        </row>
        <row r="291">
          <cell r="A291">
            <v>0.29100000000000004</v>
          </cell>
          <cell r="B291">
            <v>0.73270000000000002</v>
          </cell>
          <cell r="C291">
            <v>0.41880000000000001</v>
          </cell>
          <cell r="D291">
            <v>0.8862000000000001</v>
          </cell>
        </row>
        <row r="292">
          <cell r="A292">
            <v>0.29200000000000004</v>
          </cell>
          <cell r="B292">
            <v>0.73340000000000005</v>
          </cell>
          <cell r="C292">
            <v>0.41960000000000003</v>
          </cell>
          <cell r="D292">
            <v>0.88740000000000008</v>
          </cell>
        </row>
        <row r="293">
          <cell r="A293">
            <v>0.29300000000000004</v>
          </cell>
          <cell r="B293">
            <v>0.73410000000000009</v>
          </cell>
          <cell r="C293">
            <v>0.42040000000000005</v>
          </cell>
          <cell r="D293">
            <v>0.88860000000000006</v>
          </cell>
        </row>
        <row r="294">
          <cell r="A294">
            <v>0.29400000000000004</v>
          </cell>
          <cell r="B294">
            <v>0.73480000000000012</v>
          </cell>
          <cell r="C294">
            <v>0.42120000000000007</v>
          </cell>
          <cell r="D294">
            <v>0.88980000000000004</v>
          </cell>
        </row>
        <row r="295">
          <cell r="A295">
            <v>0.29499999999999998</v>
          </cell>
          <cell r="B295">
            <v>0.73550000000000004</v>
          </cell>
          <cell r="C295">
            <v>0.42200000000000004</v>
          </cell>
          <cell r="D295">
            <v>0.89100000000000001</v>
          </cell>
        </row>
        <row r="296">
          <cell r="A296">
            <v>0.29600000000000004</v>
          </cell>
          <cell r="B296">
            <v>0.73620000000000008</v>
          </cell>
          <cell r="C296">
            <v>0.42280000000000006</v>
          </cell>
          <cell r="D296">
            <v>0.8922000000000001</v>
          </cell>
        </row>
        <row r="297">
          <cell r="A297">
            <v>0.29699999999999999</v>
          </cell>
          <cell r="B297">
            <v>0.7369</v>
          </cell>
          <cell r="C297">
            <v>0.42360000000000003</v>
          </cell>
          <cell r="D297">
            <v>0.89340000000000008</v>
          </cell>
        </row>
        <row r="298">
          <cell r="A298">
            <v>0.29799999999999999</v>
          </cell>
          <cell r="B298">
            <v>0.73760000000000003</v>
          </cell>
          <cell r="C298">
            <v>0.42440000000000005</v>
          </cell>
          <cell r="D298">
            <v>0.89460000000000006</v>
          </cell>
        </row>
        <row r="299">
          <cell r="A299">
            <v>0.29899999999999999</v>
          </cell>
          <cell r="B299">
            <v>0.73830000000000007</v>
          </cell>
          <cell r="C299">
            <v>0.42520000000000008</v>
          </cell>
          <cell r="D299">
            <v>0.89580000000000004</v>
          </cell>
        </row>
        <row r="300">
          <cell r="A300">
            <v>0.3</v>
          </cell>
          <cell r="B300">
            <v>0.73899999999999999</v>
          </cell>
          <cell r="C300">
            <v>0.42599999999999999</v>
          </cell>
          <cell r="D300">
            <v>0.89700000000000002</v>
          </cell>
        </row>
        <row r="301">
          <cell r="A301">
            <v>0.30099999999999999</v>
          </cell>
          <cell r="B301">
            <v>0.73980000000000001</v>
          </cell>
          <cell r="C301">
            <v>0.42669999999999997</v>
          </cell>
          <cell r="D301">
            <v>0.89810000000000001</v>
          </cell>
        </row>
        <row r="302">
          <cell r="A302">
            <v>0.30199999999999999</v>
          </cell>
          <cell r="B302">
            <v>0.74060000000000004</v>
          </cell>
          <cell r="C302">
            <v>0.42739999999999995</v>
          </cell>
          <cell r="D302">
            <v>0.8992</v>
          </cell>
        </row>
        <row r="303">
          <cell r="A303">
            <v>0.30299999999999999</v>
          </cell>
          <cell r="B303">
            <v>0.74140000000000006</v>
          </cell>
          <cell r="C303">
            <v>0.42809999999999993</v>
          </cell>
          <cell r="D303">
            <v>0.90029999999999999</v>
          </cell>
        </row>
        <row r="304">
          <cell r="A304">
            <v>0.30399999999999999</v>
          </cell>
          <cell r="B304">
            <v>0.74220000000000008</v>
          </cell>
          <cell r="C304">
            <v>0.4287999999999999</v>
          </cell>
          <cell r="D304">
            <v>0.90139999999999998</v>
          </cell>
        </row>
        <row r="305">
          <cell r="A305">
            <v>0.30499999999999999</v>
          </cell>
          <cell r="B305">
            <v>0.7430000000000001</v>
          </cell>
          <cell r="C305">
            <v>0.42949999999999988</v>
          </cell>
          <cell r="D305">
            <v>0.90249999999999997</v>
          </cell>
        </row>
        <row r="306">
          <cell r="A306">
            <v>0.30599999999999999</v>
          </cell>
          <cell r="B306">
            <v>0.74380000000000013</v>
          </cell>
          <cell r="C306">
            <v>0.43019999999999986</v>
          </cell>
          <cell r="D306">
            <v>0.90359999999999996</v>
          </cell>
        </row>
        <row r="307">
          <cell r="A307">
            <v>0.307</v>
          </cell>
          <cell r="B307">
            <v>0.74460000000000015</v>
          </cell>
          <cell r="C307">
            <v>0.43089999999999984</v>
          </cell>
          <cell r="D307">
            <v>0.90469999999999995</v>
          </cell>
        </row>
        <row r="308">
          <cell r="A308">
            <v>0.308</v>
          </cell>
          <cell r="B308">
            <v>0.74540000000000017</v>
          </cell>
          <cell r="C308">
            <v>0.43159999999999982</v>
          </cell>
          <cell r="D308">
            <v>0.90579999999999994</v>
          </cell>
        </row>
        <row r="309">
          <cell r="A309">
            <v>0.309</v>
          </cell>
          <cell r="B309">
            <v>0.7462000000000002</v>
          </cell>
          <cell r="C309">
            <v>0.4322999999999998</v>
          </cell>
          <cell r="D309">
            <v>0.90689999999999993</v>
          </cell>
        </row>
        <row r="310">
          <cell r="A310">
            <v>0.31</v>
          </cell>
          <cell r="B310">
            <v>0.747</v>
          </cell>
          <cell r="C310">
            <v>0.433</v>
          </cell>
          <cell r="D310">
            <v>0.90800000000000003</v>
          </cell>
        </row>
        <row r="311">
          <cell r="A311">
            <v>0.311</v>
          </cell>
          <cell r="B311">
            <v>0.74770000000000003</v>
          </cell>
          <cell r="C311">
            <v>0.43369999999999997</v>
          </cell>
          <cell r="D311">
            <v>0.90900000000000003</v>
          </cell>
        </row>
        <row r="312">
          <cell r="A312">
            <v>0.312</v>
          </cell>
          <cell r="B312">
            <v>0.74840000000000007</v>
          </cell>
          <cell r="C312">
            <v>0.43439999999999995</v>
          </cell>
          <cell r="D312">
            <v>0.91</v>
          </cell>
        </row>
        <row r="313">
          <cell r="A313">
            <v>0.313</v>
          </cell>
          <cell r="B313">
            <v>0.7491000000000001</v>
          </cell>
          <cell r="C313">
            <v>0.43509999999999993</v>
          </cell>
          <cell r="D313">
            <v>0.91100000000000003</v>
          </cell>
        </row>
        <row r="314">
          <cell r="A314">
            <v>0.314</v>
          </cell>
          <cell r="B314">
            <v>0.74980000000000013</v>
          </cell>
          <cell r="C314">
            <v>0.43579999999999991</v>
          </cell>
          <cell r="D314">
            <v>0.91200000000000003</v>
          </cell>
        </row>
        <row r="315">
          <cell r="A315">
            <v>0.315</v>
          </cell>
          <cell r="B315">
            <v>0.75050000000000017</v>
          </cell>
          <cell r="C315">
            <v>0.43649999999999989</v>
          </cell>
          <cell r="D315">
            <v>0.91300000000000003</v>
          </cell>
        </row>
        <row r="316">
          <cell r="A316">
            <v>0.316</v>
          </cell>
          <cell r="B316">
            <v>0.7512000000000002</v>
          </cell>
          <cell r="C316">
            <v>0.43719999999999987</v>
          </cell>
          <cell r="D316">
            <v>0.91400000000000003</v>
          </cell>
        </row>
        <row r="317">
          <cell r="A317">
            <v>0.317</v>
          </cell>
          <cell r="B317">
            <v>0.75190000000000023</v>
          </cell>
          <cell r="C317">
            <v>0.43789999999999984</v>
          </cell>
          <cell r="D317">
            <v>0.91500000000000004</v>
          </cell>
        </row>
        <row r="318">
          <cell r="A318">
            <v>0.318</v>
          </cell>
          <cell r="B318">
            <v>0.75260000000000027</v>
          </cell>
          <cell r="C318">
            <v>0.43859999999999982</v>
          </cell>
          <cell r="D318">
            <v>0.91600000000000004</v>
          </cell>
        </row>
        <row r="319">
          <cell r="A319">
            <v>0.31900000000000001</v>
          </cell>
          <cell r="B319">
            <v>0.7533000000000003</v>
          </cell>
          <cell r="C319">
            <v>0.4392999999999998</v>
          </cell>
          <cell r="D319">
            <v>0.91700000000000004</v>
          </cell>
        </row>
        <row r="320">
          <cell r="A320">
            <v>0.32</v>
          </cell>
          <cell r="B320">
            <v>0.754</v>
          </cell>
          <cell r="C320">
            <v>0.44</v>
          </cell>
          <cell r="D320">
            <v>0.91800000000000004</v>
          </cell>
        </row>
        <row r="321">
          <cell r="A321">
            <v>0.32100000000000001</v>
          </cell>
          <cell r="B321">
            <v>0.75470000000000004</v>
          </cell>
          <cell r="C321">
            <v>0.44080000000000003</v>
          </cell>
          <cell r="D321">
            <v>0.91910000000000003</v>
          </cell>
        </row>
        <row r="322">
          <cell r="A322">
            <v>0.32200000000000001</v>
          </cell>
          <cell r="B322">
            <v>0.75540000000000007</v>
          </cell>
          <cell r="C322">
            <v>0.44160000000000005</v>
          </cell>
          <cell r="D322">
            <v>0.92020000000000002</v>
          </cell>
        </row>
        <row r="323">
          <cell r="A323">
            <v>0.32300000000000001</v>
          </cell>
          <cell r="B323">
            <v>0.75610000000000011</v>
          </cell>
          <cell r="C323">
            <v>0.44240000000000007</v>
          </cell>
          <cell r="D323">
            <v>0.92130000000000001</v>
          </cell>
        </row>
        <row r="324">
          <cell r="A324">
            <v>0.32400000000000001</v>
          </cell>
          <cell r="B324">
            <v>0.75680000000000014</v>
          </cell>
          <cell r="C324">
            <v>0.44320000000000009</v>
          </cell>
          <cell r="D324">
            <v>0.9224</v>
          </cell>
        </row>
        <row r="325">
          <cell r="A325">
            <v>0.32500000000000001</v>
          </cell>
          <cell r="B325">
            <v>0.75750000000000017</v>
          </cell>
          <cell r="C325">
            <v>0.44400000000000012</v>
          </cell>
          <cell r="D325">
            <v>0.92349999999999999</v>
          </cell>
        </row>
        <row r="326">
          <cell r="A326">
            <v>0.32600000000000001</v>
          </cell>
          <cell r="B326">
            <v>0.75820000000000021</v>
          </cell>
          <cell r="C326">
            <v>0.44480000000000014</v>
          </cell>
          <cell r="D326">
            <v>0.92459999999999998</v>
          </cell>
        </row>
        <row r="327">
          <cell r="A327">
            <v>0.32700000000000001</v>
          </cell>
          <cell r="B327">
            <v>0.75890000000000024</v>
          </cell>
          <cell r="C327">
            <v>0.44560000000000016</v>
          </cell>
          <cell r="D327">
            <v>0.92569999999999997</v>
          </cell>
        </row>
        <row r="328">
          <cell r="A328">
            <v>0.32800000000000001</v>
          </cell>
          <cell r="B328">
            <v>0.75960000000000027</v>
          </cell>
          <cell r="C328">
            <v>0.44640000000000019</v>
          </cell>
          <cell r="D328">
            <v>0.92679999999999996</v>
          </cell>
        </row>
        <row r="329">
          <cell r="A329">
            <v>0.32900000000000001</v>
          </cell>
          <cell r="B329">
            <v>0.76030000000000031</v>
          </cell>
          <cell r="C329">
            <v>0.44720000000000021</v>
          </cell>
          <cell r="D329">
            <v>0.92789999999999995</v>
          </cell>
        </row>
        <row r="330">
          <cell r="A330">
            <v>0.33</v>
          </cell>
          <cell r="B330">
            <v>0.76100000000000001</v>
          </cell>
          <cell r="C330">
            <v>0.44800000000000001</v>
          </cell>
          <cell r="D330">
            <v>0.92900000000000005</v>
          </cell>
        </row>
        <row r="331">
          <cell r="A331">
            <v>0.33100000000000002</v>
          </cell>
          <cell r="B331">
            <v>0.76170000000000004</v>
          </cell>
          <cell r="C331">
            <v>0.44869999999999999</v>
          </cell>
          <cell r="D331">
            <v>0.93</v>
          </cell>
        </row>
        <row r="332">
          <cell r="A332">
            <v>0.33200000000000002</v>
          </cell>
          <cell r="B332">
            <v>0.76240000000000008</v>
          </cell>
          <cell r="C332">
            <v>0.44939999999999997</v>
          </cell>
          <cell r="D332">
            <v>0.93100000000000005</v>
          </cell>
        </row>
        <row r="333">
          <cell r="A333">
            <v>0.33300000000000002</v>
          </cell>
          <cell r="B333">
            <v>0.76310000000000011</v>
          </cell>
          <cell r="C333">
            <v>0.45009999999999994</v>
          </cell>
          <cell r="D333">
            <v>0.93200000000000005</v>
          </cell>
        </row>
        <row r="334">
          <cell r="A334">
            <v>0.33400000000000002</v>
          </cell>
          <cell r="B334">
            <v>0.76380000000000015</v>
          </cell>
          <cell r="C334">
            <v>0.45079999999999992</v>
          </cell>
          <cell r="D334">
            <v>0.93300000000000005</v>
          </cell>
        </row>
        <row r="335">
          <cell r="A335">
            <v>0.33500000000000002</v>
          </cell>
          <cell r="B335">
            <v>0.76450000000000018</v>
          </cell>
          <cell r="C335">
            <v>0.4514999999999999</v>
          </cell>
          <cell r="D335">
            <v>0.93400000000000005</v>
          </cell>
        </row>
        <row r="336">
          <cell r="A336">
            <v>0.33600000000000002</v>
          </cell>
          <cell r="B336">
            <v>0.76520000000000021</v>
          </cell>
          <cell r="C336">
            <v>0.45219999999999988</v>
          </cell>
          <cell r="D336">
            <v>0.93500000000000005</v>
          </cell>
        </row>
        <row r="337">
          <cell r="A337">
            <v>0.33700000000000002</v>
          </cell>
          <cell r="B337">
            <v>0.76590000000000025</v>
          </cell>
          <cell r="C337">
            <v>0.45289999999999986</v>
          </cell>
          <cell r="D337">
            <v>0.93600000000000005</v>
          </cell>
        </row>
        <row r="338">
          <cell r="A338">
            <v>0.33800000000000002</v>
          </cell>
          <cell r="B338">
            <v>0.76660000000000028</v>
          </cell>
          <cell r="C338">
            <v>0.45359999999999984</v>
          </cell>
          <cell r="D338">
            <v>0.93700000000000006</v>
          </cell>
        </row>
        <row r="339">
          <cell r="A339">
            <v>0.33900000000000002</v>
          </cell>
          <cell r="B339">
            <v>0.76730000000000032</v>
          </cell>
          <cell r="C339">
            <v>0.45429999999999982</v>
          </cell>
          <cell r="D339">
            <v>0.93800000000000006</v>
          </cell>
        </row>
        <row r="340">
          <cell r="A340">
            <v>0.34</v>
          </cell>
          <cell r="B340">
            <v>0.76800000000000002</v>
          </cell>
          <cell r="C340">
            <v>0.45500000000000002</v>
          </cell>
          <cell r="D340">
            <v>0.93899999999999995</v>
          </cell>
        </row>
        <row r="341">
          <cell r="A341">
            <v>0.34100000000000003</v>
          </cell>
          <cell r="B341">
            <v>0.76870000000000005</v>
          </cell>
          <cell r="C341">
            <v>0.45569999999999999</v>
          </cell>
          <cell r="D341">
            <v>0.94</v>
          </cell>
        </row>
        <row r="342">
          <cell r="A342">
            <v>0.34200000000000003</v>
          </cell>
          <cell r="B342">
            <v>0.76940000000000008</v>
          </cell>
          <cell r="C342">
            <v>0.45639999999999997</v>
          </cell>
          <cell r="D342">
            <v>0.94099999999999995</v>
          </cell>
        </row>
        <row r="343">
          <cell r="A343">
            <v>0.34300000000000003</v>
          </cell>
          <cell r="B343">
            <v>0.77010000000000012</v>
          </cell>
          <cell r="C343">
            <v>0.45709999999999995</v>
          </cell>
          <cell r="D343">
            <v>0.94199999999999995</v>
          </cell>
        </row>
        <row r="344">
          <cell r="A344">
            <v>0.34400000000000003</v>
          </cell>
          <cell r="B344">
            <v>0.77080000000000015</v>
          </cell>
          <cell r="C344">
            <v>0.45779999999999993</v>
          </cell>
          <cell r="D344">
            <v>0.94299999999999995</v>
          </cell>
        </row>
        <row r="345">
          <cell r="A345">
            <v>0.34499999999999997</v>
          </cell>
          <cell r="B345">
            <v>0.77150000000000007</v>
          </cell>
          <cell r="C345">
            <v>0.45849999999999991</v>
          </cell>
          <cell r="D345">
            <v>0.94399999999999995</v>
          </cell>
        </row>
        <row r="346">
          <cell r="A346">
            <v>0.34599999999999997</v>
          </cell>
          <cell r="B346">
            <v>0.77220000000000011</v>
          </cell>
          <cell r="C346">
            <v>0.45919999999999989</v>
          </cell>
          <cell r="D346">
            <v>0.94499999999999995</v>
          </cell>
        </row>
        <row r="347">
          <cell r="A347">
            <v>0.34699999999999998</v>
          </cell>
          <cell r="B347">
            <v>0.77290000000000014</v>
          </cell>
          <cell r="C347">
            <v>0.45989999999999986</v>
          </cell>
          <cell r="D347">
            <v>0.94599999999999995</v>
          </cell>
        </row>
        <row r="348">
          <cell r="A348">
            <v>0.34799999999999998</v>
          </cell>
          <cell r="B348">
            <v>0.77360000000000018</v>
          </cell>
          <cell r="C348">
            <v>0.46059999999999984</v>
          </cell>
          <cell r="D348">
            <v>0.94699999999999995</v>
          </cell>
        </row>
        <row r="349">
          <cell r="A349">
            <v>0.34899999999999998</v>
          </cell>
          <cell r="B349">
            <v>0.77430000000000021</v>
          </cell>
          <cell r="C349">
            <v>0.46129999999999982</v>
          </cell>
          <cell r="D349">
            <v>0.94799999999999995</v>
          </cell>
        </row>
        <row r="350">
          <cell r="A350">
            <v>0.35</v>
          </cell>
          <cell r="B350">
            <v>0.77500000000000002</v>
          </cell>
          <cell r="C350">
            <v>0.46200000000000002</v>
          </cell>
          <cell r="D350">
            <v>0.94899999999999995</v>
          </cell>
        </row>
        <row r="351">
          <cell r="A351">
            <v>0.35099999999999998</v>
          </cell>
          <cell r="B351">
            <v>0.77570000000000006</v>
          </cell>
          <cell r="C351">
            <v>0.4627</v>
          </cell>
          <cell r="D351">
            <v>0.95</v>
          </cell>
        </row>
        <row r="352">
          <cell r="A352">
            <v>0.35199999999999998</v>
          </cell>
          <cell r="B352">
            <v>0.77640000000000009</v>
          </cell>
          <cell r="C352">
            <v>0.46339999999999998</v>
          </cell>
          <cell r="D352">
            <v>0.95099999999999996</v>
          </cell>
        </row>
        <row r="353">
          <cell r="A353">
            <v>0.35299999999999998</v>
          </cell>
          <cell r="B353">
            <v>0.77710000000000012</v>
          </cell>
          <cell r="C353">
            <v>0.46409999999999996</v>
          </cell>
          <cell r="D353">
            <v>0.95199999999999996</v>
          </cell>
        </row>
        <row r="354">
          <cell r="A354">
            <v>0.35399999999999998</v>
          </cell>
          <cell r="B354">
            <v>0.77780000000000016</v>
          </cell>
          <cell r="C354">
            <v>0.46479999999999994</v>
          </cell>
          <cell r="D354">
            <v>0.95299999999999996</v>
          </cell>
        </row>
        <row r="355">
          <cell r="A355">
            <v>0.35499999999999998</v>
          </cell>
          <cell r="B355">
            <v>0.77850000000000019</v>
          </cell>
          <cell r="C355">
            <v>0.46549999999999991</v>
          </cell>
          <cell r="D355">
            <v>0.95399999999999996</v>
          </cell>
        </row>
        <row r="356">
          <cell r="A356">
            <v>0.35599999999999998</v>
          </cell>
          <cell r="B356">
            <v>0.77920000000000023</v>
          </cell>
          <cell r="C356">
            <v>0.46619999999999989</v>
          </cell>
          <cell r="D356">
            <v>0.95499999999999996</v>
          </cell>
        </row>
        <row r="357">
          <cell r="A357">
            <v>0.35699999999999998</v>
          </cell>
          <cell r="B357">
            <v>0.77990000000000026</v>
          </cell>
          <cell r="C357">
            <v>0.46689999999999987</v>
          </cell>
          <cell r="D357">
            <v>0.95599999999999996</v>
          </cell>
        </row>
        <row r="358">
          <cell r="A358">
            <v>0.35799999999999998</v>
          </cell>
          <cell r="B358">
            <v>0.78060000000000029</v>
          </cell>
          <cell r="C358">
            <v>0.46759999999999985</v>
          </cell>
          <cell r="D358">
            <v>0.95699999999999996</v>
          </cell>
        </row>
        <row r="359">
          <cell r="A359">
            <v>0.35899999999999999</v>
          </cell>
          <cell r="B359">
            <v>0.78130000000000033</v>
          </cell>
          <cell r="C359">
            <v>0.46829999999999983</v>
          </cell>
          <cell r="D359">
            <v>0.95799999999999996</v>
          </cell>
        </row>
        <row r="360">
          <cell r="A360">
            <v>0.36</v>
          </cell>
          <cell r="B360">
            <v>0.78200000000000003</v>
          </cell>
          <cell r="C360">
            <v>0.46899999999999997</v>
          </cell>
          <cell r="D360">
            <v>0.95899999999999996</v>
          </cell>
        </row>
        <row r="361">
          <cell r="A361">
            <v>0.36099999999999999</v>
          </cell>
          <cell r="B361">
            <v>0.78260000000000007</v>
          </cell>
          <cell r="C361">
            <v>0.46969999999999995</v>
          </cell>
          <cell r="D361">
            <v>0.95989999999999998</v>
          </cell>
        </row>
        <row r="362">
          <cell r="A362">
            <v>0.36199999999999999</v>
          </cell>
          <cell r="B362">
            <v>0.78320000000000012</v>
          </cell>
          <cell r="C362">
            <v>0.47039999999999993</v>
          </cell>
          <cell r="D362">
            <v>0.96079999999999999</v>
          </cell>
        </row>
        <row r="363">
          <cell r="A363">
            <v>0.36299999999999999</v>
          </cell>
          <cell r="B363">
            <v>0.78380000000000016</v>
          </cell>
          <cell r="C363">
            <v>0.47109999999999991</v>
          </cell>
          <cell r="D363">
            <v>0.9617</v>
          </cell>
        </row>
        <row r="364">
          <cell r="A364">
            <v>0.36399999999999999</v>
          </cell>
          <cell r="B364">
            <v>0.78440000000000021</v>
          </cell>
          <cell r="C364">
            <v>0.47179999999999989</v>
          </cell>
          <cell r="D364">
            <v>0.96260000000000001</v>
          </cell>
        </row>
        <row r="365">
          <cell r="A365">
            <v>0.36499999999999999</v>
          </cell>
          <cell r="B365">
            <v>0.78500000000000025</v>
          </cell>
          <cell r="C365">
            <v>0.47249999999999986</v>
          </cell>
          <cell r="D365">
            <v>0.96350000000000002</v>
          </cell>
        </row>
        <row r="366">
          <cell r="A366">
            <v>0.36599999999999999</v>
          </cell>
          <cell r="B366">
            <v>0.7856000000000003</v>
          </cell>
          <cell r="C366">
            <v>0.47319999999999984</v>
          </cell>
          <cell r="D366">
            <v>0.96440000000000003</v>
          </cell>
        </row>
        <row r="367">
          <cell r="A367">
            <v>0.36699999999999999</v>
          </cell>
          <cell r="B367">
            <v>0.78620000000000034</v>
          </cell>
          <cell r="C367">
            <v>0.47389999999999982</v>
          </cell>
          <cell r="D367">
            <v>0.96530000000000005</v>
          </cell>
        </row>
        <row r="368">
          <cell r="A368">
            <v>0.36799999999999999</v>
          </cell>
          <cell r="B368">
            <v>0.78680000000000039</v>
          </cell>
          <cell r="C368">
            <v>0.4745999999999998</v>
          </cell>
          <cell r="D368">
            <v>0.96620000000000006</v>
          </cell>
        </row>
        <row r="369">
          <cell r="A369">
            <v>0.36899999999999999</v>
          </cell>
          <cell r="B369">
            <v>0.78740000000000043</v>
          </cell>
          <cell r="C369">
            <v>0.47529999999999978</v>
          </cell>
          <cell r="D369">
            <v>0.96710000000000007</v>
          </cell>
        </row>
        <row r="370">
          <cell r="A370">
            <v>0.37</v>
          </cell>
          <cell r="B370">
            <v>0.78800000000000003</v>
          </cell>
          <cell r="C370">
            <v>0.47599999999999998</v>
          </cell>
          <cell r="D370">
            <v>0.96799999999999997</v>
          </cell>
        </row>
        <row r="371">
          <cell r="A371">
            <v>0.371</v>
          </cell>
          <cell r="B371">
            <v>0.78870000000000007</v>
          </cell>
          <cell r="C371">
            <v>0.47669999999999996</v>
          </cell>
          <cell r="D371">
            <v>0.96899999999999997</v>
          </cell>
        </row>
        <row r="372">
          <cell r="A372">
            <v>0.372</v>
          </cell>
          <cell r="B372">
            <v>0.7894000000000001</v>
          </cell>
          <cell r="C372">
            <v>0.47739999999999994</v>
          </cell>
          <cell r="D372">
            <v>0.97</v>
          </cell>
        </row>
        <row r="373">
          <cell r="A373">
            <v>0.373</v>
          </cell>
          <cell r="B373">
            <v>0.79010000000000014</v>
          </cell>
          <cell r="C373">
            <v>0.47809999999999991</v>
          </cell>
          <cell r="D373">
            <v>0.97099999999999997</v>
          </cell>
        </row>
        <row r="374">
          <cell r="A374">
            <v>0.374</v>
          </cell>
          <cell r="B374">
            <v>0.79080000000000017</v>
          </cell>
          <cell r="C374">
            <v>0.47879999999999989</v>
          </cell>
          <cell r="D374">
            <v>0.97199999999999998</v>
          </cell>
        </row>
        <row r="375">
          <cell r="A375">
            <v>0.375</v>
          </cell>
          <cell r="B375">
            <v>0.7915000000000002</v>
          </cell>
          <cell r="C375">
            <v>0.47949999999999987</v>
          </cell>
          <cell r="D375">
            <v>0.97299999999999998</v>
          </cell>
        </row>
        <row r="376">
          <cell r="A376">
            <v>0.376</v>
          </cell>
          <cell r="B376">
            <v>0.79220000000000024</v>
          </cell>
          <cell r="C376">
            <v>0.48019999999999985</v>
          </cell>
          <cell r="D376">
            <v>0.97399999999999998</v>
          </cell>
        </row>
        <row r="377">
          <cell r="A377">
            <v>0.377</v>
          </cell>
          <cell r="B377">
            <v>0.79290000000000027</v>
          </cell>
          <cell r="C377">
            <v>0.48089999999999983</v>
          </cell>
          <cell r="D377">
            <v>0.97499999999999998</v>
          </cell>
        </row>
        <row r="378">
          <cell r="A378">
            <v>0.378</v>
          </cell>
          <cell r="B378">
            <v>0.79360000000000031</v>
          </cell>
          <cell r="C378">
            <v>0.48159999999999981</v>
          </cell>
          <cell r="D378">
            <v>0.97599999999999998</v>
          </cell>
        </row>
        <row r="379">
          <cell r="A379">
            <v>0.379</v>
          </cell>
          <cell r="B379">
            <v>0.79430000000000034</v>
          </cell>
          <cell r="C379">
            <v>0.48229999999999978</v>
          </cell>
          <cell r="D379">
            <v>0.97699999999999998</v>
          </cell>
        </row>
        <row r="380">
          <cell r="A380">
            <v>0.38</v>
          </cell>
          <cell r="B380">
            <v>0.79500000000000004</v>
          </cell>
          <cell r="C380">
            <v>0.48299999999999998</v>
          </cell>
          <cell r="D380">
            <v>0.97799999999999998</v>
          </cell>
        </row>
        <row r="381">
          <cell r="A381">
            <v>0.38100000000000001</v>
          </cell>
          <cell r="B381">
            <v>0.79560000000000008</v>
          </cell>
          <cell r="C381">
            <v>0.48369999999999996</v>
          </cell>
          <cell r="D381">
            <v>0.97889999999999999</v>
          </cell>
        </row>
        <row r="382">
          <cell r="A382">
            <v>0.38200000000000001</v>
          </cell>
          <cell r="B382">
            <v>0.79620000000000013</v>
          </cell>
          <cell r="C382">
            <v>0.48439999999999994</v>
          </cell>
          <cell r="D382">
            <v>0.9798</v>
          </cell>
        </row>
        <row r="383">
          <cell r="A383">
            <v>0.38300000000000001</v>
          </cell>
          <cell r="B383">
            <v>0.79680000000000017</v>
          </cell>
          <cell r="C383">
            <v>0.48509999999999992</v>
          </cell>
          <cell r="D383">
            <v>0.98070000000000002</v>
          </cell>
        </row>
        <row r="384">
          <cell r="A384">
            <v>0.38400000000000001</v>
          </cell>
          <cell r="B384">
            <v>0.79740000000000022</v>
          </cell>
          <cell r="C384">
            <v>0.4857999999999999</v>
          </cell>
          <cell r="D384">
            <v>0.98160000000000003</v>
          </cell>
        </row>
        <row r="385">
          <cell r="A385">
            <v>0.38500000000000001</v>
          </cell>
          <cell r="B385">
            <v>0.79800000000000026</v>
          </cell>
          <cell r="C385">
            <v>0.48649999999999988</v>
          </cell>
          <cell r="D385">
            <v>0.98250000000000004</v>
          </cell>
        </row>
        <row r="386">
          <cell r="A386">
            <v>0.38600000000000001</v>
          </cell>
          <cell r="B386">
            <v>0.79860000000000031</v>
          </cell>
          <cell r="C386">
            <v>0.48719999999999986</v>
          </cell>
          <cell r="D386">
            <v>0.98340000000000005</v>
          </cell>
        </row>
        <row r="387">
          <cell r="A387">
            <v>0.38700000000000001</v>
          </cell>
          <cell r="B387">
            <v>0.79920000000000035</v>
          </cell>
          <cell r="C387">
            <v>0.48789999999999983</v>
          </cell>
          <cell r="D387">
            <v>0.98430000000000006</v>
          </cell>
        </row>
        <row r="388">
          <cell r="A388">
            <v>0.38800000000000001</v>
          </cell>
          <cell r="B388">
            <v>0.7998000000000004</v>
          </cell>
          <cell r="C388">
            <v>0.48859999999999981</v>
          </cell>
          <cell r="D388">
            <v>0.98520000000000008</v>
          </cell>
        </row>
        <row r="389">
          <cell r="A389">
            <v>0.38900000000000001</v>
          </cell>
          <cell r="B389">
            <v>0.80040000000000044</v>
          </cell>
          <cell r="C389">
            <v>0.48929999999999979</v>
          </cell>
          <cell r="D389">
            <v>0.98610000000000009</v>
          </cell>
        </row>
        <row r="390">
          <cell r="A390">
            <v>0.39</v>
          </cell>
          <cell r="B390">
            <v>0.80100000000000005</v>
          </cell>
          <cell r="C390">
            <v>0.49</v>
          </cell>
          <cell r="D390">
            <v>0.98699999999999999</v>
          </cell>
        </row>
        <row r="391">
          <cell r="A391">
            <v>0.39100000000000001</v>
          </cell>
          <cell r="B391">
            <v>0.80160000000000009</v>
          </cell>
          <cell r="C391">
            <v>0.49069999999999997</v>
          </cell>
          <cell r="D391">
            <v>0.9879</v>
          </cell>
        </row>
        <row r="392">
          <cell r="A392">
            <v>0.39200000000000002</v>
          </cell>
          <cell r="B392">
            <v>0.80220000000000014</v>
          </cell>
          <cell r="C392">
            <v>0.49139999999999995</v>
          </cell>
          <cell r="D392">
            <v>0.98880000000000001</v>
          </cell>
        </row>
        <row r="393">
          <cell r="A393">
            <v>0.39300000000000002</v>
          </cell>
          <cell r="B393">
            <v>0.80280000000000018</v>
          </cell>
          <cell r="C393">
            <v>0.49209999999999993</v>
          </cell>
          <cell r="D393">
            <v>0.98970000000000002</v>
          </cell>
        </row>
        <row r="394">
          <cell r="A394">
            <v>0.39400000000000002</v>
          </cell>
          <cell r="B394">
            <v>0.80340000000000023</v>
          </cell>
          <cell r="C394">
            <v>0.4927999999999999</v>
          </cell>
          <cell r="D394">
            <v>0.99060000000000004</v>
          </cell>
        </row>
        <row r="395">
          <cell r="A395">
            <v>0.39500000000000002</v>
          </cell>
          <cell r="B395">
            <v>0.80400000000000027</v>
          </cell>
          <cell r="C395">
            <v>0.49349999999999988</v>
          </cell>
          <cell r="D395">
            <v>0.99150000000000005</v>
          </cell>
        </row>
        <row r="396">
          <cell r="A396">
            <v>0.39600000000000002</v>
          </cell>
          <cell r="B396">
            <v>0.80460000000000031</v>
          </cell>
          <cell r="C396">
            <v>0.49419999999999986</v>
          </cell>
          <cell r="D396">
            <v>0.99240000000000006</v>
          </cell>
        </row>
        <row r="397">
          <cell r="A397">
            <v>0.39700000000000002</v>
          </cell>
          <cell r="B397">
            <v>0.80520000000000036</v>
          </cell>
          <cell r="C397">
            <v>0.49489999999999984</v>
          </cell>
          <cell r="D397">
            <v>0.99330000000000007</v>
          </cell>
        </row>
        <row r="398">
          <cell r="A398">
            <v>0.39800000000000002</v>
          </cell>
          <cell r="B398">
            <v>0.8058000000000004</v>
          </cell>
          <cell r="C398">
            <v>0.49559999999999982</v>
          </cell>
          <cell r="D398">
            <v>0.99420000000000008</v>
          </cell>
        </row>
        <row r="399">
          <cell r="A399">
            <v>0.39900000000000002</v>
          </cell>
          <cell r="B399">
            <v>0.80640000000000045</v>
          </cell>
          <cell r="C399">
            <v>0.4962999999999998</v>
          </cell>
          <cell r="D399">
            <v>0.9951000000000001</v>
          </cell>
        </row>
        <row r="400">
          <cell r="A400">
            <v>0.4</v>
          </cell>
          <cell r="B400">
            <v>0.80700000000000005</v>
          </cell>
          <cell r="C400">
            <v>0.497</v>
          </cell>
          <cell r="D400">
            <v>0.996</v>
          </cell>
        </row>
        <row r="401">
          <cell r="A401">
            <v>0.40100000000000002</v>
          </cell>
          <cell r="B401">
            <v>0.8076000000000001</v>
          </cell>
          <cell r="C401">
            <v>0.49759999999999999</v>
          </cell>
          <cell r="D401">
            <v>0.99680000000000002</v>
          </cell>
        </row>
        <row r="402">
          <cell r="A402">
            <v>0.40200000000000002</v>
          </cell>
          <cell r="B402">
            <v>0.80820000000000014</v>
          </cell>
          <cell r="C402">
            <v>0.49819999999999998</v>
          </cell>
          <cell r="D402">
            <v>0.99760000000000004</v>
          </cell>
        </row>
        <row r="403">
          <cell r="A403">
            <v>0.40300000000000002</v>
          </cell>
          <cell r="B403">
            <v>0.80880000000000019</v>
          </cell>
          <cell r="C403">
            <v>0.49879999999999997</v>
          </cell>
          <cell r="D403">
            <v>0.99840000000000007</v>
          </cell>
        </row>
        <row r="404">
          <cell r="A404">
            <v>0.40400000000000003</v>
          </cell>
          <cell r="B404">
            <v>0.80940000000000023</v>
          </cell>
          <cell r="C404">
            <v>0.49939999999999996</v>
          </cell>
          <cell r="D404">
            <v>0.99920000000000009</v>
          </cell>
        </row>
        <row r="405">
          <cell r="A405">
            <v>0.40500000000000003</v>
          </cell>
          <cell r="B405">
            <v>0.81000000000000028</v>
          </cell>
          <cell r="C405">
            <v>0.49999999999999994</v>
          </cell>
          <cell r="D405">
            <v>1</v>
          </cell>
        </row>
        <row r="406">
          <cell r="A406">
            <v>0.40600000000000003</v>
          </cell>
          <cell r="B406">
            <v>0.81060000000000032</v>
          </cell>
          <cell r="C406">
            <v>0.50059999999999993</v>
          </cell>
          <cell r="D406">
            <v>1.0007999999999999</v>
          </cell>
        </row>
        <row r="407">
          <cell r="A407">
            <v>0.40700000000000003</v>
          </cell>
          <cell r="B407">
            <v>0.81120000000000037</v>
          </cell>
          <cell r="C407">
            <v>0.50119999999999998</v>
          </cell>
          <cell r="D407">
            <v>1.0015999999999998</v>
          </cell>
        </row>
        <row r="408">
          <cell r="A408">
            <v>0.40800000000000003</v>
          </cell>
          <cell r="B408">
            <v>0.81180000000000041</v>
          </cell>
          <cell r="C408">
            <v>0.50180000000000002</v>
          </cell>
          <cell r="D408">
            <v>1.0023999999999997</v>
          </cell>
        </row>
        <row r="409">
          <cell r="A409">
            <v>0.40899999999999997</v>
          </cell>
          <cell r="B409">
            <v>0.81240000000000034</v>
          </cell>
          <cell r="C409">
            <v>0.50239999999999996</v>
          </cell>
          <cell r="D409">
            <v>1.0031999999999996</v>
          </cell>
        </row>
        <row r="410">
          <cell r="A410">
            <v>0.41</v>
          </cell>
          <cell r="B410">
            <v>0.81299999999999994</v>
          </cell>
          <cell r="C410">
            <v>0.503</v>
          </cell>
          <cell r="D410">
            <v>1.004</v>
          </cell>
        </row>
        <row r="411">
          <cell r="A411">
            <v>0.41099999999999998</v>
          </cell>
          <cell r="B411">
            <v>0.81359999999999999</v>
          </cell>
          <cell r="C411">
            <v>0.50370000000000004</v>
          </cell>
          <cell r="D411">
            <v>1.0048999999999999</v>
          </cell>
        </row>
        <row r="412">
          <cell r="A412">
            <v>0.41199999999999998</v>
          </cell>
          <cell r="B412">
            <v>0.81420000000000003</v>
          </cell>
          <cell r="C412">
            <v>0.50440000000000007</v>
          </cell>
          <cell r="D412">
            <v>1.0057999999999998</v>
          </cell>
        </row>
        <row r="413">
          <cell r="A413">
            <v>0.41299999999999998</v>
          </cell>
          <cell r="B413">
            <v>0.81480000000000008</v>
          </cell>
          <cell r="C413">
            <v>0.5051000000000001</v>
          </cell>
          <cell r="D413">
            <v>1.0066999999999997</v>
          </cell>
        </row>
        <row r="414">
          <cell r="A414">
            <v>0.41399999999999998</v>
          </cell>
          <cell r="B414">
            <v>0.81540000000000012</v>
          </cell>
          <cell r="C414">
            <v>0.50580000000000014</v>
          </cell>
          <cell r="D414">
            <v>1.0075999999999996</v>
          </cell>
        </row>
        <row r="415">
          <cell r="A415">
            <v>0.41499999999999998</v>
          </cell>
          <cell r="B415">
            <v>0.81600000000000017</v>
          </cell>
          <cell r="C415">
            <v>0.50650000000000017</v>
          </cell>
          <cell r="D415">
            <v>1.0084999999999995</v>
          </cell>
        </row>
        <row r="416">
          <cell r="A416">
            <v>0.41599999999999998</v>
          </cell>
          <cell r="B416">
            <v>0.81660000000000021</v>
          </cell>
          <cell r="C416">
            <v>0.50720000000000021</v>
          </cell>
          <cell r="D416">
            <v>1.0093999999999994</v>
          </cell>
        </row>
        <row r="417">
          <cell r="A417">
            <v>0.41699999999999998</v>
          </cell>
          <cell r="B417">
            <v>0.81720000000000026</v>
          </cell>
          <cell r="C417">
            <v>0.50790000000000024</v>
          </cell>
          <cell r="D417">
            <v>1.0102999999999993</v>
          </cell>
        </row>
        <row r="418">
          <cell r="A418">
            <v>0.41799999999999998</v>
          </cell>
          <cell r="B418">
            <v>0.8178000000000003</v>
          </cell>
          <cell r="C418">
            <v>0.50860000000000027</v>
          </cell>
          <cell r="D418">
            <v>1.0111999999999992</v>
          </cell>
        </row>
        <row r="419">
          <cell r="A419">
            <v>0.41899999999999998</v>
          </cell>
          <cell r="B419">
            <v>0.81840000000000035</v>
          </cell>
          <cell r="C419">
            <v>0.50930000000000031</v>
          </cell>
          <cell r="D419">
            <v>1.0120999999999991</v>
          </cell>
        </row>
        <row r="420">
          <cell r="A420">
            <v>0.42</v>
          </cell>
          <cell r="B420">
            <v>0.81899999999999995</v>
          </cell>
          <cell r="C420">
            <v>0.51</v>
          </cell>
          <cell r="D420">
            <v>1.0129999999999999</v>
          </cell>
        </row>
        <row r="421">
          <cell r="A421">
            <v>0.42099999999999999</v>
          </cell>
          <cell r="B421">
            <v>0.8196</v>
          </cell>
          <cell r="C421">
            <v>0.51070000000000004</v>
          </cell>
          <cell r="D421">
            <v>1.0137999999999998</v>
          </cell>
        </row>
        <row r="422">
          <cell r="A422">
            <v>0.42199999999999999</v>
          </cell>
          <cell r="B422">
            <v>0.82020000000000004</v>
          </cell>
          <cell r="C422">
            <v>0.51140000000000008</v>
          </cell>
          <cell r="D422">
            <v>1.0145999999999997</v>
          </cell>
        </row>
        <row r="423">
          <cell r="A423">
            <v>0.42299999999999999</v>
          </cell>
          <cell r="B423">
            <v>0.82080000000000009</v>
          </cell>
          <cell r="C423">
            <v>0.51210000000000011</v>
          </cell>
          <cell r="D423">
            <v>1.0153999999999996</v>
          </cell>
        </row>
        <row r="424">
          <cell r="A424">
            <v>0.42399999999999999</v>
          </cell>
          <cell r="B424">
            <v>0.82140000000000013</v>
          </cell>
          <cell r="C424">
            <v>0.51280000000000014</v>
          </cell>
          <cell r="D424">
            <v>1.0161999999999995</v>
          </cell>
        </row>
        <row r="425">
          <cell r="A425">
            <v>0.42499999999999999</v>
          </cell>
          <cell r="B425">
            <v>0.82200000000000017</v>
          </cell>
          <cell r="C425">
            <v>0.51350000000000018</v>
          </cell>
          <cell r="D425">
            <v>1.0169999999999995</v>
          </cell>
        </row>
        <row r="426">
          <cell r="A426">
            <v>0.42599999999999999</v>
          </cell>
          <cell r="B426">
            <v>0.82260000000000022</v>
          </cell>
          <cell r="C426">
            <v>0.51420000000000021</v>
          </cell>
          <cell r="D426">
            <v>1.0177999999999994</v>
          </cell>
        </row>
        <row r="427">
          <cell r="A427">
            <v>0.42699999999999999</v>
          </cell>
          <cell r="B427">
            <v>0.82320000000000026</v>
          </cell>
          <cell r="C427">
            <v>0.51490000000000025</v>
          </cell>
          <cell r="D427">
            <v>1.0185999999999993</v>
          </cell>
        </row>
        <row r="428">
          <cell r="A428">
            <v>0.42799999999999999</v>
          </cell>
          <cell r="B428">
            <v>0.82380000000000031</v>
          </cell>
          <cell r="C428">
            <v>0.51560000000000028</v>
          </cell>
          <cell r="D428">
            <v>1.0193999999999992</v>
          </cell>
        </row>
        <row r="429">
          <cell r="A429">
            <v>0.42899999999999999</v>
          </cell>
          <cell r="B429">
            <v>0.82440000000000035</v>
          </cell>
          <cell r="C429">
            <v>0.51630000000000031</v>
          </cell>
          <cell r="D429">
            <v>1.0201999999999991</v>
          </cell>
        </row>
        <row r="430">
          <cell r="A430">
            <v>0.43</v>
          </cell>
          <cell r="B430">
            <v>0.82499999999999996</v>
          </cell>
          <cell r="C430">
            <v>0.51700000000000002</v>
          </cell>
          <cell r="D430">
            <v>1.0209999999999999</v>
          </cell>
        </row>
        <row r="431">
          <cell r="A431">
            <v>0.43099999999999999</v>
          </cell>
          <cell r="B431">
            <v>0.8254999999999999</v>
          </cell>
          <cell r="C431">
            <v>0.51760000000000006</v>
          </cell>
          <cell r="D431">
            <v>1.0217999999999998</v>
          </cell>
        </row>
        <row r="432">
          <cell r="A432">
            <v>0.432</v>
          </cell>
          <cell r="B432">
            <v>0.82599999999999985</v>
          </cell>
          <cell r="C432">
            <v>0.5182000000000001</v>
          </cell>
          <cell r="D432">
            <v>1.0225999999999997</v>
          </cell>
        </row>
        <row r="433">
          <cell r="A433">
            <v>0.433</v>
          </cell>
          <cell r="B433">
            <v>0.82649999999999979</v>
          </cell>
          <cell r="C433">
            <v>0.51880000000000015</v>
          </cell>
          <cell r="D433">
            <v>1.0233999999999996</v>
          </cell>
        </row>
        <row r="434">
          <cell r="A434">
            <v>0.434</v>
          </cell>
          <cell r="B434">
            <v>0.82699999999999974</v>
          </cell>
          <cell r="C434">
            <v>0.51940000000000019</v>
          </cell>
          <cell r="D434">
            <v>1.0241999999999996</v>
          </cell>
        </row>
        <row r="435">
          <cell r="A435">
            <v>0.435</v>
          </cell>
          <cell r="B435">
            <v>0.82749999999999968</v>
          </cell>
          <cell r="C435">
            <v>0.52000000000000024</v>
          </cell>
          <cell r="D435">
            <v>1.0249999999999995</v>
          </cell>
        </row>
        <row r="436">
          <cell r="A436">
            <v>0.436</v>
          </cell>
          <cell r="B436">
            <v>0.82799999999999963</v>
          </cell>
          <cell r="C436">
            <v>0.52060000000000028</v>
          </cell>
          <cell r="D436">
            <v>1.0257999999999994</v>
          </cell>
        </row>
        <row r="437">
          <cell r="A437">
            <v>0.437</v>
          </cell>
          <cell r="B437">
            <v>0.82849999999999957</v>
          </cell>
          <cell r="C437">
            <v>0.52120000000000033</v>
          </cell>
          <cell r="D437">
            <v>1.0265999999999993</v>
          </cell>
        </row>
        <row r="438">
          <cell r="A438">
            <v>0.438</v>
          </cell>
          <cell r="B438">
            <v>0.82899999999999952</v>
          </cell>
          <cell r="C438">
            <v>0.52180000000000037</v>
          </cell>
          <cell r="D438">
            <v>1.0273999999999992</v>
          </cell>
        </row>
        <row r="439">
          <cell r="A439">
            <v>0.439</v>
          </cell>
          <cell r="B439">
            <v>0.82949999999999946</v>
          </cell>
          <cell r="C439">
            <v>0.52240000000000042</v>
          </cell>
          <cell r="D439">
            <v>1.0281999999999991</v>
          </cell>
        </row>
        <row r="440">
          <cell r="A440">
            <v>0.44</v>
          </cell>
          <cell r="B440">
            <v>0.83</v>
          </cell>
          <cell r="C440">
            <v>0.52300000000000002</v>
          </cell>
          <cell r="D440">
            <v>1.0289999999999999</v>
          </cell>
        </row>
        <row r="441">
          <cell r="A441">
            <v>0.441</v>
          </cell>
          <cell r="B441">
            <v>0.8306</v>
          </cell>
          <cell r="C441">
            <v>0.52370000000000005</v>
          </cell>
          <cell r="D441">
            <v>1.0297999999999998</v>
          </cell>
        </row>
        <row r="442">
          <cell r="A442">
            <v>0.442</v>
          </cell>
          <cell r="B442">
            <v>0.83120000000000005</v>
          </cell>
          <cell r="C442">
            <v>0.52440000000000009</v>
          </cell>
          <cell r="D442">
            <v>1.0305999999999997</v>
          </cell>
        </row>
        <row r="443">
          <cell r="A443">
            <v>0.443</v>
          </cell>
          <cell r="B443">
            <v>0.83180000000000009</v>
          </cell>
          <cell r="C443">
            <v>0.52510000000000012</v>
          </cell>
          <cell r="D443">
            <v>1.0313999999999997</v>
          </cell>
        </row>
        <row r="444">
          <cell r="A444">
            <v>0.44400000000000001</v>
          </cell>
          <cell r="B444">
            <v>0.83240000000000014</v>
          </cell>
          <cell r="C444">
            <v>0.52580000000000016</v>
          </cell>
          <cell r="D444">
            <v>1.0321999999999996</v>
          </cell>
        </row>
        <row r="445">
          <cell r="A445">
            <v>0.44500000000000001</v>
          </cell>
          <cell r="B445">
            <v>0.83300000000000018</v>
          </cell>
          <cell r="C445">
            <v>0.52650000000000019</v>
          </cell>
          <cell r="D445">
            <v>1.0329999999999995</v>
          </cell>
        </row>
        <row r="446">
          <cell r="A446">
            <v>0.44600000000000001</v>
          </cell>
          <cell r="B446">
            <v>0.83360000000000023</v>
          </cell>
          <cell r="C446">
            <v>0.52720000000000022</v>
          </cell>
          <cell r="D446">
            <v>1.0337999999999994</v>
          </cell>
        </row>
        <row r="447">
          <cell r="A447">
            <v>0.44700000000000001</v>
          </cell>
          <cell r="B447">
            <v>0.83420000000000027</v>
          </cell>
          <cell r="C447">
            <v>0.52790000000000026</v>
          </cell>
          <cell r="D447">
            <v>1.0345999999999993</v>
          </cell>
        </row>
        <row r="448">
          <cell r="A448">
            <v>0.44800000000000001</v>
          </cell>
          <cell r="B448">
            <v>0.83480000000000032</v>
          </cell>
          <cell r="C448">
            <v>0.52860000000000029</v>
          </cell>
          <cell r="D448">
            <v>1.0353999999999992</v>
          </cell>
        </row>
        <row r="449">
          <cell r="A449">
            <v>0.44900000000000001</v>
          </cell>
          <cell r="B449">
            <v>0.83540000000000036</v>
          </cell>
          <cell r="C449">
            <v>0.52930000000000033</v>
          </cell>
          <cell r="D449">
            <v>1.0361999999999991</v>
          </cell>
        </row>
        <row r="450">
          <cell r="A450">
            <v>0.45</v>
          </cell>
          <cell r="B450">
            <v>0.83599999999999997</v>
          </cell>
          <cell r="C450">
            <v>0.53</v>
          </cell>
          <cell r="D450">
            <v>1.0369999999999999</v>
          </cell>
        </row>
        <row r="451">
          <cell r="A451">
            <v>0.45100000000000001</v>
          </cell>
          <cell r="B451">
            <v>0.83650000000000002</v>
          </cell>
          <cell r="C451">
            <v>0.53070000000000006</v>
          </cell>
          <cell r="D451">
            <v>1.0377999999999998</v>
          </cell>
        </row>
        <row r="452">
          <cell r="A452">
            <v>0.45200000000000001</v>
          </cell>
          <cell r="B452">
            <v>0.83699999999999997</v>
          </cell>
          <cell r="C452">
            <v>0.53140000000000009</v>
          </cell>
          <cell r="D452">
            <v>1.0385999999999997</v>
          </cell>
        </row>
        <row r="453">
          <cell r="A453">
            <v>0.45300000000000001</v>
          </cell>
          <cell r="B453">
            <v>0.83749999999999991</v>
          </cell>
          <cell r="C453">
            <v>0.53210000000000013</v>
          </cell>
          <cell r="D453">
            <v>1.0393999999999997</v>
          </cell>
        </row>
        <row r="454">
          <cell r="A454">
            <v>0.45400000000000001</v>
          </cell>
          <cell r="B454">
            <v>0.83799999999999986</v>
          </cell>
          <cell r="C454">
            <v>0.53280000000000016</v>
          </cell>
          <cell r="D454">
            <v>1.0401999999999996</v>
          </cell>
        </row>
        <row r="455">
          <cell r="A455">
            <v>0.45500000000000002</v>
          </cell>
          <cell r="B455">
            <v>0.8384999999999998</v>
          </cell>
          <cell r="C455">
            <v>0.5335000000000002</v>
          </cell>
          <cell r="D455">
            <v>1.0409999999999995</v>
          </cell>
        </row>
        <row r="456">
          <cell r="A456">
            <v>0.45600000000000002</v>
          </cell>
          <cell r="B456">
            <v>0.83899999999999975</v>
          </cell>
          <cell r="C456">
            <v>0.53420000000000023</v>
          </cell>
          <cell r="D456">
            <v>1.0417999999999994</v>
          </cell>
        </row>
        <row r="457">
          <cell r="A457">
            <v>0.45700000000000002</v>
          </cell>
          <cell r="B457">
            <v>0.83949999999999969</v>
          </cell>
          <cell r="C457">
            <v>0.53490000000000026</v>
          </cell>
          <cell r="D457">
            <v>1.0425999999999993</v>
          </cell>
        </row>
        <row r="458">
          <cell r="A458">
            <v>0.45800000000000002</v>
          </cell>
          <cell r="B458">
            <v>0.83999999999999964</v>
          </cell>
          <cell r="C458">
            <v>0.5356000000000003</v>
          </cell>
          <cell r="D458">
            <v>1.0433999999999992</v>
          </cell>
        </row>
        <row r="459">
          <cell r="A459">
            <v>0.45900000000000002</v>
          </cell>
          <cell r="B459">
            <v>0.84049999999999958</v>
          </cell>
          <cell r="C459">
            <v>0.53630000000000033</v>
          </cell>
          <cell r="D459">
            <v>1.0441999999999991</v>
          </cell>
        </row>
        <row r="460">
          <cell r="A460">
            <v>0.46</v>
          </cell>
          <cell r="B460">
            <v>0.84099999999999997</v>
          </cell>
          <cell r="C460">
            <v>0.53700000000000003</v>
          </cell>
          <cell r="D460">
            <v>1.0449999999999999</v>
          </cell>
        </row>
        <row r="461">
          <cell r="A461">
            <v>0.46100000000000002</v>
          </cell>
          <cell r="B461">
            <v>0.84160000000000001</v>
          </cell>
          <cell r="C461">
            <v>0.53760000000000008</v>
          </cell>
          <cell r="D461">
            <v>1.0456999999999999</v>
          </cell>
        </row>
        <row r="462">
          <cell r="A462">
            <v>0.46200000000000002</v>
          </cell>
          <cell r="B462">
            <v>0.84220000000000006</v>
          </cell>
          <cell r="C462">
            <v>0.53820000000000012</v>
          </cell>
          <cell r="D462">
            <v>1.0463999999999998</v>
          </cell>
        </row>
        <row r="463">
          <cell r="A463">
            <v>0.46300000000000002</v>
          </cell>
          <cell r="B463">
            <v>0.8428000000000001</v>
          </cell>
          <cell r="C463">
            <v>0.53880000000000017</v>
          </cell>
          <cell r="D463">
            <v>1.0470999999999997</v>
          </cell>
        </row>
        <row r="464">
          <cell r="A464">
            <v>0.46400000000000002</v>
          </cell>
          <cell r="B464">
            <v>0.84340000000000015</v>
          </cell>
          <cell r="C464">
            <v>0.53940000000000021</v>
          </cell>
          <cell r="D464">
            <v>1.0477999999999996</v>
          </cell>
        </row>
        <row r="465">
          <cell r="A465">
            <v>0.46500000000000002</v>
          </cell>
          <cell r="B465">
            <v>0.84400000000000019</v>
          </cell>
          <cell r="C465">
            <v>0.54000000000000026</v>
          </cell>
          <cell r="D465">
            <v>1.0484999999999995</v>
          </cell>
        </row>
        <row r="466">
          <cell r="A466">
            <v>0.46600000000000003</v>
          </cell>
          <cell r="B466">
            <v>0.84460000000000024</v>
          </cell>
          <cell r="C466">
            <v>0.5406000000000003</v>
          </cell>
          <cell r="D466">
            <v>1.0491999999999995</v>
          </cell>
        </row>
        <row r="467">
          <cell r="A467">
            <v>0.46700000000000003</v>
          </cell>
          <cell r="B467">
            <v>0.84520000000000028</v>
          </cell>
          <cell r="C467">
            <v>0.54120000000000035</v>
          </cell>
          <cell r="D467">
            <v>1.0498999999999994</v>
          </cell>
        </row>
        <row r="468">
          <cell r="A468">
            <v>0.46800000000000003</v>
          </cell>
          <cell r="B468">
            <v>0.84580000000000033</v>
          </cell>
          <cell r="C468">
            <v>0.54180000000000039</v>
          </cell>
          <cell r="D468">
            <v>1.0505999999999993</v>
          </cell>
        </row>
        <row r="469">
          <cell r="A469">
            <v>0.46900000000000003</v>
          </cell>
          <cell r="B469">
            <v>0.84640000000000037</v>
          </cell>
          <cell r="C469">
            <v>0.54240000000000044</v>
          </cell>
          <cell r="D469">
            <v>1.0512999999999992</v>
          </cell>
        </row>
        <row r="470">
          <cell r="A470">
            <v>0.47</v>
          </cell>
          <cell r="B470">
            <v>0.84699999999999998</v>
          </cell>
          <cell r="C470">
            <v>0.54300000000000004</v>
          </cell>
          <cell r="D470">
            <v>1.052</v>
          </cell>
        </row>
        <row r="471">
          <cell r="A471">
            <v>0.47100000000000003</v>
          </cell>
          <cell r="B471">
            <v>0.84750000000000003</v>
          </cell>
          <cell r="C471">
            <v>0.54370000000000007</v>
          </cell>
          <cell r="D471">
            <v>1.0527</v>
          </cell>
        </row>
        <row r="472">
          <cell r="A472">
            <v>0.47200000000000003</v>
          </cell>
          <cell r="B472">
            <v>0.84800000000000009</v>
          </cell>
          <cell r="C472">
            <v>0.54440000000000011</v>
          </cell>
          <cell r="D472">
            <v>1.0533999999999999</v>
          </cell>
        </row>
        <row r="473">
          <cell r="A473">
            <v>0.47300000000000003</v>
          </cell>
          <cell r="B473">
            <v>0.84850000000000003</v>
          </cell>
          <cell r="C473">
            <v>0.54510000000000014</v>
          </cell>
          <cell r="D473">
            <v>1.0540999999999998</v>
          </cell>
        </row>
        <row r="474">
          <cell r="A474">
            <v>0.47399999999999998</v>
          </cell>
          <cell r="B474">
            <v>0.84899999999999998</v>
          </cell>
          <cell r="C474">
            <v>0.54580000000000006</v>
          </cell>
          <cell r="D474">
            <v>1.0547999999999997</v>
          </cell>
        </row>
        <row r="475">
          <cell r="A475">
            <v>0.47499999999999998</v>
          </cell>
          <cell r="B475">
            <v>0.84949999999999992</v>
          </cell>
          <cell r="C475">
            <v>0.5465000000000001</v>
          </cell>
          <cell r="D475">
            <v>1.0554999999999997</v>
          </cell>
        </row>
        <row r="476">
          <cell r="A476">
            <v>0.47599999999999998</v>
          </cell>
          <cell r="B476">
            <v>0.84999999999999987</v>
          </cell>
          <cell r="C476">
            <v>0.54720000000000013</v>
          </cell>
          <cell r="D476">
            <v>1.0561999999999996</v>
          </cell>
        </row>
        <row r="477">
          <cell r="A477">
            <v>0.47699999999999998</v>
          </cell>
          <cell r="B477">
            <v>0.85049999999999981</v>
          </cell>
          <cell r="C477">
            <v>0.54790000000000016</v>
          </cell>
          <cell r="D477">
            <v>1.0568999999999995</v>
          </cell>
        </row>
        <row r="478">
          <cell r="A478">
            <v>0.47799999999999998</v>
          </cell>
          <cell r="B478">
            <v>0.85099999999999976</v>
          </cell>
          <cell r="C478">
            <v>0.5486000000000002</v>
          </cell>
          <cell r="D478">
            <v>1.0575999999999994</v>
          </cell>
        </row>
        <row r="479">
          <cell r="A479">
            <v>0.47899999999999998</v>
          </cell>
          <cell r="B479">
            <v>0.8514999999999997</v>
          </cell>
          <cell r="C479">
            <v>0.54930000000000023</v>
          </cell>
          <cell r="D479">
            <v>1.0582999999999994</v>
          </cell>
        </row>
        <row r="480">
          <cell r="A480">
            <v>0.48</v>
          </cell>
          <cell r="B480">
            <v>0.85199999999999998</v>
          </cell>
          <cell r="C480">
            <v>0.55000000000000004</v>
          </cell>
          <cell r="D480">
            <v>1.0589999999999999</v>
          </cell>
        </row>
        <row r="481">
          <cell r="A481">
            <v>0.48099999999999998</v>
          </cell>
          <cell r="B481">
            <v>0.85250000000000004</v>
          </cell>
          <cell r="C481">
            <v>0.55060000000000009</v>
          </cell>
          <cell r="D481">
            <v>1.0597999999999999</v>
          </cell>
        </row>
        <row r="482">
          <cell r="A482">
            <v>0.48199999999999998</v>
          </cell>
          <cell r="B482">
            <v>0.85299999999999998</v>
          </cell>
          <cell r="C482">
            <v>0.55120000000000013</v>
          </cell>
          <cell r="D482">
            <v>1.0605999999999998</v>
          </cell>
        </row>
        <row r="483">
          <cell r="A483">
            <v>0.48299999999999998</v>
          </cell>
          <cell r="B483">
            <v>0.85349999999999993</v>
          </cell>
          <cell r="C483">
            <v>0.55180000000000018</v>
          </cell>
          <cell r="D483">
            <v>1.0613999999999997</v>
          </cell>
        </row>
        <row r="484">
          <cell r="A484">
            <v>0.48399999999999999</v>
          </cell>
          <cell r="B484">
            <v>0.85399999999999987</v>
          </cell>
          <cell r="C484">
            <v>0.55240000000000022</v>
          </cell>
          <cell r="D484">
            <v>1.0621999999999996</v>
          </cell>
        </row>
        <row r="485">
          <cell r="A485">
            <v>0.48499999999999999</v>
          </cell>
          <cell r="B485">
            <v>0.85449999999999982</v>
          </cell>
          <cell r="C485">
            <v>0.55300000000000027</v>
          </cell>
          <cell r="D485">
            <v>1.0629999999999995</v>
          </cell>
        </row>
        <row r="486">
          <cell r="A486">
            <v>0.48599999999999999</v>
          </cell>
          <cell r="B486">
            <v>0.85499999999999976</v>
          </cell>
          <cell r="C486">
            <v>0.55360000000000031</v>
          </cell>
          <cell r="D486">
            <v>1.0637999999999994</v>
          </cell>
        </row>
        <row r="487">
          <cell r="A487">
            <v>0.48699999999999999</v>
          </cell>
          <cell r="B487">
            <v>0.85549999999999971</v>
          </cell>
          <cell r="C487">
            <v>0.55420000000000036</v>
          </cell>
          <cell r="D487">
            <v>1.0645999999999993</v>
          </cell>
        </row>
        <row r="488">
          <cell r="A488">
            <v>0.48799999999999999</v>
          </cell>
          <cell r="B488">
            <v>0.85599999999999965</v>
          </cell>
          <cell r="C488">
            <v>0.5548000000000004</v>
          </cell>
          <cell r="D488">
            <v>1.0653999999999992</v>
          </cell>
        </row>
        <row r="489">
          <cell r="A489">
            <v>0.48899999999999999</v>
          </cell>
          <cell r="B489">
            <v>0.85649999999999959</v>
          </cell>
          <cell r="C489">
            <v>0.55540000000000045</v>
          </cell>
          <cell r="D489">
            <v>1.0661999999999991</v>
          </cell>
        </row>
        <row r="490">
          <cell r="A490">
            <v>0.49</v>
          </cell>
          <cell r="B490">
            <v>0.85699999999999998</v>
          </cell>
          <cell r="C490">
            <v>0.55600000000000005</v>
          </cell>
          <cell r="D490">
            <v>1.0669999999999999</v>
          </cell>
        </row>
        <row r="491">
          <cell r="A491">
            <v>0.49099999999999999</v>
          </cell>
          <cell r="B491">
            <v>0.85749999999999993</v>
          </cell>
          <cell r="C491">
            <v>0.55670000000000008</v>
          </cell>
          <cell r="D491">
            <v>1.0676999999999999</v>
          </cell>
        </row>
        <row r="492">
          <cell r="A492">
            <v>0.49199999999999999</v>
          </cell>
          <cell r="B492">
            <v>0.85799999999999987</v>
          </cell>
          <cell r="C492">
            <v>0.55740000000000012</v>
          </cell>
          <cell r="D492">
            <v>1.0683999999999998</v>
          </cell>
        </row>
        <row r="493">
          <cell r="A493">
            <v>0.49299999999999999</v>
          </cell>
          <cell r="B493">
            <v>0.85849999999999982</v>
          </cell>
          <cell r="C493">
            <v>0.55810000000000015</v>
          </cell>
          <cell r="D493">
            <v>1.0690999999999997</v>
          </cell>
        </row>
        <row r="494">
          <cell r="A494">
            <v>0.49399999999999999</v>
          </cell>
          <cell r="B494">
            <v>0.85899999999999976</v>
          </cell>
          <cell r="C494">
            <v>0.55880000000000019</v>
          </cell>
          <cell r="D494">
            <v>1.0697999999999996</v>
          </cell>
        </row>
        <row r="495">
          <cell r="A495">
            <v>0.495</v>
          </cell>
          <cell r="B495">
            <v>0.85949999999999971</v>
          </cell>
          <cell r="C495">
            <v>0.55950000000000022</v>
          </cell>
          <cell r="D495">
            <v>1.0704999999999996</v>
          </cell>
        </row>
        <row r="496">
          <cell r="A496">
            <v>0.496</v>
          </cell>
          <cell r="B496">
            <v>0.85999999999999965</v>
          </cell>
          <cell r="C496">
            <v>0.56020000000000025</v>
          </cell>
          <cell r="D496">
            <v>1.0711999999999995</v>
          </cell>
        </row>
        <row r="497">
          <cell r="A497">
            <v>0.497</v>
          </cell>
          <cell r="B497">
            <v>0.8604999999999996</v>
          </cell>
          <cell r="C497">
            <v>0.56090000000000029</v>
          </cell>
          <cell r="D497">
            <v>1.0718999999999994</v>
          </cell>
        </row>
        <row r="498">
          <cell r="A498">
            <v>0.498</v>
          </cell>
          <cell r="B498">
            <v>0.86099999999999954</v>
          </cell>
          <cell r="C498">
            <v>0.56160000000000032</v>
          </cell>
          <cell r="D498">
            <v>1.0725999999999993</v>
          </cell>
        </row>
        <row r="499">
          <cell r="A499">
            <v>0.499</v>
          </cell>
          <cell r="B499">
            <v>0.86149999999999949</v>
          </cell>
          <cell r="C499">
            <v>0.56230000000000036</v>
          </cell>
          <cell r="D499">
            <v>1.0732999999999993</v>
          </cell>
        </row>
        <row r="500">
          <cell r="A500">
            <v>0.5</v>
          </cell>
          <cell r="B500">
            <v>0.86199999999999999</v>
          </cell>
          <cell r="C500">
            <v>0.56299999999999994</v>
          </cell>
          <cell r="D500">
            <v>1.0740000000000001</v>
          </cell>
        </row>
        <row r="501">
          <cell r="A501">
            <v>0.501</v>
          </cell>
          <cell r="B501">
            <v>0.86250000000000004</v>
          </cell>
          <cell r="C501">
            <v>0.56359999999999999</v>
          </cell>
          <cell r="D501">
            <v>1.0746</v>
          </cell>
        </row>
        <row r="502">
          <cell r="A502">
            <v>0.502</v>
          </cell>
          <cell r="B502">
            <v>0.86299999999999999</v>
          </cell>
          <cell r="C502">
            <v>0.56420000000000003</v>
          </cell>
          <cell r="D502">
            <v>1.0751999999999999</v>
          </cell>
        </row>
        <row r="503">
          <cell r="A503">
            <v>0.503</v>
          </cell>
          <cell r="B503">
            <v>0.86349999999999993</v>
          </cell>
          <cell r="C503">
            <v>0.56480000000000008</v>
          </cell>
          <cell r="D503">
            <v>1.0757999999999999</v>
          </cell>
        </row>
        <row r="504">
          <cell r="A504">
            <v>0.504</v>
          </cell>
          <cell r="B504">
            <v>0.86399999999999988</v>
          </cell>
          <cell r="C504">
            <v>0.56540000000000012</v>
          </cell>
          <cell r="D504">
            <v>1.0763999999999998</v>
          </cell>
        </row>
        <row r="505">
          <cell r="A505">
            <v>0.505</v>
          </cell>
          <cell r="B505">
            <v>0.86449999999999982</v>
          </cell>
          <cell r="C505">
            <v>0.56600000000000017</v>
          </cell>
          <cell r="D505">
            <v>1.0769999999999997</v>
          </cell>
        </row>
        <row r="506">
          <cell r="A506">
            <v>0.50600000000000001</v>
          </cell>
          <cell r="B506">
            <v>0.86499999999999977</v>
          </cell>
          <cell r="C506">
            <v>0.56660000000000021</v>
          </cell>
          <cell r="D506">
            <v>1.0775999999999997</v>
          </cell>
        </row>
        <row r="507">
          <cell r="A507">
            <v>0.50700000000000001</v>
          </cell>
          <cell r="B507">
            <v>0.86549999999999971</v>
          </cell>
          <cell r="C507">
            <v>0.56720000000000026</v>
          </cell>
          <cell r="D507">
            <v>1.0781999999999996</v>
          </cell>
        </row>
        <row r="508">
          <cell r="A508">
            <v>0.50800000000000001</v>
          </cell>
          <cell r="B508">
            <v>0.86599999999999966</v>
          </cell>
          <cell r="C508">
            <v>0.5678000000000003</v>
          </cell>
          <cell r="D508">
            <v>1.0787999999999995</v>
          </cell>
        </row>
        <row r="509">
          <cell r="A509">
            <v>0.50900000000000001</v>
          </cell>
          <cell r="B509">
            <v>0.8664999999999996</v>
          </cell>
          <cell r="C509">
            <v>0.56840000000000035</v>
          </cell>
          <cell r="D509">
            <v>1.0793999999999995</v>
          </cell>
        </row>
        <row r="510">
          <cell r="A510">
            <v>0.51</v>
          </cell>
          <cell r="B510">
            <v>0.86699999999999999</v>
          </cell>
          <cell r="C510">
            <v>0.56899999999999995</v>
          </cell>
          <cell r="D510">
            <v>1.08</v>
          </cell>
        </row>
        <row r="511">
          <cell r="A511">
            <v>0.51100000000000001</v>
          </cell>
          <cell r="B511">
            <v>0.86749999999999994</v>
          </cell>
          <cell r="C511">
            <v>0.56969999999999998</v>
          </cell>
          <cell r="D511">
            <v>1.0807</v>
          </cell>
        </row>
        <row r="512">
          <cell r="A512">
            <v>0.51200000000000001</v>
          </cell>
          <cell r="B512">
            <v>0.86799999999999988</v>
          </cell>
          <cell r="C512">
            <v>0.57040000000000002</v>
          </cell>
          <cell r="D512">
            <v>1.0813999999999999</v>
          </cell>
        </row>
        <row r="513">
          <cell r="A513">
            <v>0.51300000000000001</v>
          </cell>
          <cell r="B513">
            <v>0.86849999999999983</v>
          </cell>
          <cell r="C513">
            <v>0.57110000000000005</v>
          </cell>
          <cell r="D513">
            <v>1.0820999999999998</v>
          </cell>
        </row>
        <row r="514">
          <cell r="A514">
            <v>0.51400000000000001</v>
          </cell>
          <cell r="B514">
            <v>0.86899999999999977</v>
          </cell>
          <cell r="C514">
            <v>0.57180000000000009</v>
          </cell>
          <cell r="D514">
            <v>1.0827999999999998</v>
          </cell>
        </row>
        <row r="515">
          <cell r="A515">
            <v>0.51500000000000001</v>
          </cell>
          <cell r="B515">
            <v>0.86949999999999972</v>
          </cell>
          <cell r="C515">
            <v>0.57250000000000012</v>
          </cell>
          <cell r="D515">
            <v>1.0834999999999997</v>
          </cell>
        </row>
        <row r="516">
          <cell r="A516">
            <v>0.51600000000000001</v>
          </cell>
          <cell r="B516">
            <v>0.86999999999999966</v>
          </cell>
          <cell r="C516">
            <v>0.57320000000000015</v>
          </cell>
          <cell r="D516">
            <v>1.0841999999999996</v>
          </cell>
        </row>
        <row r="517">
          <cell r="A517">
            <v>0.51700000000000002</v>
          </cell>
          <cell r="B517">
            <v>0.87049999999999961</v>
          </cell>
          <cell r="C517">
            <v>0.57390000000000019</v>
          </cell>
          <cell r="D517">
            <v>1.0848999999999995</v>
          </cell>
        </row>
        <row r="518">
          <cell r="A518">
            <v>0.51800000000000002</v>
          </cell>
          <cell r="B518">
            <v>0.87099999999999955</v>
          </cell>
          <cell r="C518">
            <v>0.57460000000000022</v>
          </cell>
          <cell r="D518">
            <v>1.0855999999999995</v>
          </cell>
        </row>
        <row r="519">
          <cell r="A519">
            <v>0.51900000000000002</v>
          </cell>
          <cell r="B519">
            <v>0.8714999999999995</v>
          </cell>
          <cell r="C519">
            <v>0.57530000000000026</v>
          </cell>
          <cell r="D519">
            <v>1.0862999999999994</v>
          </cell>
        </row>
        <row r="520">
          <cell r="A520">
            <v>0.52</v>
          </cell>
          <cell r="B520">
            <v>0.872</v>
          </cell>
          <cell r="C520">
            <v>0.57599999999999996</v>
          </cell>
          <cell r="D520">
            <v>1.087</v>
          </cell>
        </row>
        <row r="521">
          <cell r="A521">
            <v>0.52100000000000002</v>
          </cell>
          <cell r="B521">
            <v>0.87250000000000005</v>
          </cell>
          <cell r="C521">
            <v>0.5766</v>
          </cell>
          <cell r="D521">
            <v>1.0875999999999999</v>
          </cell>
        </row>
        <row r="522">
          <cell r="A522">
            <v>0.52200000000000002</v>
          </cell>
          <cell r="B522">
            <v>0.873</v>
          </cell>
          <cell r="C522">
            <v>0.57720000000000005</v>
          </cell>
          <cell r="D522">
            <v>1.0881999999999998</v>
          </cell>
        </row>
        <row r="523">
          <cell r="A523">
            <v>0.52300000000000002</v>
          </cell>
          <cell r="B523">
            <v>0.87349999999999994</v>
          </cell>
          <cell r="C523">
            <v>0.57780000000000009</v>
          </cell>
          <cell r="D523">
            <v>1.0887999999999998</v>
          </cell>
        </row>
        <row r="524">
          <cell r="A524">
            <v>0.52400000000000002</v>
          </cell>
          <cell r="B524">
            <v>0.87399999999999989</v>
          </cell>
          <cell r="C524">
            <v>0.57840000000000014</v>
          </cell>
          <cell r="D524">
            <v>1.0893999999999997</v>
          </cell>
        </row>
        <row r="525">
          <cell r="A525">
            <v>0.52500000000000002</v>
          </cell>
          <cell r="B525">
            <v>0.87449999999999983</v>
          </cell>
          <cell r="C525">
            <v>0.57900000000000018</v>
          </cell>
          <cell r="D525">
            <v>1.0899999999999996</v>
          </cell>
        </row>
        <row r="526">
          <cell r="A526">
            <v>0.52600000000000002</v>
          </cell>
          <cell r="B526">
            <v>0.87499999999999978</v>
          </cell>
          <cell r="C526">
            <v>0.57960000000000023</v>
          </cell>
          <cell r="D526">
            <v>1.0905999999999996</v>
          </cell>
        </row>
        <row r="527">
          <cell r="A527">
            <v>0.52700000000000002</v>
          </cell>
          <cell r="B527">
            <v>0.87549999999999972</v>
          </cell>
          <cell r="C527">
            <v>0.58020000000000027</v>
          </cell>
          <cell r="D527">
            <v>1.0911999999999995</v>
          </cell>
        </row>
        <row r="528">
          <cell r="A528">
            <v>0.52800000000000002</v>
          </cell>
          <cell r="B528">
            <v>0.87599999999999967</v>
          </cell>
          <cell r="C528">
            <v>0.58080000000000032</v>
          </cell>
          <cell r="D528">
            <v>1.0917999999999994</v>
          </cell>
        </row>
        <row r="529">
          <cell r="A529">
            <v>0.52900000000000003</v>
          </cell>
          <cell r="B529">
            <v>0.87649999999999961</v>
          </cell>
          <cell r="C529">
            <v>0.58140000000000036</v>
          </cell>
          <cell r="D529">
            <v>1.0923999999999994</v>
          </cell>
        </row>
        <row r="530">
          <cell r="A530">
            <v>0.53</v>
          </cell>
          <cell r="B530">
            <v>0.877</v>
          </cell>
          <cell r="C530">
            <v>0.58199999999999996</v>
          </cell>
          <cell r="D530">
            <v>1.093</v>
          </cell>
        </row>
        <row r="531">
          <cell r="A531">
            <v>0.53100000000000003</v>
          </cell>
          <cell r="B531">
            <v>0.87749999999999995</v>
          </cell>
          <cell r="C531">
            <v>0.5827</v>
          </cell>
          <cell r="D531">
            <v>1.0936999999999999</v>
          </cell>
        </row>
        <row r="532">
          <cell r="A532">
            <v>0.53200000000000003</v>
          </cell>
          <cell r="B532">
            <v>0.87799999999999989</v>
          </cell>
          <cell r="C532">
            <v>0.58340000000000003</v>
          </cell>
          <cell r="D532">
            <v>1.0943999999999998</v>
          </cell>
        </row>
        <row r="533">
          <cell r="A533">
            <v>0.53300000000000003</v>
          </cell>
          <cell r="B533">
            <v>0.87849999999999984</v>
          </cell>
          <cell r="C533">
            <v>0.58410000000000006</v>
          </cell>
          <cell r="D533">
            <v>1.0950999999999997</v>
          </cell>
        </row>
        <row r="534">
          <cell r="A534">
            <v>0.53400000000000003</v>
          </cell>
          <cell r="B534">
            <v>0.87899999999999978</v>
          </cell>
          <cell r="C534">
            <v>0.5848000000000001</v>
          </cell>
          <cell r="D534">
            <v>1.0957999999999997</v>
          </cell>
        </row>
        <row r="535">
          <cell r="A535">
            <v>0.53500000000000003</v>
          </cell>
          <cell r="B535">
            <v>0.87949999999999973</v>
          </cell>
          <cell r="C535">
            <v>0.58550000000000013</v>
          </cell>
          <cell r="D535">
            <v>1.0964999999999996</v>
          </cell>
        </row>
        <row r="536">
          <cell r="A536">
            <v>0.53600000000000003</v>
          </cell>
          <cell r="B536">
            <v>0.87999999999999967</v>
          </cell>
          <cell r="C536">
            <v>0.58620000000000017</v>
          </cell>
          <cell r="D536">
            <v>1.0971999999999995</v>
          </cell>
        </row>
        <row r="537">
          <cell r="A537">
            <v>0.53700000000000003</v>
          </cell>
          <cell r="B537">
            <v>0.88049999999999962</v>
          </cell>
          <cell r="C537">
            <v>0.5869000000000002</v>
          </cell>
          <cell r="D537">
            <v>1.0978999999999994</v>
          </cell>
        </row>
        <row r="538">
          <cell r="A538">
            <v>0.53800000000000003</v>
          </cell>
          <cell r="B538">
            <v>0.88099999999999956</v>
          </cell>
          <cell r="C538">
            <v>0.58760000000000023</v>
          </cell>
          <cell r="D538">
            <v>1.0985999999999994</v>
          </cell>
        </row>
        <row r="539">
          <cell r="A539">
            <v>0.53900000000000003</v>
          </cell>
          <cell r="B539">
            <v>0.88149999999999951</v>
          </cell>
          <cell r="C539">
            <v>0.58830000000000027</v>
          </cell>
          <cell r="D539">
            <v>1.0992999999999993</v>
          </cell>
        </row>
        <row r="540">
          <cell r="A540">
            <v>0.54</v>
          </cell>
          <cell r="B540">
            <v>0.88200000000000001</v>
          </cell>
          <cell r="C540">
            <v>0.58899999999999997</v>
          </cell>
          <cell r="D540">
            <v>1.1000000000000001</v>
          </cell>
        </row>
        <row r="541">
          <cell r="A541">
            <v>0.54100000000000004</v>
          </cell>
          <cell r="B541">
            <v>0.88250000000000006</v>
          </cell>
          <cell r="C541">
            <v>0.58960000000000001</v>
          </cell>
          <cell r="D541">
            <v>1.1006</v>
          </cell>
        </row>
        <row r="542">
          <cell r="A542">
            <v>0.54200000000000004</v>
          </cell>
          <cell r="B542">
            <v>0.88300000000000001</v>
          </cell>
          <cell r="C542">
            <v>0.59020000000000006</v>
          </cell>
          <cell r="D542">
            <v>1.1012</v>
          </cell>
        </row>
        <row r="543">
          <cell r="A543">
            <v>0.54300000000000004</v>
          </cell>
          <cell r="B543">
            <v>0.88349999999999995</v>
          </cell>
          <cell r="C543">
            <v>0.5908000000000001</v>
          </cell>
          <cell r="D543">
            <v>1.1017999999999999</v>
          </cell>
        </row>
        <row r="544">
          <cell r="A544">
            <v>0.54400000000000004</v>
          </cell>
          <cell r="B544">
            <v>0.8839999999999999</v>
          </cell>
          <cell r="C544">
            <v>0.59140000000000015</v>
          </cell>
          <cell r="D544">
            <v>1.1023999999999998</v>
          </cell>
        </row>
        <row r="545">
          <cell r="A545">
            <v>0.54500000000000004</v>
          </cell>
          <cell r="B545">
            <v>0.88449999999999984</v>
          </cell>
          <cell r="C545">
            <v>0.59200000000000019</v>
          </cell>
          <cell r="D545">
            <v>1.1029999999999998</v>
          </cell>
        </row>
        <row r="546">
          <cell r="A546">
            <v>0.54600000000000004</v>
          </cell>
          <cell r="B546">
            <v>0.88499999999999979</v>
          </cell>
          <cell r="C546">
            <v>0.59260000000000024</v>
          </cell>
          <cell r="D546">
            <v>1.1035999999999997</v>
          </cell>
        </row>
        <row r="547">
          <cell r="A547">
            <v>0.54700000000000004</v>
          </cell>
          <cell r="B547">
            <v>0.88549999999999973</v>
          </cell>
          <cell r="C547">
            <v>0.59320000000000028</v>
          </cell>
          <cell r="D547">
            <v>1.1041999999999996</v>
          </cell>
        </row>
        <row r="548">
          <cell r="A548">
            <v>0.54800000000000004</v>
          </cell>
          <cell r="B548">
            <v>0.88599999999999968</v>
          </cell>
          <cell r="C548">
            <v>0.59380000000000033</v>
          </cell>
          <cell r="D548">
            <v>1.1047999999999996</v>
          </cell>
        </row>
        <row r="549">
          <cell r="A549">
            <v>0.54900000000000004</v>
          </cell>
          <cell r="B549">
            <v>0.88649999999999962</v>
          </cell>
          <cell r="C549">
            <v>0.59440000000000037</v>
          </cell>
          <cell r="D549">
            <v>1.1053999999999995</v>
          </cell>
        </row>
        <row r="550">
          <cell r="A550">
            <v>0.55000000000000004</v>
          </cell>
          <cell r="B550">
            <v>0.88700000000000001</v>
          </cell>
          <cell r="C550">
            <v>0.59499999999999997</v>
          </cell>
          <cell r="D550">
            <v>1.1060000000000001</v>
          </cell>
        </row>
        <row r="551">
          <cell r="A551">
            <v>0.55100000000000005</v>
          </cell>
          <cell r="B551">
            <v>0.88739999999999997</v>
          </cell>
          <cell r="C551">
            <v>0.59570000000000001</v>
          </cell>
          <cell r="D551">
            <v>1.1066</v>
          </cell>
        </row>
        <row r="552">
          <cell r="A552">
            <v>0.55200000000000005</v>
          </cell>
          <cell r="B552">
            <v>0.88779999999999992</v>
          </cell>
          <cell r="C552">
            <v>0.59640000000000004</v>
          </cell>
          <cell r="D552">
            <v>1.1072</v>
          </cell>
        </row>
        <row r="553">
          <cell r="A553">
            <v>0.55300000000000005</v>
          </cell>
          <cell r="B553">
            <v>0.88819999999999988</v>
          </cell>
          <cell r="C553">
            <v>0.59710000000000008</v>
          </cell>
          <cell r="D553">
            <v>1.1077999999999999</v>
          </cell>
        </row>
        <row r="554">
          <cell r="A554">
            <v>0.55400000000000005</v>
          </cell>
          <cell r="B554">
            <v>0.88859999999999983</v>
          </cell>
          <cell r="C554">
            <v>0.59780000000000011</v>
          </cell>
          <cell r="D554">
            <v>1.1083999999999998</v>
          </cell>
        </row>
        <row r="555">
          <cell r="A555">
            <v>0.55500000000000005</v>
          </cell>
          <cell r="B555">
            <v>0.88899999999999979</v>
          </cell>
          <cell r="C555">
            <v>0.59850000000000014</v>
          </cell>
          <cell r="D555">
            <v>1.1089999999999998</v>
          </cell>
        </row>
        <row r="556">
          <cell r="A556">
            <v>0.55600000000000005</v>
          </cell>
          <cell r="B556">
            <v>0.88939999999999975</v>
          </cell>
          <cell r="C556">
            <v>0.59920000000000018</v>
          </cell>
          <cell r="D556">
            <v>1.1095999999999997</v>
          </cell>
        </row>
        <row r="557">
          <cell r="A557">
            <v>0.55700000000000005</v>
          </cell>
          <cell r="B557">
            <v>0.8897999999999997</v>
          </cell>
          <cell r="C557">
            <v>0.59990000000000021</v>
          </cell>
          <cell r="D557">
            <v>1.1101999999999996</v>
          </cell>
        </row>
        <row r="558">
          <cell r="A558">
            <v>0.55800000000000005</v>
          </cell>
          <cell r="B558">
            <v>0.89019999999999966</v>
          </cell>
          <cell r="C558">
            <v>0.60060000000000024</v>
          </cell>
          <cell r="D558">
            <v>1.1107999999999996</v>
          </cell>
        </row>
        <row r="559">
          <cell r="A559">
            <v>0.55900000000000005</v>
          </cell>
          <cell r="B559">
            <v>0.89059999999999961</v>
          </cell>
          <cell r="C559">
            <v>0.60130000000000028</v>
          </cell>
          <cell r="D559">
            <v>1.1113999999999995</v>
          </cell>
        </row>
        <row r="560">
          <cell r="A560">
            <v>0.56000000000000005</v>
          </cell>
          <cell r="B560">
            <v>0.89100000000000001</v>
          </cell>
          <cell r="C560">
            <v>0.60199999999999998</v>
          </cell>
          <cell r="D560">
            <v>1.1120000000000001</v>
          </cell>
        </row>
        <row r="561">
          <cell r="A561">
            <v>0.56100000000000005</v>
          </cell>
          <cell r="B561">
            <v>0.89150000000000007</v>
          </cell>
          <cell r="C561">
            <v>0.60260000000000002</v>
          </cell>
          <cell r="D561">
            <v>1.1126</v>
          </cell>
        </row>
        <row r="562">
          <cell r="A562">
            <v>0.56200000000000006</v>
          </cell>
          <cell r="B562">
            <v>0.89200000000000013</v>
          </cell>
          <cell r="C562">
            <v>0.60320000000000007</v>
          </cell>
          <cell r="D562">
            <v>1.1132</v>
          </cell>
        </row>
        <row r="563">
          <cell r="A563">
            <v>0.56300000000000006</v>
          </cell>
          <cell r="B563">
            <v>0.89250000000000018</v>
          </cell>
          <cell r="C563">
            <v>0.60380000000000011</v>
          </cell>
          <cell r="D563">
            <v>1.1137999999999999</v>
          </cell>
        </row>
        <row r="564">
          <cell r="A564">
            <v>0.56400000000000006</v>
          </cell>
          <cell r="B564">
            <v>0.89300000000000024</v>
          </cell>
          <cell r="C564">
            <v>0.60440000000000016</v>
          </cell>
          <cell r="D564">
            <v>1.1143999999999998</v>
          </cell>
        </row>
        <row r="565">
          <cell r="A565">
            <v>0.56499999999999995</v>
          </cell>
          <cell r="B565">
            <v>0.89350000000000018</v>
          </cell>
          <cell r="C565">
            <v>0.60500000000000009</v>
          </cell>
          <cell r="D565">
            <v>1.1149999999999998</v>
          </cell>
        </row>
        <row r="566">
          <cell r="A566">
            <v>0.56600000000000006</v>
          </cell>
          <cell r="B566">
            <v>0.89400000000000024</v>
          </cell>
          <cell r="C566">
            <v>0.60560000000000014</v>
          </cell>
          <cell r="D566">
            <v>1.1155999999999999</v>
          </cell>
        </row>
        <row r="567">
          <cell r="A567">
            <v>0.56700000000000006</v>
          </cell>
          <cell r="B567">
            <v>0.89450000000000029</v>
          </cell>
          <cell r="C567">
            <v>0.60620000000000018</v>
          </cell>
          <cell r="D567">
            <v>1.1161999999999999</v>
          </cell>
        </row>
        <row r="568">
          <cell r="A568">
            <v>0.56800000000000006</v>
          </cell>
          <cell r="B568">
            <v>0.89500000000000035</v>
          </cell>
          <cell r="C568">
            <v>0.60680000000000023</v>
          </cell>
          <cell r="D568">
            <v>1.1167999999999998</v>
          </cell>
        </row>
        <row r="569">
          <cell r="A569">
            <v>0.56900000000000006</v>
          </cell>
          <cell r="B569">
            <v>0.89550000000000041</v>
          </cell>
          <cell r="C569">
            <v>0.60740000000000027</v>
          </cell>
          <cell r="D569">
            <v>1.1173999999999997</v>
          </cell>
        </row>
        <row r="570">
          <cell r="A570">
            <v>0.56999999999999995</v>
          </cell>
          <cell r="B570">
            <v>0.89600000000000002</v>
          </cell>
          <cell r="C570">
            <v>0.60799999999999998</v>
          </cell>
          <cell r="D570">
            <v>1.1180000000000001</v>
          </cell>
        </row>
        <row r="571">
          <cell r="A571">
            <v>0.57100000000000006</v>
          </cell>
          <cell r="B571">
            <v>0.89640000000000009</v>
          </cell>
          <cell r="C571">
            <v>0.60860000000000003</v>
          </cell>
          <cell r="D571">
            <v>1.1186000000000003</v>
          </cell>
        </row>
        <row r="572">
          <cell r="A572">
            <v>0.57200000000000006</v>
          </cell>
          <cell r="B572">
            <v>0.89680000000000004</v>
          </cell>
          <cell r="C572">
            <v>0.60920000000000007</v>
          </cell>
          <cell r="D572">
            <v>1.1192000000000002</v>
          </cell>
        </row>
        <row r="573">
          <cell r="A573">
            <v>0.57300000000000006</v>
          </cell>
          <cell r="B573">
            <v>0.8972</v>
          </cell>
          <cell r="C573">
            <v>0.60980000000000012</v>
          </cell>
          <cell r="D573">
            <v>1.1198000000000001</v>
          </cell>
        </row>
        <row r="574">
          <cell r="A574">
            <v>0.57400000000000007</v>
          </cell>
          <cell r="B574">
            <v>0.89759999999999995</v>
          </cell>
          <cell r="C574">
            <v>0.61040000000000016</v>
          </cell>
          <cell r="D574">
            <v>1.1204000000000001</v>
          </cell>
        </row>
        <row r="575">
          <cell r="A575">
            <v>0.57499999999999996</v>
          </cell>
          <cell r="B575">
            <v>0.89799999999999991</v>
          </cell>
          <cell r="C575">
            <v>0.6110000000000001</v>
          </cell>
          <cell r="D575">
            <v>1.121</v>
          </cell>
        </row>
        <row r="576">
          <cell r="A576">
            <v>0.57600000000000007</v>
          </cell>
          <cell r="B576">
            <v>0.89839999999999998</v>
          </cell>
          <cell r="C576">
            <v>0.61160000000000014</v>
          </cell>
          <cell r="D576">
            <v>1.1216000000000002</v>
          </cell>
        </row>
        <row r="577">
          <cell r="A577">
            <v>0.57700000000000007</v>
          </cell>
          <cell r="B577">
            <v>0.89879999999999993</v>
          </cell>
          <cell r="C577">
            <v>0.61220000000000019</v>
          </cell>
          <cell r="D577">
            <v>1.1222000000000001</v>
          </cell>
        </row>
        <row r="578">
          <cell r="A578">
            <v>0.57800000000000007</v>
          </cell>
          <cell r="B578">
            <v>0.89919999999999989</v>
          </cell>
          <cell r="C578">
            <v>0.61280000000000023</v>
          </cell>
          <cell r="D578">
            <v>1.1228</v>
          </cell>
        </row>
        <row r="579">
          <cell r="A579">
            <v>0.57900000000000007</v>
          </cell>
          <cell r="B579">
            <v>0.89959999999999984</v>
          </cell>
          <cell r="C579">
            <v>0.61340000000000028</v>
          </cell>
          <cell r="D579">
            <v>1.1234</v>
          </cell>
        </row>
        <row r="580">
          <cell r="A580">
            <v>0.57999999999999996</v>
          </cell>
          <cell r="B580">
            <v>0.9</v>
          </cell>
          <cell r="C580">
            <v>0.61399999999999999</v>
          </cell>
          <cell r="D580">
            <v>1.1240000000000001</v>
          </cell>
        </row>
        <row r="581">
          <cell r="A581">
            <v>0.58100000000000007</v>
          </cell>
          <cell r="B581">
            <v>0.90040000000000009</v>
          </cell>
          <cell r="C581">
            <v>0.61470000000000002</v>
          </cell>
          <cell r="D581">
            <v>1.1245000000000001</v>
          </cell>
        </row>
        <row r="582">
          <cell r="A582">
            <v>0.58200000000000007</v>
          </cell>
          <cell r="B582">
            <v>0.90080000000000005</v>
          </cell>
          <cell r="C582">
            <v>0.61540000000000006</v>
          </cell>
          <cell r="D582">
            <v>1.125</v>
          </cell>
        </row>
        <row r="583">
          <cell r="A583">
            <v>0.58300000000000007</v>
          </cell>
          <cell r="B583">
            <v>0.9012</v>
          </cell>
          <cell r="C583">
            <v>0.61610000000000009</v>
          </cell>
          <cell r="D583">
            <v>1.1254999999999999</v>
          </cell>
        </row>
        <row r="584">
          <cell r="A584">
            <v>0.58400000000000007</v>
          </cell>
          <cell r="B584">
            <v>0.90159999999999996</v>
          </cell>
          <cell r="C584">
            <v>0.61680000000000013</v>
          </cell>
          <cell r="D584">
            <v>1.1259999999999999</v>
          </cell>
        </row>
        <row r="585">
          <cell r="A585">
            <v>0.58499999999999996</v>
          </cell>
          <cell r="B585">
            <v>0.90199999999999991</v>
          </cell>
          <cell r="C585">
            <v>0.61750000000000005</v>
          </cell>
          <cell r="D585">
            <v>1.1264999999999998</v>
          </cell>
        </row>
        <row r="586">
          <cell r="A586">
            <v>0.58600000000000008</v>
          </cell>
          <cell r="B586">
            <v>0.90239999999999998</v>
          </cell>
          <cell r="C586">
            <v>0.61820000000000008</v>
          </cell>
          <cell r="D586">
            <v>1.1269999999999998</v>
          </cell>
        </row>
        <row r="587">
          <cell r="A587">
            <v>0.58700000000000008</v>
          </cell>
          <cell r="B587">
            <v>0.90279999999999994</v>
          </cell>
          <cell r="C587">
            <v>0.61890000000000012</v>
          </cell>
          <cell r="D587">
            <v>1.1274999999999997</v>
          </cell>
        </row>
        <row r="588">
          <cell r="A588">
            <v>0.58800000000000008</v>
          </cell>
          <cell r="B588">
            <v>0.90319999999999989</v>
          </cell>
          <cell r="C588">
            <v>0.61960000000000015</v>
          </cell>
          <cell r="D588">
            <v>1.1279999999999997</v>
          </cell>
        </row>
        <row r="589">
          <cell r="A589">
            <v>0.58900000000000008</v>
          </cell>
          <cell r="B589">
            <v>0.90359999999999985</v>
          </cell>
          <cell r="C589">
            <v>0.62030000000000018</v>
          </cell>
          <cell r="D589">
            <v>1.1284999999999996</v>
          </cell>
        </row>
        <row r="590">
          <cell r="A590">
            <v>0.59</v>
          </cell>
          <cell r="B590">
            <v>0.90400000000000003</v>
          </cell>
          <cell r="C590">
            <v>0.621</v>
          </cell>
          <cell r="D590">
            <v>1.129</v>
          </cell>
        </row>
        <row r="591">
          <cell r="A591">
            <v>0.59100000000000008</v>
          </cell>
          <cell r="B591">
            <v>0.90450000000000008</v>
          </cell>
          <cell r="C591">
            <v>0.62160000000000004</v>
          </cell>
          <cell r="D591">
            <v>1.1296000000000002</v>
          </cell>
        </row>
        <row r="592">
          <cell r="A592">
            <v>0.59200000000000008</v>
          </cell>
          <cell r="B592">
            <v>0.90500000000000003</v>
          </cell>
          <cell r="C592">
            <v>0.62220000000000009</v>
          </cell>
          <cell r="D592">
            <v>1.1302000000000001</v>
          </cell>
        </row>
        <row r="593">
          <cell r="A593">
            <v>0.59300000000000008</v>
          </cell>
          <cell r="B593">
            <v>0.90549999999999997</v>
          </cell>
          <cell r="C593">
            <v>0.62280000000000013</v>
          </cell>
          <cell r="D593">
            <v>1.1308</v>
          </cell>
        </row>
        <row r="594">
          <cell r="A594">
            <v>0.59400000000000008</v>
          </cell>
          <cell r="B594">
            <v>0.90599999999999992</v>
          </cell>
          <cell r="C594">
            <v>0.62340000000000018</v>
          </cell>
          <cell r="D594">
            <v>1.1314</v>
          </cell>
        </row>
        <row r="595">
          <cell r="A595">
            <v>0.59499999999999997</v>
          </cell>
          <cell r="B595">
            <v>0.90649999999999986</v>
          </cell>
          <cell r="C595">
            <v>0.62400000000000011</v>
          </cell>
          <cell r="D595">
            <v>1.1319999999999999</v>
          </cell>
        </row>
        <row r="596">
          <cell r="A596">
            <v>0.59600000000000009</v>
          </cell>
          <cell r="B596">
            <v>0.90699999999999992</v>
          </cell>
          <cell r="C596">
            <v>0.62460000000000016</v>
          </cell>
          <cell r="D596">
            <v>1.1326000000000001</v>
          </cell>
        </row>
        <row r="597">
          <cell r="A597">
            <v>0.59700000000000009</v>
          </cell>
          <cell r="B597">
            <v>0.90749999999999997</v>
          </cell>
          <cell r="C597">
            <v>0.6252000000000002</v>
          </cell>
          <cell r="D597">
            <v>1.1332</v>
          </cell>
        </row>
        <row r="598">
          <cell r="A598">
            <v>0.59800000000000009</v>
          </cell>
          <cell r="B598">
            <v>0.90799999999999992</v>
          </cell>
          <cell r="C598">
            <v>0.62580000000000024</v>
          </cell>
          <cell r="D598">
            <v>1.1337999999999999</v>
          </cell>
        </row>
        <row r="599">
          <cell r="A599">
            <v>0.59900000000000009</v>
          </cell>
          <cell r="B599">
            <v>0.90849999999999986</v>
          </cell>
          <cell r="C599">
            <v>0.62640000000000029</v>
          </cell>
          <cell r="D599">
            <v>1.1343999999999999</v>
          </cell>
        </row>
        <row r="600">
          <cell r="A600">
            <v>0.6</v>
          </cell>
          <cell r="B600">
            <v>0.90900000000000003</v>
          </cell>
          <cell r="C600">
            <v>0.627</v>
          </cell>
          <cell r="D600">
            <v>1.135</v>
          </cell>
        </row>
        <row r="601">
          <cell r="A601">
            <v>0.60100000000000009</v>
          </cell>
          <cell r="B601">
            <v>0.9094000000000001</v>
          </cell>
          <cell r="C601">
            <v>0.62770000000000004</v>
          </cell>
          <cell r="D601">
            <v>1.1355</v>
          </cell>
        </row>
        <row r="602">
          <cell r="A602">
            <v>0.60200000000000009</v>
          </cell>
          <cell r="B602">
            <v>0.90980000000000005</v>
          </cell>
          <cell r="C602">
            <v>0.62840000000000007</v>
          </cell>
          <cell r="D602">
            <v>1.1359999999999999</v>
          </cell>
        </row>
        <row r="603">
          <cell r="A603">
            <v>0.60300000000000009</v>
          </cell>
          <cell r="B603">
            <v>0.91020000000000001</v>
          </cell>
          <cell r="C603">
            <v>0.6291000000000001</v>
          </cell>
          <cell r="D603">
            <v>1.1364999999999998</v>
          </cell>
        </row>
        <row r="604">
          <cell r="A604">
            <v>0.60400000000000009</v>
          </cell>
          <cell r="B604">
            <v>0.91059999999999997</v>
          </cell>
          <cell r="C604">
            <v>0.62980000000000014</v>
          </cell>
          <cell r="D604">
            <v>1.1369999999999998</v>
          </cell>
        </row>
        <row r="605">
          <cell r="A605">
            <v>0.60499999999999998</v>
          </cell>
          <cell r="B605">
            <v>0.91099999999999992</v>
          </cell>
          <cell r="C605">
            <v>0.63050000000000006</v>
          </cell>
          <cell r="D605">
            <v>1.1374999999999997</v>
          </cell>
        </row>
        <row r="606">
          <cell r="A606">
            <v>0.60600000000000009</v>
          </cell>
          <cell r="B606">
            <v>0.91139999999999999</v>
          </cell>
          <cell r="C606">
            <v>0.63120000000000009</v>
          </cell>
          <cell r="D606">
            <v>1.1379999999999997</v>
          </cell>
        </row>
        <row r="607">
          <cell r="A607">
            <v>0.6070000000000001</v>
          </cell>
          <cell r="B607">
            <v>0.91179999999999994</v>
          </cell>
          <cell r="C607">
            <v>0.63190000000000013</v>
          </cell>
          <cell r="D607">
            <v>1.1384999999999996</v>
          </cell>
        </row>
        <row r="608">
          <cell r="A608">
            <v>0.6080000000000001</v>
          </cell>
          <cell r="B608">
            <v>0.9121999999999999</v>
          </cell>
          <cell r="C608">
            <v>0.63260000000000016</v>
          </cell>
          <cell r="D608">
            <v>1.1389999999999996</v>
          </cell>
        </row>
        <row r="609">
          <cell r="A609">
            <v>0.6090000000000001</v>
          </cell>
          <cell r="B609">
            <v>0.91259999999999986</v>
          </cell>
          <cell r="C609">
            <v>0.6333000000000002</v>
          </cell>
          <cell r="D609">
            <v>1.1394999999999995</v>
          </cell>
        </row>
        <row r="610">
          <cell r="A610">
            <v>0.61</v>
          </cell>
          <cell r="B610">
            <v>0.91300000000000003</v>
          </cell>
          <cell r="C610">
            <v>0.63400000000000001</v>
          </cell>
          <cell r="D610">
            <v>1.1399999999999999</v>
          </cell>
        </row>
        <row r="611">
          <cell r="A611">
            <v>0.6110000000000001</v>
          </cell>
          <cell r="B611">
            <v>0.9134000000000001</v>
          </cell>
          <cell r="C611">
            <v>0.63460000000000005</v>
          </cell>
          <cell r="D611">
            <v>1.1405000000000001</v>
          </cell>
        </row>
        <row r="612">
          <cell r="A612">
            <v>0.6120000000000001</v>
          </cell>
          <cell r="B612">
            <v>0.91380000000000006</v>
          </cell>
          <cell r="C612">
            <v>0.6352000000000001</v>
          </cell>
          <cell r="D612">
            <v>1.141</v>
          </cell>
        </row>
        <row r="613">
          <cell r="A613">
            <v>0.6130000000000001</v>
          </cell>
          <cell r="B613">
            <v>0.91420000000000001</v>
          </cell>
          <cell r="C613">
            <v>0.63580000000000014</v>
          </cell>
          <cell r="D613">
            <v>1.1415</v>
          </cell>
        </row>
        <row r="614">
          <cell r="A614">
            <v>0.6140000000000001</v>
          </cell>
          <cell r="B614">
            <v>0.91459999999999997</v>
          </cell>
          <cell r="C614">
            <v>0.63640000000000019</v>
          </cell>
          <cell r="D614">
            <v>1.1419999999999999</v>
          </cell>
        </row>
        <row r="615">
          <cell r="A615">
            <v>0.61499999999999999</v>
          </cell>
          <cell r="B615">
            <v>0.91499999999999992</v>
          </cell>
          <cell r="C615">
            <v>0.63700000000000012</v>
          </cell>
          <cell r="D615">
            <v>1.1424999999999998</v>
          </cell>
        </row>
        <row r="616">
          <cell r="A616">
            <v>0.6160000000000001</v>
          </cell>
          <cell r="B616">
            <v>0.91539999999999999</v>
          </cell>
          <cell r="C616">
            <v>0.63760000000000017</v>
          </cell>
          <cell r="D616">
            <v>1.143</v>
          </cell>
        </row>
        <row r="617">
          <cell r="A617">
            <v>0.6170000000000001</v>
          </cell>
          <cell r="B617">
            <v>0.91579999999999995</v>
          </cell>
          <cell r="C617">
            <v>0.63820000000000021</v>
          </cell>
          <cell r="D617">
            <v>1.1435</v>
          </cell>
        </row>
        <row r="618">
          <cell r="A618">
            <v>0.6180000000000001</v>
          </cell>
          <cell r="B618">
            <v>0.9161999999999999</v>
          </cell>
          <cell r="C618">
            <v>0.63880000000000026</v>
          </cell>
          <cell r="D618">
            <v>1.1439999999999999</v>
          </cell>
        </row>
        <row r="619">
          <cell r="A619">
            <v>0.61900000000000011</v>
          </cell>
          <cell r="B619">
            <v>0.91659999999999986</v>
          </cell>
          <cell r="C619">
            <v>0.6394000000000003</v>
          </cell>
          <cell r="D619">
            <v>1.1444999999999999</v>
          </cell>
        </row>
        <row r="620">
          <cell r="A620">
            <v>0.62</v>
          </cell>
          <cell r="B620">
            <v>0.91700000000000004</v>
          </cell>
          <cell r="C620">
            <v>0.64</v>
          </cell>
          <cell r="D620">
            <v>1.145</v>
          </cell>
        </row>
        <row r="621">
          <cell r="A621">
            <v>0.62100000000000011</v>
          </cell>
          <cell r="B621">
            <v>0.9174000000000001</v>
          </cell>
          <cell r="C621">
            <v>0.64060000000000006</v>
          </cell>
          <cell r="D621">
            <v>1.1455</v>
          </cell>
        </row>
        <row r="622">
          <cell r="A622">
            <v>0.62200000000000011</v>
          </cell>
          <cell r="B622">
            <v>0.91780000000000006</v>
          </cell>
          <cell r="C622">
            <v>0.6412000000000001</v>
          </cell>
          <cell r="D622">
            <v>1.1459999999999999</v>
          </cell>
        </row>
        <row r="623">
          <cell r="A623">
            <v>0.62300000000000011</v>
          </cell>
          <cell r="B623">
            <v>0.91820000000000002</v>
          </cell>
          <cell r="C623">
            <v>0.64180000000000015</v>
          </cell>
          <cell r="D623">
            <v>1.1464999999999999</v>
          </cell>
        </row>
        <row r="624">
          <cell r="A624">
            <v>0.62400000000000011</v>
          </cell>
          <cell r="B624">
            <v>0.91859999999999997</v>
          </cell>
          <cell r="C624">
            <v>0.64240000000000019</v>
          </cell>
          <cell r="D624">
            <v>1.1469999999999998</v>
          </cell>
        </row>
        <row r="625">
          <cell r="A625">
            <v>0.625</v>
          </cell>
          <cell r="B625">
            <v>0.91899999999999993</v>
          </cell>
          <cell r="C625">
            <v>0.64300000000000013</v>
          </cell>
          <cell r="D625">
            <v>1.1474999999999997</v>
          </cell>
        </row>
        <row r="626">
          <cell r="A626">
            <v>0.62600000000000011</v>
          </cell>
          <cell r="B626">
            <v>0.9194</v>
          </cell>
          <cell r="C626">
            <v>0.64360000000000017</v>
          </cell>
          <cell r="D626">
            <v>1.1479999999999997</v>
          </cell>
        </row>
        <row r="627">
          <cell r="A627">
            <v>0.62700000000000011</v>
          </cell>
          <cell r="B627">
            <v>0.91979999999999995</v>
          </cell>
          <cell r="C627">
            <v>0.64420000000000022</v>
          </cell>
          <cell r="D627">
            <v>1.1484999999999996</v>
          </cell>
        </row>
        <row r="628">
          <cell r="A628">
            <v>0.62800000000000011</v>
          </cell>
          <cell r="B628">
            <v>0.92019999999999991</v>
          </cell>
          <cell r="C628">
            <v>0.64480000000000026</v>
          </cell>
          <cell r="D628">
            <v>1.1489999999999996</v>
          </cell>
        </row>
        <row r="629">
          <cell r="A629">
            <v>0.62900000000000011</v>
          </cell>
          <cell r="B629">
            <v>0.92059999999999986</v>
          </cell>
          <cell r="C629">
            <v>0.64540000000000031</v>
          </cell>
          <cell r="D629">
            <v>1.1494999999999995</v>
          </cell>
        </row>
        <row r="630">
          <cell r="A630">
            <v>0.63</v>
          </cell>
          <cell r="B630">
            <v>0.92100000000000004</v>
          </cell>
          <cell r="C630">
            <v>0.64600000000000002</v>
          </cell>
          <cell r="D630">
            <v>1.1499999999999999</v>
          </cell>
        </row>
        <row r="631">
          <cell r="A631">
            <v>0.63100000000000012</v>
          </cell>
          <cell r="B631">
            <v>0.92140000000000011</v>
          </cell>
          <cell r="C631">
            <v>0.64670000000000005</v>
          </cell>
          <cell r="D631">
            <v>1.1505000000000001</v>
          </cell>
        </row>
        <row r="632">
          <cell r="A632">
            <v>0.63200000000000012</v>
          </cell>
          <cell r="B632">
            <v>0.92180000000000006</v>
          </cell>
          <cell r="C632">
            <v>0.64740000000000009</v>
          </cell>
          <cell r="D632">
            <v>1.151</v>
          </cell>
        </row>
        <row r="633">
          <cell r="A633">
            <v>0.63300000000000012</v>
          </cell>
          <cell r="B633">
            <v>0.92220000000000002</v>
          </cell>
          <cell r="C633">
            <v>0.64810000000000012</v>
          </cell>
          <cell r="D633">
            <v>1.1515</v>
          </cell>
        </row>
        <row r="634">
          <cell r="A634">
            <v>0.63400000000000012</v>
          </cell>
          <cell r="B634">
            <v>0.92259999999999998</v>
          </cell>
          <cell r="C634">
            <v>0.64880000000000015</v>
          </cell>
          <cell r="D634">
            <v>1.1519999999999999</v>
          </cell>
        </row>
        <row r="635">
          <cell r="A635">
            <v>0.63500000000000001</v>
          </cell>
          <cell r="B635">
            <v>0.92299999999999993</v>
          </cell>
          <cell r="C635">
            <v>0.64950000000000008</v>
          </cell>
          <cell r="D635">
            <v>1.1524999999999999</v>
          </cell>
        </row>
        <row r="636">
          <cell r="A636">
            <v>0.63600000000000012</v>
          </cell>
          <cell r="B636">
            <v>0.9234</v>
          </cell>
          <cell r="C636">
            <v>0.65020000000000011</v>
          </cell>
          <cell r="D636">
            <v>1.153</v>
          </cell>
        </row>
        <row r="637">
          <cell r="A637">
            <v>0.63700000000000012</v>
          </cell>
          <cell r="B637">
            <v>0.92379999999999995</v>
          </cell>
          <cell r="C637">
            <v>0.65090000000000015</v>
          </cell>
          <cell r="D637">
            <v>1.1535</v>
          </cell>
        </row>
        <row r="638">
          <cell r="A638">
            <v>0.63800000000000012</v>
          </cell>
          <cell r="B638">
            <v>0.92419999999999991</v>
          </cell>
          <cell r="C638">
            <v>0.65160000000000018</v>
          </cell>
          <cell r="D638">
            <v>1.1539999999999999</v>
          </cell>
        </row>
        <row r="639">
          <cell r="A639">
            <v>0.63900000000000012</v>
          </cell>
          <cell r="B639">
            <v>0.92459999999999987</v>
          </cell>
          <cell r="C639">
            <v>0.65230000000000021</v>
          </cell>
          <cell r="D639">
            <v>1.1544999999999999</v>
          </cell>
        </row>
        <row r="640">
          <cell r="A640">
            <v>0.64</v>
          </cell>
          <cell r="B640">
            <v>0.92500000000000004</v>
          </cell>
          <cell r="C640">
            <v>0.65300000000000002</v>
          </cell>
          <cell r="D640">
            <v>1.155</v>
          </cell>
        </row>
        <row r="641">
          <cell r="A641">
            <v>0.64100000000000013</v>
          </cell>
          <cell r="B641">
            <v>0.92540000000000011</v>
          </cell>
          <cell r="C641">
            <v>0.65360000000000007</v>
          </cell>
          <cell r="D641">
            <v>1.1554</v>
          </cell>
        </row>
        <row r="642">
          <cell r="A642">
            <v>0.64200000000000013</v>
          </cell>
          <cell r="B642">
            <v>0.92580000000000007</v>
          </cell>
          <cell r="C642">
            <v>0.65420000000000011</v>
          </cell>
          <cell r="D642">
            <v>1.1557999999999999</v>
          </cell>
        </row>
        <row r="643">
          <cell r="A643">
            <v>0.64300000000000013</v>
          </cell>
          <cell r="B643">
            <v>0.92620000000000002</v>
          </cell>
          <cell r="C643">
            <v>0.65480000000000016</v>
          </cell>
          <cell r="D643">
            <v>1.1561999999999999</v>
          </cell>
        </row>
        <row r="644">
          <cell r="A644">
            <v>0.64400000000000013</v>
          </cell>
          <cell r="B644">
            <v>0.92659999999999998</v>
          </cell>
          <cell r="C644">
            <v>0.6554000000000002</v>
          </cell>
          <cell r="D644">
            <v>1.1565999999999999</v>
          </cell>
        </row>
        <row r="645">
          <cell r="A645">
            <v>0.64500000000000002</v>
          </cell>
          <cell r="B645">
            <v>0.92699999999999994</v>
          </cell>
          <cell r="C645">
            <v>0.65600000000000014</v>
          </cell>
          <cell r="D645">
            <v>1.1569999999999998</v>
          </cell>
        </row>
        <row r="646">
          <cell r="A646">
            <v>0.64600000000000013</v>
          </cell>
          <cell r="B646">
            <v>0.9274</v>
          </cell>
          <cell r="C646">
            <v>0.65660000000000018</v>
          </cell>
          <cell r="D646">
            <v>1.1573999999999998</v>
          </cell>
        </row>
        <row r="647">
          <cell r="A647">
            <v>0.64700000000000013</v>
          </cell>
          <cell r="B647">
            <v>0.92779999999999996</v>
          </cell>
          <cell r="C647">
            <v>0.65720000000000023</v>
          </cell>
          <cell r="D647">
            <v>1.1577999999999997</v>
          </cell>
        </row>
        <row r="648">
          <cell r="A648">
            <v>0.64800000000000013</v>
          </cell>
          <cell r="B648">
            <v>0.92819999999999991</v>
          </cell>
          <cell r="C648">
            <v>0.65780000000000027</v>
          </cell>
          <cell r="D648">
            <v>1.1581999999999997</v>
          </cell>
        </row>
        <row r="649">
          <cell r="A649">
            <v>0.64900000000000013</v>
          </cell>
          <cell r="B649">
            <v>0.92859999999999987</v>
          </cell>
          <cell r="C649">
            <v>0.65840000000000032</v>
          </cell>
          <cell r="D649">
            <v>1.1585999999999996</v>
          </cell>
        </row>
        <row r="650">
          <cell r="A650">
            <v>0.65</v>
          </cell>
          <cell r="B650">
            <v>0.92900000000000005</v>
          </cell>
          <cell r="C650">
            <v>0.65900000000000003</v>
          </cell>
          <cell r="D650">
            <v>1.159</v>
          </cell>
        </row>
        <row r="651">
          <cell r="A651">
            <v>0.65100000000000013</v>
          </cell>
          <cell r="B651">
            <v>0.92940000000000011</v>
          </cell>
          <cell r="C651">
            <v>0.65970000000000006</v>
          </cell>
          <cell r="D651">
            <v>1.1595</v>
          </cell>
        </row>
        <row r="652">
          <cell r="A652">
            <v>0.65200000000000014</v>
          </cell>
          <cell r="B652">
            <v>0.92980000000000007</v>
          </cell>
          <cell r="C652">
            <v>0.6604000000000001</v>
          </cell>
          <cell r="D652">
            <v>1.1599999999999999</v>
          </cell>
        </row>
        <row r="653">
          <cell r="A653">
            <v>0.65300000000000014</v>
          </cell>
          <cell r="B653">
            <v>0.93020000000000003</v>
          </cell>
          <cell r="C653">
            <v>0.66110000000000013</v>
          </cell>
          <cell r="D653">
            <v>1.1604999999999999</v>
          </cell>
        </row>
        <row r="654">
          <cell r="A654">
            <v>0.65400000000000014</v>
          </cell>
          <cell r="B654">
            <v>0.93059999999999998</v>
          </cell>
          <cell r="C654">
            <v>0.66180000000000017</v>
          </cell>
          <cell r="D654">
            <v>1.1609999999999998</v>
          </cell>
        </row>
        <row r="655">
          <cell r="A655">
            <v>0.65500000000000003</v>
          </cell>
          <cell r="B655">
            <v>0.93099999999999994</v>
          </cell>
          <cell r="C655">
            <v>0.66250000000000009</v>
          </cell>
          <cell r="D655">
            <v>1.1614999999999998</v>
          </cell>
        </row>
        <row r="656">
          <cell r="A656">
            <v>0.65600000000000014</v>
          </cell>
          <cell r="B656">
            <v>0.93140000000000001</v>
          </cell>
          <cell r="C656">
            <v>0.66320000000000012</v>
          </cell>
          <cell r="D656">
            <v>1.1619999999999997</v>
          </cell>
        </row>
        <row r="657">
          <cell r="A657">
            <v>0.65700000000000014</v>
          </cell>
          <cell r="B657">
            <v>0.93179999999999996</v>
          </cell>
          <cell r="C657">
            <v>0.66390000000000016</v>
          </cell>
          <cell r="D657">
            <v>1.1624999999999996</v>
          </cell>
        </row>
        <row r="658">
          <cell r="A658">
            <v>0.65800000000000014</v>
          </cell>
          <cell r="B658">
            <v>0.93219999999999992</v>
          </cell>
          <cell r="C658">
            <v>0.66460000000000019</v>
          </cell>
          <cell r="D658">
            <v>1.1629999999999996</v>
          </cell>
        </row>
        <row r="659">
          <cell r="A659">
            <v>0.65900000000000014</v>
          </cell>
          <cell r="B659">
            <v>0.93259999999999987</v>
          </cell>
          <cell r="C659">
            <v>0.66530000000000022</v>
          </cell>
          <cell r="D659">
            <v>1.1634999999999995</v>
          </cell>
        </row>
        <row r="660">
          <cell r="A660">
            <v>0.66</v>
          </cell>
          <cell r="B660">
            <v>0.93300000000000005</v>
          </cell>
          <cell r="C660">
            <v>0.66600000000000004</v>
          </cell>
          <cell r="D660">
            <v>1.1639999999999999</v>
          </cell>
        </row>
        <row r="661">
          <cell r="A661">
            <v>0.66100000000000014</v>
          </cell>
          <cell r="B661">
            <v>0.93340000000000012</v>
          </cell>
          <cell r="C661">
            <v>0.66660000000000008</v>
          </cell>
          <cell r="D661">
            <v>1.1643999999999999</v>
          </cell>
        </row>
        <row r="662">
          <cell r="A662">
            <v>0.66200000000000014</v>
          </cell>
          <cell r="B662">
            <v>0.93380000000000007</v>
          </cell>
          <cell r="C662">
            <v>0.66720000000000013</v>
          </cell>
          <cell r="D662">
            <v>1.1647999999999998</v>
          </cell>
        </row>
        <row r="663">
          <cell r="A663">
            <v>0.66300000000000014</v>
          </cell>
          <cell r="B663">
            <v>0.93420000000000003</v>
          </cell>
          <cell r="C663">
            <v>0.66780000000000017</v>
          </cell>
          <cell r="D663">
            <v>1.1651999999999998</v>
          </cell>
        </row>
        <row r="664">
          <cell r="A664">
            <v>0.66400000000000015</v>
          </cell>
          <cell r="B664">
            <v>0.93459999999999999</v>
          </cell>
          <cell r="C664">
            <v>0.66840000000000022</v>
          </cell>
          <cell r="D664">
            <v>1.1655999999999997</v>
          </cell>
        </row>
        <row r="665">
          <cell r="A665">
            <v>0.66500000000000004</v>
          </cell>
          <cell r="B665">
            <v>0.93499999999999994</v>
          </cell>
          <cell r="C665">
            <v>0.66900000000000015</v>
          </cell>
          <cell r="D665">
            <v>1.1659999999999997</v>
          </cell>
        </row>
        <row r="666">
          <cell r="A666">
            <v>0.66600000000000015</v>
          </cell>
          <cell r="B666">
            <v>0.93540000000000001</v>
          </cell>
          <cell r="C666">
            <v>0.6696000000000002</v>
          </cell>
          <cell r="D666">
            <v>1.1663999999999997</v>
          </cell>
        </row>
        <row r="667">
          <cell r="A667">
            <v>0.66700000000000004</v>
          </cell>
          <cell r="B667">
            <v>0.93579999999999997</v>
          </cell>
          <cell r="C667">
            <v>0.67020000000000013</v>
          </cell>
          <cell r="D667">
            <v>1.1667999999999996</v>
          </cell>
        </row>
        <row r="668">
          <cell r="A668">
            <v>0.66800000000000015</v>
          </cell>
          <cell r="B668">
            <v>0.93620000000000003</v>
          </cell>
          <cell r="C668">
            <v>0.67080000000000017</v>
          </cell>
          <cell r="D668">
            <v>1.1671999999999996</v>
          </cell>
        </row>
        <row r="669">
          <cell r="A669">
            <v>0.66900000000000004</v>
          </cell>
          <cell r="B669">
            <v>0.93659999999999999</v>
          </cell>
          <cell r="C669">
            <v>0.67140000000000011</v>
          </cell>
          <cell r="D669">
            <v>1.1675999999999995</v>
          </cell>
        </row>
        <row r="670">
          <cell r="A670">
            <v>0.67</v>
          </cell>
          <cell r="B670">
            <v>0.93700000000000006</v>
          </cell>
          <cell r="C670">
            <v>0.67200000000000004</v>
          </cell>
          <cell r="D670">
            <v>1.1679999999999999</v>
          </cell>
        </row>
        <row r="671">
          <cell r="A671">
            <v>0.67100000000000004</v>
          </cell>
          <cell r="B671">
            <v>0.93740000000000001</v>
          </cell>
          <cell r="C671">
            <v>0.67270000000000008</v>
          </cell>
          <cell r="D671">
            <v>1.1684999999999999</v>
          </cell>
        </row>
        <row r="672">
          <cell r="A672">
            <v>0.67200000000000015</v>
          </cell>
          <cell r="B672">
            <v>0.93780000000000008</v>
          </cell>
          <cell r="C672">
            <v>0.67340000000000011</v>
          </cell>
          <cell r="D672">
            <v>1.169</v>
          </cell>
        </row>
        <row r="673">
          <cell r="A673">
            <v>0.67300000000000004</v>
          </cell>
          <cell r="B673">
            <v>0.93820000000000003</v>
          </cell>
          <cell r="C673">
            <v>0.67410000000000003</v>
          </cell>
          <cell r="D673">
            <v>1.1695</v>
          </cell>
        </row>
        <row r="674">
          <cell r="A674">
            <v>0.67400000000000015</v>
          </cell>
          <cell r="B674">
            <v>0.9386000000000001</v>
          </cell>
          <cell r="C674">
            <v>0.67480000000000007</v>
          </cell>
          <cell r="D674">
            <v>1.1700000000000002</v>
          </cell>
        </row>
        <row r="675">
          <cell r="A675">
            <v>0.67500000000000004</v>
          </cell>
          <cell r="B675">
            <v>0.93900000000000006</v>
          </cell>
          <cell r="C675">
            <v>0.67549999999999999</v>
          </cell>
          <cell r="D675">
            <v>1.1705000000000001</v>
          </cell>
        </row>
        <row r="676">
          <cell r="A676">
            <v>0.67600000000000016</v>
          </cell>
          <cell r="B676">
            <v>0.93940000000000012</v>
          </cell>
          <cell r="C676">
            <v>0.67620000000000002</v>
          </cell>
          <cell r="D676">
            <v>1.1710000000000003</v>
          </cell>
        </row>
        <row r="677">
          <cell r="A677">
            <v>0.67700000000000005</v>
          </cell>
          <cell r="B677">
            <v>0.93980000000000008</v>
          </cell>
          <cell r="C677">
            <v>0.67689999999999995</v>
          </cell>
          <cell r="D677">
            <v>1.1715000000000002</v>
          </cell>
        </row>
        <row r="678">
          <cell r="A678">
            <v>0.67800000000000016</v>
          </cell>
          <cell r="B678">
            <v>0.94020000000000015</v>
          </cell>
          <cell r="C678">
            <v>0.67759999999999998</v>
          </cell>
          <cell r="D678">
            <v>1.1720000000000004</v>
          </cell>
        </row>
        <row r="679">
          <cell r="A679">
            <v>0.67900000000000005</v>
          </cell>
          <cell r="B679">
            <v>0.9406000000000001</v>
          </cell>
          <cell r="C679">
            <v>0.6782999999999999</v>
          </cell>
          <cell r="D679">
            <v>1.1725000000000003</v>
          </cell>
        </row>
        <row r="680">
          <cell r="A680">
            <v>0.68</v>
          </cell>
          <cell r="B680">
            <v>0.94099999999999995</v>
          </cell>
          <cell r="C680">
            <v>0.67900000000000005</v>
          </cell>
          <cell r="D680">
            <v>1.173</v>
          </cell>
        </row>
        <row r="681">
          <cell r="A681">
            <v>0.68100000000000005</v>
          </cell>
          <cell r="B681">
            <v>0.94129999999999991</v>
          </cell>
          <cell r="C681">
            <v>0.67970000000000008</v>
          </cell>
          <cell r="D681">
            <v>1.1734</v>
          </cell>
        </row>
        <row r="682">
          <cell r="A682">
            <v>0.68200000000000005</v>
          </cell>
          <cell r="B682">
            <v>0.94159999999999988</v>
          </cell>
          <cell r="C682">
            <v>0.68040000000000012</v>
          </cell>
          <cell r="D682">
            <v>1.1738</v>
          </cell>
        </row>
        <row r="683">
          <cell r="A683">
            <v>0.68300000000000005</v>
          </cell>
          <cell r="B683">
            <v>0.94189999999999985</v>
          </cell>
          <cell r="C683">
            <v>0.68110000000000015</v>
          </cell>
          <cell r="D683">
            <v>1.1741999999999999</v>
          </cell>
        </row>
        <row r="684">
          <cell r="A684">
            <v>0.68400000000000005</v>
          </cell>
          <cell r="B684">
            <v>0.94219999999999982</v>
          </cell>
          <cell r="C684">
            <v>0.68180000000000018</v>
          </cell>
          <cell r="D684">
            <v>1.1745999999999999</v>
          </cell>
        </row>
        <row r="685">
          <cell r="A685">
            <v>0.68500000000000005</v>
          </cell>
          <cell r="B685">
            <v>0.94249999999999978</v>
          </cell>
          <cell r="C685">
            <v>0.68250000000000022</v>
          </cell>
          <cell r="D685">
            <v>1.1749999999999998</v>
          </cell>
        </row>
        <row r="686">
          <cell r="A686">
            <v>0.68600000000000005</v>
          </cell>
          <cell r="B686">
            <v>0.94279999999999975</v>
          </cell>
          <cell r="C686">
            <v>0.68320000000000025</v>
          </cell>
          <cell r="D686">
            <v>1.1753999999999998</v>
          </cell>
        </row>
        <row r="687">
          <cell r="A687">
            <v>0.68700000000000006</v>
          </cell>
          <cell r="B687">
            <v>0.94309999999999972</v>
          </cell>
          <cell r="C687">
            <v>0.68390000000000029</v>
          </cell>
          <cell r="D687">
            <v>1.1757999999999997</v>
          </cell>
        </row>
        <row r="688">
          <cell r="A688">
            <v>0.68800000000000006</v>
          </cell>
          <cell r="B688">
            <v>0.94339999999999968</v>
          </cell>
          <cell r="C688">
            <v>0.68460000000000032</v>
          </cell>
          <cell r="D688">
            <v>1.1761999999999997</v>
          </cell>
        </row>
        <row r="689">
          <cell r="A689">
            <v>0.68900000000000006</v>
          </cell>
          <cell r="B689">
            <v>0.94369999999999965</v>
          </cell>
          <cell r="C689">
            <v>0.68530000000000035</v>
          </cell>
          <cell r="D689">
            <v>1.1765999999999996</v>
          </cell>
        </row>
        <row r="690">
          <cell r="A690">
            <v>0.69</v>
          </cell>
          <cell r="B690">
            <v>0.94399999999999995</v>
          </cell>
          <cell r="C690">
            <v>0.68600000000000005</v>
          </cell>
          <cell r="D690">
            <v>1.177</v>
          </cell>
        </row>
        <row r="691">
          <cell r="A691">
            <v>0.69100000000000006</v>
          </cell>
          <cell r="B691">
            <v>0.94440000000000002</v>
          </cell>
          <cell r="C691">
            <v>0.6866000000000001</v>
          </cell>
          <cell r="D691">
            <v>1.1774</v>
          </cell>
        </row>
        <row r="692">
          <cell r="A692">
            <v>0.69200000000000006</v>
          </cell>
          <cell r="B692">
            <v>0.94479999999999997</v>
          </cell>
          <cell r="C692">
            <v>0.68720000000000003</v>
          </cell>
          <cell r="D692">
            <v>1.1778</v>
          </cell>
        </row>
        <row r="693">
          <cell r="A693">
            <v>0.69300000000000006</v>
          </cell>
          <cell r="B693">
            <v>0.94519999999999993</v>
          </cell>
          <cell r="C693">
            <v>0.68779999999999997</v>
          </cell>
          <cell r="D693">
            <v>1.1781999999999999</v>
          </cell>
        </row>
        <row r="694">
          <cell r="A694">
            <v>0.69400000000000006</v>
          </cell>
          <cell r="B694">
            <v>0.94559999999999989</v>
          </cell>
          <cell r="C694">
            <v>0.6883999999999999</v>
          </cell>
          <cell r="D694">
            <v>1.1785999999999999</v>
          </cell>
        </row>
        <row r="695">
          <cell r="A695">
            <v>0.69499999999999995</v>
          </cell>
          <cell r="B695">
            <v>0.94599999999999984</v>
          </cell>
          <cell r="C695">
            <v>0.68899999999999983</v>
          </cell>
          <cell r="D695">
            <v>1.1789999999999998</v>
          </cell>
        </row>
        <row r="696">
          <cell r="A696">
            <v>0.69600000000000006</v>
          </cell>
          <cell r="B696">
            <v>0.94639999999999991</v>
          </cell>
          <cell r="C696">
            <v>0.68959999999999988</v>
          </cell>
          <cell r="D696">
            <v>1.1793999999999998</v>
          </cell>
        </row>
        <row r="697">
          <cell r="A697">
            <v>0.69700000000000006</v>
          </cell>
          <cell r="B697">
            <v>0.94679999999999986</v>
          </cell>
          <cell r="C697">
            <v>0.69019999999999992</v>
          </cell>
          <cell r="D697">
            <v>1.1797999999999997</v>
          </cell>
        </row>
        <row r="698">
          <cell r="A698">
            <v>0.69800000000000006</v>
          </cell>
          <cell r="B698">
            <v>0.94719999999999982</v>
          </cell>
          <cell r="C698">
            <v>0.69079999999999986</v>
          </cell>
          <cell r="D698">
            <v>1.1801999999999997</v>
          </cell>
        </row>
        <row r="699">
          <cell r="A699">
            <v>0.69900000000000007</v>
          </cell>
          <cell r="B699">
            <v>0.94759999999999978</v>
          </cell>
          <cell r="C699">
            <v>0.69139999999999979</v>
          </cell>
          <cell r="D699">
            <v>1.1805999999999996</v>
          </cell>
        </row>
        <row r="700">
          <cell r="A700">
            <v>0.7</v>
          </cell>
          <cell r="B700">
            <v>0.94799999999999995</v>
          </cell>
          <cell r="C700">
            <v>0.69199999999999995</v>
          </cell>
          <cell r="D700">
            <v>1.181</v>
          </cell>
        </row>
        <row r="701">
          <cell r="A701">
            <v>0.70100000000000007</v>
          </cell>
          <cell r="B701">
            <v>0.94830000000000003</v>
          </cell>
          <cell r="C701">
            <v>0.69269999999999998</v>
          </cell>
          <cell r="D701">
            <v>1.1813</v>
          </cell>
        </row>
        <row r="702">
          <cell r="A702">
            <v>0.70200000000000007</v>
          </cell>
          <cell r="B702">
            <v>0.9486</v>
          </cell>
          <cell r="C702">
            <v>0.69340000000000002</v>
          </cell>
          <cell r="D702">
            <v>1.1816</v>
          </cell>
        </row>
        <row r="703">
          <cell r="A703">
            <v>0.70300000000000007</v>
          </cell>
          <cell r="B703">
            <v>0.94889999999999997</v>
          </cell>
          <cell r="C703">
            <v>0.69410000000000005</v>
          </cell>
          <cell r="D703">
            <v>1.1819</v>
          </cell>
        </row>
        <row r="704">
          <cell r="A704">
            <v>0.70400000000000007</v>
          </cell>
          <cell r="B704">
            <v>0.94919999999999993</v>
          </cell>
          <cell r="C704">
            <v>0.69480000000000008</v>
          </cell>
          <cell r="D704">
            <v>1.1821999999999999</v>
          </cell>
        </row>
        <row r="705">
          <cell r="A705">
            <v>0.70499999999999996</v>
          </cell>
          <cell r="B705">
            <v>0.9494999999999999</v>
          </cell>
          <cell r="C705">
            <v>0.69550000000000001</v>
          </cell>
          <cell r="D705">
            <v>1.1824999999999999</v>
          </cell>
        </row>
        <row r="706">
          <cell r="A706">
            <v>0.70600000000000007</v>
          </cell>
          <cell r="B706">
            <v>0.94979999999999998</v>
          </cell>
          <cell r="C706">
            <v>0.69620000000000004</v>
          </cell>
          <cell r="D706">
            <v>1.1827999999999999</v>
          </cell>
        </row>
        <row r="707">
          <cell r="A707">
            <v>0.70700000000000007</v>
          </cell>
          <cell r="B707">
            <v>0.95009999999999994</v>
          </cell>
          <cell r="C707">
            <v>0.69690000000000007</v>
          </cell>
          <cell r="D707">
            <v>1.1830999999999998</v>
          </cell>
        </row>
        <row r="708">
          <cell r="A708">
            <v>0.70800000000000007</v>
          </cell>
          <cell r="B708">
            <v>0.95039999999999991</v>
          </cell>
          <cell r="C708">
            <v>0.69760000000000011</v>
          </cell>
          <cell r="D708">
            <v>1.1833999999999998</v>
          </cell>
        </row>
        <row r="709">
          <cell r="A709">
            <v>0.70900000000000007</v>
          </cell>
          <cell r="B709">
            <v>0.95069999999999988</v>
          </cell>
          <cell r="C709">
            <v>0.69830000000000014</v>
          </cell>
          <cell r="D709">
            <v>1.1836999999999998</v>
          </cell>
        </row>
        <row r="710">
          <cell r="A710">
            <v>0.71</v>
          </cell>
          <cell r="B710">
            <v>0.95099999999999996</v>
          </cell>
          <cell r="C710">
            <v>0.69899999999999995</v>
          </cell>
          <cell r="D710">
            <v>1.1839999999999999</v>
          </cell>
        </row>
        <row r="711">
          <cell r="A711">
            <v>0.71100000000000008</v>
          </cell>
          <cell r="B711">
            <v>0.95140000000000002</v>
          </cell>
          <cell r="C711">
            <v>0.6996</v>
          </cell>
          <cell r="D711">
            <v>1.1843999999999999</v>
          </cell>
        </row>
        <row r="712">
          <cell r="A712">
            <v>0.71200000000000008</v>
          </cell>
          <cell r="B712">
            <v>0.95179999999999998</v>
          </cell>
          <cell r="C712">
            <v>0.70020000000000004</v>
          </cell>
          <cell r="D712">
            <v>1.1847999999999999</v>
          </cell>
        </row>
        <row r="713">
          <cell r="A713">
            <v>0.71300000000000008</v>
          </cell>
          <cell r="B713">
            <v>0.95219999999999994</v>
          </cell>
          <cell r="C713">
            <v>0.70080000000000009</v>
          </cell>
          <cell r="D713">
            <v>1.1851999999999998</v>
          </cell>
        </row>
        <row r="714">
          <cell r="A714">
            <v>0.71400000000000008</v>
          </cell>
          <cell r="B714">
            <v>0.95259999999999989</v>
          </cell>
          <cell r="C714">
            <v>0.70140000000000013</v>
          </cell>
          <cell r="D714">
            <v>1.1855999999999998</v>
          </cell>
        </row>
        <row r="715">
          <cell r="A715">
            <v>0.71499999999999997</v>
          </cell>
          <cell r="B715">
            <v>0.95299999999999985</v>
          </cell>
          <cell r="C715">
            <v>0.70200000000000007</v>
          </cell>
          <cell r="D715">
            <v>1.1859999999999997</v>
          </cell>
        </row>
        <row r="716">
          <cell r="A716">
            <v>0.71600000000000008</v>
          </cell>
          <cell r="B716">
            <v>0.95339999999999991</v>
          </cell>
          <cell r="C716">
            <v>0.70260000000000011</v>
          </cell>
          <cell r="D716">
            <v>1.1863999999999997</v>
          </cell>
        </row>
        <row r="717">
          <cell r="A717">
            <v>0.71700000000000008</v>
          </cell>
          <cell r="B717">
            <v>0.95379999999999987</v>
          </cell>
          <cell r="C717">
            <v>0.70320000000000016</v>
          </cell>
          <cell r="D717">
            <v>1.1867999999999996</v>
          </cell>
        </row>
        <row r="718">
          <cell r="A718">
            <v>0.71800000000000008</v>
          </cell>
          <cell r="B718">
            <v>0.95419999999999983</v>
          </cell>
          <cell r="C718">
            <v>0.7038000000000002</v>
          </cell>
          <cell r="D718">
            <v>1.1871999999999996</v>
          </cell>
        </row>
        <row r="719">
          <cell r="A719">
            <v>0.71900000000000008</v>
          </cell>
          <cell r="B719">
            <v>0.95459999999999978</v>
          </cell>
          <cell r="C719">
            <v>0.70440000000000025</v>
          </cell>
          <cell r="D719">
            <v>1.1875999999999995</v>
          </cell>
        </row>
        <row r="720">
          <cell r="A720">
            <v>0.72</v>
          </cell>
          <cell r="B720">
            <v>0.95499999999999996</v>
          </cell>
          <cell r="C720">
            <v>0.70499999999999996</v>
          </cell>
          <cell r="D720">
            <v>1.1879999999999999</v>
          </cell>
        </row>
        <row r="721">
          <cell r="A721">
            <v>0.72100000000000009</v>
          </cell>
          <cell r="B721">
            <v>0.95540000000000003</v>
          </cell>
          <cell r="C721">
            <v>0.70569999999999999</v>
          </cell>
          <cell r="D721">
            <v>1.1882999999999999</v>
          </cell>
        </row>
        <row r="722">
          <cell r="A722">
            <v>0.72200000000000009</v>
          </cell>
          <cell r="B722">
            <v>0.95579999999999998</v>
          </cell>
          <cell r="C722">
            <v>0.70640000000000003</v>
          </cell>
          <cell r="D722">
            <v>1.1885999999999999</v>
          </cell>
        </row>
        <row r="723">
          <cell r="A723">
            <v>0.72300000000000009</v>
          </cell>
          <cell r="B723">
            <v>0.95619999999999994</v>
          </cell>
          <cell r="C723">
            <v>0.70710000000000006</v>
          </cell>
          <cell r="D723">
            <v>1.1888999999999998</v>
          </cell>
        </row>
        <row r="724">
          <cell r="A724">
            <v>0.72400000000000009</v>
          </cell>
          <cell r="B724">
            <v>0.95659999999999989</v>
          </cell>
          <cell r="C724">
            <v>0.7078000000000001</v>
          </cell>
          <cell r="D724">
            <v>1.1891999999999998</v>
          </cell>
        </row>
        <row r="725">
          <cell r="A725">
            <v>0.72499999999999998</v>
          </cell>
          <cell r="B725">
            <v>0.95699999999999985</v>
          </cell>
          <cell r="C725">
            <v>0.70850000000000002</v>
          </cell>
          <cell r="D725">
            <v>1.1894999999999998</v>
          </cell>
        </row>
        <row r="726">
          <cell r="A726">
            <v>0.72600000000000009</v>
          </cell>
          <cell r="B726">
            <v>0.95739999999999992</v>
          </cell>
          <cell r="C726">
            <v>0.70920000000000005</v>
          </cell>
          <cell r="D726">
            <v>1.1897999999999997</v>
          </cell>
        </row>
        <row r="727">
          <cell r="A727">
            <v>0.72700000000000009</v>
          </cell>
          <cell r="B727">
            <v>0.95779999999999987</v>
          </cell>
          <cell r="C727">
            <v>0.70990000000000009</v>
          </cell>
          <cell r="D727">
            <v>1.1900999999999997</v>
          </cell>
        </row>
        <row r="728">
          <cell r="A728">
            <v>0.72800000000000009</v>
          </cell>
          <cell r="B728">
            <v>0.95819999999999983</v>
          </cell>
          <cell r="C728">
            <v>0.71060000000000012</v>
          </cell>
          <cell r="D728">
            <v>1.1903999999999997</v>
          </cell>
        </row>
        <row r="729">
          <cell r="A729">
            <v>0.72900000000000009</v>
          </cell>
          <cell r="B729">
            <v>0.95859999999999979</v>
          </cell>
          <cell r="C729">
            <v>0.71130000000000015</v>
          </cell>
          <cell r="D729">
            <v>1.1906999999999996</v>
          </cell>
        </row>
        <row r="730">
          <cell r="A730">
            <v>0.73</v>
          </cell>
          <cell r="B730">
            <v>0.95899999999999996</v>
          </cell>
          <cell r="C730">
            <v>0.71199999999999997</v>
          </cell>
          <cell r="D730">
            <v>1.1910000000000001</v>
          </cell>
        </row>
        <row r="731">
          <cell r="A731">
            <v>0.73100000000000009</v>
          </cell>
          <cell r="B731">
            <v>0.95940000000000003</v>
          </cell>
          <cell r="C731">
            <v>0.71260000000000001</v>
          </cell>
          <cell r="D731">
            <v>1.1913</v>
          </cell>
        </row>
        <row r="732">
          <cell r="A732">
            <v>0.7320000000000001</v>
          </cell>
          <cell r="B732">
            <v>0.95979999999999999</v>
          </cell>
          <cell r="C732">
            <v>0.71320000000000006</v>
          </cell>
          <cell r="D732">
            <v>1.1916</v>
          </cell>
        </row>
        <row r="733">
          <cell r="A733">
            <v>0.7330000000000001</v>
          </cell>
          <cell r="B733">
            <v>0.96019999999999994</v>
          </cell>
          <cell r="C733">
            <v>0.7138000000000001</v>
          </cell>
          <cell r="D733">
            <v>1.1919</v>
          </cell>
        </row>
        <row r="734">
          <cell r="A734">
            <v>0.7340000000000001</v>
          </cell>
          <cell r="B734">
            <v>0.9605999999999999</v>
          </cell>
          <cell r="C734">
            <v>0.71440000000000015</v>
          </cell>
          <cell r="D734">
            <v>1.1921999999999999</v>
          </cell>
        </row>
        <row r="735">
          <cell r="A735">
            <v>0.73499999999999999</v>
          </cell>
          <cell r="B735">
            <v>0.96099999999999985</v>
          </cell>
          <cell r="C735">
            <v>0.71500000000000008</v>
          </cell>
          <cell r="D735">
            <v>1.1924999999999999</v>
          </cell>
        </row>
        <row r="736">
          <cell r="A736">
            <v>0.7360000000000001</v>
          </cell>
          <cell r="B736">
            <v>0.96139999999999992</v>
          </cell>
          <cell r="C736">
            <v>0.71560000000000012</v>
          </cell>
          <cell r="D736">
            <v>1.1927999999999999</v>
          </cell>
        </row>
        <row r="737">
          <cell r="A737">
            <v>0.7370000000000001</v>
          </cell>
          <cell r="B737">
            <v>0.96179999999999988</v>
          </cell>
          <cell r="C737">
            <v>0.71620000000000017</v>
          </cell>
          <cell r="D737">
            <v>1.1930999999999998</v>
          </cell>
        </row>
        <row r="738">
          <cell r="A738">
            <v>0.7380000000000001</v>
          </cell>
          <cell r="B738">
            <v>0.96219999999999983</v>
          </cell>
          <cell r="C738">
            <v>0.71680000000000021</v>
          </cell>
          <cell r="D738">
            <v>1.1933999999999998</v>
          </cell>
        </row>
        <row r="739">
          <cell r="A739">
            <v>0.7390000000000001</v>
          </cell>
          <cell r="B739">
            <v>0.96259999999999979</v>
          </cell>
          <cell r="C739">
            <v>0.71740000000000026</v>
          </cell>
          <cell r="D739">
            <v>1.1936999999999998</v>
          </cell>
        </row>
        <row r="740">
          <cell r="A740">
            <v>0.74</v>
          </cell>
          <cell r="B740">
            <v>0.96299999999999997</v>
          </cell>
          <cell r="C740">
            <v>0.71799999999999997</v>
          </cell>
          <cell r="D740">
            <v>1.194</v>
          </cell>
        </row>
        <row r="741">
          <cell r="A741">
            <v>0.7410000000000001</v>
          </cell>
          <cell r="B741">
            <v>0.96340000000000003</v>
          </cell>
          <cell r="C741">
            <v>0.71860000000000002</v>
          </cell>
          <cell r="D741">
            <v>1.1942999999999999</v>
          </cell>
        </row>
        <row r="742">
          <cell r="A742">
            <v>0.7420000000000001</v>
          </cell>
          <cell r="B742">
            <v>0.96379999999999999</v>
          </cell>
          <cell r="C742">
            <v>0.71920000000000006</v>
          </cell>
          <cell r="D742">
            <v>1.1945999999999999</v>
          </cell>
        </row>
        <row r="743">
          <cell r="A743">
            <v>0.7430000000000001</v>
          </cell>
          <cell r="B743">
            <v>0.96419999999999995</v>
          </cell>
          <cell r="C743">
            <v>0.71980000000000011</v>
          </cell>
          <cell r="D743">
            <v>1.1948999999999999</v>
          </cell>
        </row>
        <row r="744">
          <cell r="A744">
            <v>0.74400000000000011</v>
          </cell>
          <cell r="B744">
            <v>0.9645999999999999</v>
          </cell>
          <cell r="C744">
            <v>0.72040000000000015</v>
          </cell>
          <cell r="D744">
            <v>1.1951999999999998</v>
          </cell>
        </row>
        <row r="745">
          <cell r="A745">
            <v>0.745</v>
          </cell>
          <cell r="B745">
            <v>0.96499999999999986</v>
          </cell>
          <cell r="C745">
            <v>0.72100000000000009</v>
          </cell>
          <cell r="D745">
            <v>1.1954999999999998</v>
          </cell>
        </row>
        <row r="746">
          <cell r="A746">
            <v>0.74600000000000011</v>
          </cell>
          <cell r="B746">
            <v>0.96539999999999992</v>
          </cell>
          <cell r="C746">
            <v>0.72160000000000013</v>
          </cell>
          <cell r="D746">
            <v>1.1957999999999998</v>
          </cell>
        </row>
        <row r="747">
          <cell r="A747">
            <v>0.74700000000000011</v>
          </cell>
          <cell r="B747">
            <v>0.96579999999999988</v>
          </cell>
          <cell r="C747">
            <v>0.72220000000000018</v>
          </cell>
          <cell r="D747">
            <v>1.1960999999999997</v>
          </cell>
        </row>
        <row r="748">
          <cell r="A748">
            <v>0.74800000000000011</v>
          </cell>
          <cell r="B748">
            <v>0.96619999999999984</v>
          </cell>
          <cell r="C748">
            <v>0.72280000000000022</v>
          </cell>
          <cell r="D748">
            <v>1.1963999999999997</v>
          </cell>
        </row>
        <row r="749">
          <cell r="A749">
            <v>0.74900000000000011</v>
          </cell>
          <cell r="B749">
            <v>0.96659999999999979</v>
          </cell>
          <cell r="C749">
            <v>0.72340000000000027</v>
          </cell>
          <cell r="D749">
            <v>1.1966999999999997</v>
          </cell>
        </row>
        <row r="750">
          <cell r="A750">
            <v>0.75</v>
          </cell>
          <cell r="B750">
            <v>0.96699999999999997</v>
          </cell>
          <cell r="C750">
            <v>0.72399999999999998</v>
          </cell>
          <cell r="D750">
            <v>1.1970000000000001</v>
          </cell>
        </row>
        <row r="751">
          <cell r="A751">
            <v>0.75100000000000011</v>
          </cell>
          <cell r="B751">
            <v>0.96730000000000005</v>
          </cell>
          <cell r="C751">
            <v>0.72470000000000001</v>
          </cell>
          <cell r="D751">
            <v>1.1973</v>
          </cell>
        </row>
        <row r="752">
          <cell r="A752">
            <v>0.75200000000000011</v>
          </cell>
          <cell r="B752">
            <v>0.96760000000000002</v>
          </cell>
          <cell r="C752">
            <v>0.72540000000000004</v>
          </cell>
          <cell r="D752">
            <v>1.1976</v>
          </cell>
        </row>
        <row r="753">
          <cell r="A753">
            <v>0.75300000000000011</v>
          </cell>
          <cell r="B753">
            <v>0.96789999999999998</v>
          </cell>
          <cell r="C753">
            <v>0.72610000000000008</v>
          </cell>
          <cell r="D753">
            <v>1.1979</v>
          </cell>
        </row>
        <row r="754">
          <cell r="A754">
            <v>0.75400000000000011</v>
          </cell>
          <cell r="B754">
            <v>0.96819999999999995</v>
          </cell>
          <cell r="C754">
            <v>0.72680000000000011</v>
          </cell>
          <cell r="D754">
            <v>1.1981999999999999</v>
          </cell>
        </row>
        <row r="755">
          <cell r="A755">
            <v>0.755</v>
          </cell>
          <cell r="B755">
            <v>0.96849999999999992</v>
          </cell>
          <cell r="C755">
            <v>0.72750000000000004</v>
          </cell>
          <cell r="D755">
            <v>1.1984999999999999</v>
          </cell>
        </row>
        <row r="756">
          <cell r="A756">
            <v>0.75600000000000012</v>
          </cell>
          <cell r="B756">
            <v>0.96879999999999999</v>
          </cell>
          <cell r="C756">
            <v>0.72820000000000007</v>
          </cell>
          <cell r="D756">
            <v>1.1987999999999999</v>
          </cell>
        </row>
        <row r="757">
          <cell r="A757">
            <v>0.75700000000000012</v>
          </cell>
          <cell r="B757">
            <v>0.96909999999999996</v>
          </cell>
          <cell r="C757">
            <v>0.7289000000000001</v>
          </cell>
          <cell r="D757">
            <v>1.1990999999999998</v>
          </cell>
        </row>
        <row r="758">
          <cell r="A758">
            <v>0.75800000000000012</v>
          </cell>
          <cell r="B758">
            <v>0.96939999999999993</v>
          </cell>
          <cell r="C758">
            <v>0.72960000000000014</v>
          </cell>
          <cell r="D758">
            <v>1.1993999999999998</v>
          </cell>
        </row>
        <row r="759">
          <cell r="A759">
            <v>0.75900000000000012</v>
          </cell>
          <cell r="B759">
            <v>0.9696999999999999</v>
          </cell>
          <cell r="C759">
            <v>0.73030000000000017</v>
          </cell>
          <cell r="D759">
            <v>1.1996999999999998</v>
          </cell>
        </row>
        <row r="760">
          <cell r="A760">
            <v>0.76</v>
          </cell>
          <cell r="B760">
            <v>0.97</v>
          </cell>
          <cell r="C760">
            <v>0.73099999999999998</v>
          </cell>
          <cell r="D760">
            <v>1.2</v>
          </cell>
        </row>
        <row r="761">
          <cell r="A761">
            <v>0.76100000000000012</v>
          </cell>
          <cell r="B761">
            <v>0.97040000000000004</v>
          </cell>
          <cell r="C761">
            <v>0.73170000000000002</v>
          </cell>
          <cell r="D761">
            <v>1.2001999999999999</v>
          </cell>
        </row>
        <row r="762">
          <cell r="A762">
            <v>0.76200000000000012</v>
          </cell>
          <cell r="B762">
            <v>0.9708</v>
          </cell>
          <cell r="C762">
            <v>0.73240000000000005</v>
          </cell>
          <cell r="D762">
            <v>1.2003999999999999</v>
          </cell>
        </row>
        <row r="763">
          <cell r="A763">
            <v>0.76300000000000012</v>
          </cell>
          <cell r="B763">
            <v>0.97119999999999995</v>
          </cell>
          <cell r="C763">
            <v>0.73310000000000008</v>
          </cell>
          <cell r="D763">
            <v>1.2005999999999999</v>
          </cell>
        </row>
        <row r="764">
          <cell r="A764">
            <v>0.76400000000000012</v>
          </cell>
          <cell r="B764">
            <v>0.97159999999999991</v>
          </cell>
          <cell r="C764">
            <v>0.73380000000000012</v>
          </cell>
          <cell r="D764">
            <v>1.2007999999999999</v>
          </cell>
        </row>
        <row r="765">
          <cell r="A765">
            <v>0.76500000000000001</v>
          </cell>
          <cell r="B765">
            <v>0.97199999999999986</v>
          </cell>
          <cell r="C765">
            <v>0.73450000000000004</v>
          </cell>
          <cell r="D765">
            <v>1.2009999999999998</v>
          </cell>
        </row>
        <row r="766">
          <cell r="A766">
            <v>0.76600000000000013</v>
          </cell>
          <cell r="B766">
            <v>0.97239999999999993</v>
          </cell>
          <cell r="C766">
            <v>0.73520000000000008</v>
          </cell>
          <cell r="D766">
            <v>1.2011999999999998</v>
          </cell>
        </row>
        <row r="767">
          <cell r="A767">
            <v>0.76700000000000013</v>
          </cell>
          <cell r="B767">
            <v>0.97279999999999989</v>
          </cell>
          <cell r="C767">
            <v>0.73590000000000011</v>
          </cell>
          <cell r="D767">
            <v>1.2013999999999998</v>
          </cell>
        </row>
        <row r="768">
          <cell r="A768">
            <v>0.76800000000000013</v>
          </cell>
          <cell r="B768">
            <v>0.97319999999999984</v>
          </cell>
          <cell r="C768">
            <v>0.73660000000000014</v>
          </cell>
          <cell r="D768">
            <v>1.2015999999999998</v>
          </cell>
        </row>
        <row r="769">
          <cell r="A769">
            <v>0.76900000000000013</v>
          </cell>
          <cell r="B769">
            <v>0.9735999999999998</v>
          </cell>
          <cell r="C769">
            <v>0.73730000000000018</v>
          </cell>
          <cell r="D769">
            <v>1.2017999999999998</v>
          </cell>
        </row>
        <row r="770">
          <cell r="A770">
            <v>0.77</v>
          </cell>
          <cell r="B770">
            <v>0.97399999999999998</v>
          </cell>
          <cell r="C770">
            <v>0.73799999999999999</v>
          </cell>
          <cell r="D770">
            <v>1.202</v>
          </cell>
        </row>
        <row r="771">
          <cell r="A771">
            <v>0.77100000000000013</v>
          </cell>
          <cell r="B771">
            <v>0.97430000000000005</v>
          </cell>
          <cell r="C771">
            <v>0.73860000000000003</v>
          </cell>
          <cell r="D771">
            <v>1.2022999999999999</v>
          </cell>
        </row>
        <row r="772">
          <cell r="A772">
            <v>0.77200000000000013</v>
          </cell>
          <cell r="B772">
            <v>0.97460000000000002</v>
          </cell>
          <cell r="C772">
            <v>0.73920000000000008</v>
          </cell>
          <cell r="D772">
            <v>1.2025999999999999</v>
          </cell>
        </row>
        <row r="773">
          <cell r="A773">
            <v>0.77300000000000013</v>
          </cell>
          <cell r="B773">
            <v>0.97489999999999999</v>
          </cell>
          <cell r="C773">
            <v>0.73980000000000012</v>
          </cell>
          <cell r="D773">
            <v>1.2028999999999999</v>
          </cell>
        </row>
        <row r="774">
          <cell r="A774">
            <v>0.77400000000000013</v>
          </cell>
          <cell r="B774">
            <v>0.97519999999999996</v>
          </cell>
          <cell r="C774">
            <v>0.74040000000000017</v>
          </cell>
          <cell r="D774">
            <v>1.2031999999999998</v>
          </cell>
        </row>
        <row r="775">
          <cell r="A775">
            <v>0.77500000000000002</v>
          </cell>
          <cell r="B775">
            <v>0.97549999999999992</v>
          </cell>
          <cell r="C775">
            <v>0.7410000000000001</v>
          </cell>
          <cell r="D775">
            <v>1.2034999999999998</v>
          </cell>
        </row>
        <row r="776">
          <cell r="A776">
            <v>0.77600000000000013</v>
          </cell>
          <cell r="B776">
            <v>0.9758</v>
          </cell>
          <cell r="C776">
            <v>0.74160000000000015</v>
          </cell>
          <cell r="D776">
            <v>1.2037999999999998</v>
          </cell>
        </row>
        <row r="777">
          <cell r="A777">
            <v>0.77700000000000014</v>
          </cell>
          <cell r="B777">
            <v>0.97609999999999997</v>
          </cell>
          <cell r="C777">
            <v>0.74220000000000019</v>
          </cell>
          <cell r="D777">
            <v>1.2040999999999997</v>
          </cell>
        </row>
        <row r="778">
          <cell r="A778">
            <v>0.77800000000000014</v>
          </cell>
          <cell r="B778">
            <v>0.97639999999999993</v>
          </cell>
          <cell r="C778">
            <v>0.74280000000000024</v>
          </cell>
          <cell r="D778">
            <v>1.2043999999999997</v>
          </cell>
        </row>
        <row r="779">
          <cell r="A779">
            <v>0.77900000000000014</v>
          </cell>
          <cell r="B779">
            <v>0.9766999999999999</v>
          </cell>
          <cell r="C779">
            <v>0.74340000000000028</v>
          </cell>
          <cell r="D779">
            <v>1.2046999999999997</v>
          </cell>
        </row>
        <row r="780">
          <cell r="A780">
            <v>0.78</v>
          </cell>
          <cell r="B780">
            <v>0.97699999999999998</v>
          </cell>
          <cell r="C780">
            <v>0.74399999999999999</v>
          </cell>
          <cell r="D780">
            <v>1.2050000000000001</v>
          </cell>
        </row>
        <row r="781">
          <cell r="A781">
            <v>0.78100000000000014</v>
          </cell>
          <cell r="B781">
            <v>0.97740000000000005</v>
          </cell>
          <cell r="C781">
            <v>0.74470000000000003</v>
          </cell>
          <cell r="D781">
            <v>1.2052</v>
          </cell>
        </row>
        <row r="782">
          <cell r="A782">
            <v>0.78200000000000014</v>
          </cell>
          <cell r="B782">
            <v>0.9778</v>
          </cell>
          <cell r="C782">
            <v>0.74540000000000006</v>
          </cell>
          <cell r="D782">
            <v>1.2054</v>
          </cell>
        </row>
        <row r="783">
          <cell r="A783">
            <v>0.78300000000000014</v>
          </cell>
          <cell r="B783">
            <v>0.97819999999999996</v>
          </cell>
          <cell r="C783">
            <v>0.7461000000000001</v>
          </cell>
          <cell r="D783">
            <v>1.2056</v>
          </cell>
        </row>
        <row r="784">
          <cell r="A784">
            <v>0.78400000000000003</v>
          </cell>
          <cell r="B784">
            <v>0.97859999999999991</v>
          </cell>
          <cell r="C784">
            <v>0.74680000000000002</v>
          </cell>
          <cell r="D784">
            <v>1.2058</v>
          </cell>
        </row>
        <row r="785">
          <cell r="A785">
            <v>0.78500000000000003</v>
          </cell>
          <cell r="B785">
            <v>0.97899999999999987</v>
          </cell>
          <cell r="C785">
            <v>0.74750000000000005</v>
          </cell>
          <cell r="D785">
            <v>1.206</v>
          </cell>
        </row>
        <row r="786">
          <cell r="A786">
            <v>0.78600000000000003</v>
          </cell>
          <cell r="B786">
            <v>0.97939999999999983</v>
          </cell>
          <cell r="C786">
            <v>0.74820000000000009</v>
          </cell>
          <cell r="D786">
            <v>1.2061999999999999</v>
          </cell>
        </row>
        <row r="787">
          <cell r="A787">
            <v>0.78700000000000014</v>
          </cell>
          <cell r="B787">
            <v>0.97979999999999989</v>
          </cell>
          <cell r="C787">
            <v>0.74890000000000012</v>
          </cell>
          <cell r="D787">
            <v>1.2063999999999999</v>
          </cell>
        </row>
        <row r="788">
          <cell r="A788">
            <v>0.78800000000000003</v>
          </cell>
          <cell r="B788">
            <v>0.98019999999999985</v>
          </cell>
          <cell r="C788">
            <v>0.74960000000000004</v>
          </cell>
          <cell r="D788">
            <v>1.2065999999999999</v>
          </cell>
        </row>
        <row r="789">
          <cell r="A789">
            <v>0.78900000000000015</v>
          </cell>
          <cell r="B789">
            <v>0.98059999999999992</v>
          </cell>
          <cell r="C789">
            <v>0.75030000000000008</v>
          </cell>
          <cell r="D789">
            <v>1.2067999999999999</v>
          </cell>
        </row>
        <row r="790">
          <cell r="A790">
            <v>0.79</v>
          </cell>
          <cell r="B790">
            <v>0.98099999999999998</v>
          </cell>
          <cell r="C790">
            <v>0.751</v>
          </cell>
          <cell r="D790">
            <v>1.2070000000000001</v>
          </cell>
        </row>
        <row r="791">
          <cell r="A791">
            <v>0.79100000000000015</v>
          </cell>
          <cell r="B791">
            <v>0.98130000000000006</v>
          </cell>
          <cell r="C791">
            <v>0.75170000000000003</v>
          </cell>
          <cell r="D791">
            <v>1.2072000000000001</v>
          </cell>
        </row>
        <row r="792">
          <cell r="A792">
            <v>0.79200000000000004</v>
          </cell>
          <cell r="B792">
            <v>0.98160000000000003</v>
          </cell>
          <cell r="C792">
            <v>0.75239999999999996</v>
          </cell>
          <cell r="D792">
            <v>1.2074</v>
          </cell>
        </row>
        <row r="793">
          <cell r="A793">
            <v>0.79300000000000015</v>
          </cell>
          <cell r="B793">
            <v>0.98190000000000011</v>
          </cell>
          <cell r="C793">
            <v>0.75309999999999999</v>
          </cell>
          <cell r="D793">
            <v>1.2076</v>
          </cell>
        </row>
        <row r="794">
          <cell r="A794">
            <v>0.79400000000000004</v>
          </cell>
          <cell r="B794">
            <v>0.98220000000000007</v>
          </cell>
          <cell r="C794">
            <v>0.75379999999999991</v>
          </cell>
          <cell r="D794">
            <v>1.2078</v>
          </cell>
        </row>
        <row r="795">
          <cell r="A795">
            <v>0.79500000000000004</v>
          </cell>
          <cell r="B795">
            <v>0.98250000000000004</v>
          </cell>
          <cell r="C795">
            <v>0.75449999999999995</v>
          </cell>
          <cell r="D795">
            <v>1.208</v>
          </cell>
        </row>
        <row r="796">
          <cell r="A796">
            <v>0.79600000000000004</v>
          </cell>
          <cell r="B796">
            <v>0.98280000000000001</v>
          </cell>
          <cell r="C796">
            <v>0.75519999999999998</v>
          </cell>
          <cell r="D796">
            <v>1.2081999999999999</v>
          </cell>
        </row>
        <row r="797">
          <cell r="A797">
            <v>0.79700000000000015</v>
          </cell>
          <cell r="B797">
            <v>0.98310000000000008</v>
          </cell>
          <cell r="C797">
            <v>0.75590000000000002</v>
          </cell>
          <cell r="D797">
            <v>1.2083999999999999</v>
          </cell>
        </row>
        <row r="798">
          <cell r="A798">
            <v>0.79800000000000004</v>
          </cell>
          <cell r="B798">
            <v>0.98340000000000005</v>
          </cell>
          <cell r="C798">
            <v>0.75659999999999994</v>
          </cell>
          <cell r="D798">
            <v>1.2085999999999999</v>
          </cell>
        </row>
        <row r="799">
          <cell r="A799">
            <v>0.79900000000000015</v>
          </cell>
          <cell r="B799">
            <v>0.98370000000000013</v>
          </cell>
          <cell r="C799">
            <v>0.75729999999999997</v>
          </cell>
          <cell r="D799">
            <v>1.2087999999999999</v>
          </cell>
        </row>
        <row r="800">
          <cell r="A800">
            <v>0.8</v>
          </cell>
          <cell r="B800">
            <v>0.98399999999999999</v>
          </cell>
          <cell r="C800">
            <v>0.75800000000000001</v>
          </cell>
          <cell r="D800">
            <v>1.2090000000000001</v>
          </cell>
        </row>
        <row r="801">
          <cell r="A801">
            <v>0.80100000000000016</v>
          </cell>
          <cell r="B801">
            <v>0.98440000000000005</v>
          </cell>
          <cell r="C801">
            <v>0.75860000000000005</v>
          </cell>
          <cell r="D801">
            <v>1.2092000000000001</v>
          </cell>
        </row>
        <row r="802">
          <cell r="A802">
            <v>0.80200000000000005</v>
          </cell>
          <cell r="B802">
            <v>0.98480000000000001</v>
          </cell>
          <cell r="C802">
            <v>0.75919999999999999</v>
          </cell>
          <cell r="D802">
            <v>1.2094</v>
          </cell>
        </row>
        <row r="803">
          <cell r="A803">
            <v>0.80300000000000016</v>
          </cell>
          <cell r="B803">
            <v>0.98520000000000008</v>
          </cell>
          <cell r="C803">
            <v>0.75980000000000003</v>
          </cell>
          <cell r="D803">
            <v>1.2096</v>
          </cell>
        </row>
        <row r="804">
          <cell r="A804">
            <v>0.80400000000000005</v>
          </cell>
          <cell r="B804">
            <v>0.98560000000000003</v>
          </cell>
          <cell r="C804">
            <v>0.76039999999999996</v>
          </cell>
          <cell r="D804">
            <v>1.2098</v>
          </cell>
        </row>
        <row r="805">
          <cell r="A805">
            <v>0.80500000000000005</v>
          </cell>
          <cell r="B805">
            <v>0.98599999999999999</v>
          </cell>
          <cell r="C805">
            <v>0.76100000000000001</v>
          </cell>
          <cell r="D805">
            <v>1.21</v>
          </cell>
        </row>
        <row r="806">
          <cell r="A806">
            <v>0.80600000000000005</v>
          </cell>
          <cell r="B806">
            <v>0.98639999999999994</v>
          </cell>
          <cell r="C806">
            <v>0.76160000000000005</v>
          </cell>
          <cell r="D806">
            <v>1.2101999999999999</v>
          </cell>
        </row>
        <row r="807">
          <cell r="A807">
            <v>0.80700000000000016</v>
          </cell>
          <cell r="B807">
            <v>0.98680000000000001</v>
          </cell>
          <cell r="C807">
            <v>0.7622000000000001</v>
          </cell>
          <cell r="D807">
            <v>1.2103999999999999</v>
          </cell>
        </row>
        <row r="808">
          <cell r="A808">
            <v>0.80800000000000005</v>
          </cell>
          <cell r="B808">
            <v>0.98719999999999997</v>
          </cell>
          <cell r="C808">
            <v>0.76280000000000003</v>
          </cell>
          <cell r="D808">
            <v>1.2105999999999999</v>
          </cell>
        </row>
        <row r="809">
          <cell r="A809">
            <v>0.80900000000000016</v>
          </cell>
          <cell r="B809">
            <v>0.98760000000000003</v>
          </cell>
          <cell r="C809">
            <v>0.76340000000000008</v>
          </cell>
          <cell r="D809">
            <v>1.2107999999999999</v>
          </cell>
        </row>
        <row r="810">
          <cell r="A810">
            <v>0.81</v>
          </cell>
          <cell r="B810">
            <v>0.98799999999999999</v>
          </cell>
          <cell r="C810">
            <v>0.76400000000000001</v>
          </cell>
          <cell r="D810">
            <v>1.2110000000000001</v>
          </cell>
        </row>
        <row r="811">
          <cell r="A811">
            <v>0.81100000000000017</v>
          </cell>
          <cell r="B811">
            <v>0.98830000000000007</v>
          </cell>
          <cell r="C811">
            <v>0.76470000000000005</v>
          </cell>
          <cell r="D811">
            <v>1.2112000000000001</v>
          </cell>
        </row>
        <row r="812">
          <cell r="A812">
            <v>0.81200000000000006</v>
          </cell>
          <cell r="B812">
            <v>0.98860000000000003</v>
          </cell>
          <cell r="C812">
            <v>0.76539999999999997</v>
          </cell>
          <cell r="D812">
            <v>1.2114</v>
          </cell>
        </row>
        <row r="813">
          <cell r="A813">
            <v>0.81300000000000017</v>
          </cell>
          <cell r="B813">
            <v>0.98890000000000011</v>
          </cell>
          <cell r="C813">
            <v>0.7661</v>
          </cell>
          <cell r="D813">
            <v>1.2116</v>
          </cell>
        </row>
        <row r="814">
          <cell r="A814">
            <v>0.81400000000000006</v>
          </cell>
          <cell r="B814">
            <v>0.98920000000000008</v>
          </cell>
          <cell r="C814">
            <v>0.76679999999999993</v>
          </cell>
          <cell r="D814">
            <v>1.2118</v>
          </cell>
        </row>
        <row r="815">
          <cell r="A815">
            <v>0.81499999999999995</v>
          </cell>
          <cell r="B815">
            <v>0.98950000000000005</v>
          </cell>
          <cell r="C815">
            <v>0.76749999999999985</v>
          </cell>
          <cell r="D815">
            <v>1.212</v>
          </cell>
        </row>
        <row r="816">
          <cell r="A816">
            <v>0.81600000000000006</v>
          </cell>
          <cell r="B816">
            <v>0.98980000000000012</v>
          </cell>
          <cell r="C816">
            <v>0.76819999999999988</v>
          </cell>
          <cell r="D816">
            <v>1.2121999999999999</v>
          </cell>
        </row>
        <row r="817">
          <cell r="A817">
            <v>0.81700000000000006</v>
          </cell>
          <cell r="B817">
            <v>0.99010000000000009</v>
          </cell>
          <cell r="C817">
            <v>0.76889999999999992</v>
          </cell>
          <cell r="D817">
            <v>1.2123999999999999</v>
          </cell>
        </row>
        <row r="818">
          <cell r="A818">
            <v>0.81800000000000006</v>
          </cell>
          <cell r="B818">
            <v>0.99040000000000006</v>
          </cell>
          <cell r="C818">
            <v>0.76959999999999995</v>
          </cell>
          <cell r="D818">
            <v>1.2125999999999999</v>
          </cell>
        </row>
        <row r="819">
          <cell r="A819">
            <v>0.81900000000000006</v>
          </cell>
          <cell r="B819">
            <v>0.99070000000000003</v>
          </cell>
          <cell r="C819">
            <v>0.77029999999999998</v>
          </cell>
          <cell r="D819">
            <v>1.2127999999999999</v>
          </cell>
        </row>
        <row r="820">
          <cell r="A820">
            <v>0.82</v>
          </cell>
          <cell r="B820">
            <v>0.99099999999999999</v>
          </cell>
          <cell r="C820">
            <v>0.77100000000000002</v>
          </cell>
          <cell r="D820">
            <v>1.2130000000000001</v>
          </cell>
        </row>
        <row r="821">
          <cell r="A821">
            <v>0.82100000000000006</v>
          </cell>
          <cell r="B821">
            <v>0.99130000000000007</v>
          </cell>
          <cell r="C821">
            <v>0.77170000000000005</v>
          </cell>
          <cell r="D821">
            <v>1.2131000000000001</v>
          </cell>
        </row>
        <row r="822">
          <cell r="A822">
            <v>0.82200000000000006</v>
          </cell>
          <cell r="B822">
            <v>0.99160000000000004</v>
          </cell>
          <cell r="C822">
            <v>0.77240000000000009</v>
          </cell>
          <cell r="D822">
            <v>1.2132000000000001</v>
          </cell>
        </row>
        <row r="823">
          <cell r="A823">
            <v>0.82300000000000006</v>
          </cell>
          <cell r="B823">
            <v>0.9919</v>
          </cell>
          <cell r="C823">
            <v>0.77310000000000012</v>
          </cell>
          <cell r="D823">
            <v>1.2133</v>
          </cell>
        </row>
        <row r="824">
          <cell r="A824">
            <v>0.82400000000000007</v>
          </cell>
          <cell r="B824">
            <v>0.99219999999999997</v>
          </cell>
          <cell r="C824">
            <v>0.77380000000000015</v>
          </cell>
          <cell r="D824">
            <v>1.2134</v>
          </cell>
        </row>
        <row r="825">
          <cell r="A825">
            <v>0.82499999999999996</v>
          </cell>
          <cell r="B825">
            <v>0.99249999999999994</v>
          </cell>
          <cell r="C825">
            <v>0.77450000000000008</v>
          </cell>
          <cell r="D825">
            <v>1.2135</v>
          </cell>
        </row>
        <row r="826">
          <cell r="A826">
            <v>0.82600000000000007</v>
          </cell>
          <cell r="B826">
            <v>0.99280000000000002</v>
          </cell>
          <cell r="C826">
            <v>0.77520000000000011</v>
          </cell>
          <cell r="D826">
            <v>1.2136</v>
          </cell>
        </row>
        <row r="827">
          <cell r="A827">
            <v>0.82700000000000007</v>
          </cell>
          <cell r="B827">
            <v>0.99309999999999998</v>
          </cell>
          <cell r="C827">
            <v>0.77590000000000015</v>
          </cell>
          <cell r="D827">
            <v>1.2137</v>
          </cell>
        </row>
        <row r="828">
          <cell r="A828">
            <v>0.82800000000000007</v>
          </cell>
          <cell r="B828">
            <v>0.99339999999999995</v>
          </cell>
          <cell r="C828">
            <v>0.77660000000000018</v>
          </cell>
          <cell r="D828">
            <v>1.2138</v>
          </cell>
        </row>
        <row r="829">
          <cell r="A829">
            <v>0.82900000000000007</v>
          </cell>
          <cell r="B829">
            <v>0.99369999999999992</v>
          </cell>
          <cell r="C829">
            <v>0.77730000000000021</v>
          </cell>
          <cell r="D829">
            <v>1.2139</v>
          </cell>
        </row>
        <row r="830">
          <cell r="A830">
            <v>0.83</v>
          </cell>
          <cell r="B830">
            <v>0.99399999999999999</v>
          </cell>
          <cell r="C830">
            <v>0.77800000000000002</v>
          </cell>
          <cell r="D830">
            <v>1.214</v>
          </cell>
        </row>
        <row r="831">
          <cell r="A831">
            <v>0.83100000000000007</v>
          </cell>
          <cell r="B831">
            <v>0.99430000000000007</v>
          </cell>
          <cell r="C831">
            <v>0.77870000000000006</v>
          </cell>
          <cell r="D831">
            <v>1.2141</v>
          </cell>
        </row>
        <row r="832">
          <cell r="A832">
            <v>0.83200000000000007</v>
          </cell>
          <cell r="B832">
            <v>0.99460000000000004</v>
          </cell>
          <cell r="C832">
            <v>0.77940000000000009</v>
          </cell>
          <cell r="D832">
            <v>1.2141999999999999</v>
          </cell>
        </row>
        <row r="833">
          <cell r="A833">
            <v>0.83300000000000007</v>
          </cell>
          <cell r="B833">
            <v>0.99490000000000001</v>
          </cell>
          <cell r="C833">
            <v>0.78010000000000013</v>
          </cell>
          <cell r="D833">
            <v>1.2142999999999999</v>
          </cell>
        </row>
        <row r="834">
          <cell r="A834">
            <v>0.83400000000000007</v>
          </cell>
          <cell r="B834">
            <v>0.99519999999999997</v>
          </cell>
          <cell r="C834">
            <v>0.78080000000000016</v>
          </cell>
          <cell r="D834">
            <v>1.2143999999999999</v>
          </cell>
        </row>
        <row r="835">
          <cell r="A835">
            <v>0.83499999999999996</v>
          </cell>
          <cell r="B835">
            <v>0.99549999999999994</v>
          </cell>
          <cell r="C835">
            <v>0.78150000000000008</v>
          </cell>
          <cell r="D835">
            <v>1.2144999999999999</v>
          </cell>
        </row>
        <row r="836">
          <cell r="A836">
            <v>0.83600000000000008</v>
          </cell>
          <cell r="B836">
            <v>0.99580000000000002</v>
          </cell>
          <cell r="C836">
            <v>0.78220000000000012</v>
          </cell>
          <cell r="D836">
            <v>1.2145999999999999</v>
          </cell>
        </row>
        <row r="837">
          <cell r="A837">
            <v>0.83700000000000008</v>
          </cell>
          <cell r="B837">
            <v>0.99609999999999999</v>
          </cell>
          <cell r="C837">
            <v>0.78290000000000015</v>
          </cell>
          <cell r="D837">
            <v>1.2146999999999999</v>
          </cell>
        </row>
        <row r="838">
          <cell r="A838">
            <v>0.83800000000000008</v>
          </cell>
          <cell r="B838">
            <v>0.99639999999999995</v>
          </cell>
          <cell r="C838">
            <v>0.78360000000000019</v>
          </cell>
          <cell r="D838">
            <v>1.2147999999999999</v>
          </cell>
        </row>
        <row r="839">
          <cell r="A839">
            <v>0.83900000000000008</v>
          </cell>
          <cell r="B839">
            <v>0.99669999999999992</v>
          </cell>
          <cell r="C839">
            <v>0.78430000000000022</v>
          </cell>
          <cell r="D839">
            <v>1.2148999999999999</v>
          </cell>
        </row>
        <row r="840">
          <cell r="A840">
            <v>0.84</v>
          </cell>
          <cell r="B840">
            <v>0.997</v>
          </cell>
          <cell r="C840">
            <v>0.78500000000000003</v>
          </cell>
          <cell r="D840">
            <v>1.2150000000000001</v>
          </cell>
        </row>
        <row r="841">
          <cell r="A841">
            <v>0.84100000000000008</v>
          </cell>
          <cell r="B841">
            <v>0.99730000000000008</v>
          </cell>
          <cell r="C841">
            <v>0.78570000000000007</v>
          </cell>
          <cell r="D841">
            <v>1.2151000000000001</v>
          </cell>
        </row>
        <row r="842">
          <cell r="A842">
            <v>0.84200000000000008</v>
          </cell>
          <cell r="B842">
            <v>0.99760000000000004</v>
          </cell>
          <cell r="C842">
            <v>0.7864000000000001</v>
          </cell>
          <cell r="D842">
            <v>1.2152000000000001</v>
          </cell>
        </row>
        <row r="843">
          <cell r="A843">
            <v>0.84300000000000008</v>
          </cell>
          <cell r="B843">
            <v>0.99790000000000001</v>
          </cell>
          <cell r="C843">
            <v>0.78710000000000013</v>
          </cell>
          <cell r="D843">
            <v>1.2153</v>
          </cell>
        </row>
        <row r="844">
          <cell r="A844">
            <v>0.84400000000000008</v>
          </cell>
          <cell r="B844">
            <v>0.99819999999999998</v>
          </cell>
          <cell r="C844">
            <v>0.78780000000000017</v>
          </cell>
          <cell r="D844">
            <v>1.2154</v>
          </cell>
        </row>
        <row r="845">
          <cell r="A845">
            <v>0.84499999999999997</v>
          </cell>
          <cell r="B845">
            <v>0.99849999999999994</v>
          </cell>
          <cell r="C845">
            <v>0.78850000000000009</v>
          </cell>
          <cell r="D845">
            <v>1.2155</v>
          </cell>
        </row>
        <row r="846">
          <cell r="A846">
            <v>0.84600000000000009</v>
          </cell>
          <cell r="B846">
            <v>0.99880000000000002</v>
          </cell>
          <cell r="C846">
            <v>0.78920000000000012</v>
          </cell>
          <cell r="D846">
            <v>1.2156</v>
          </cell>
        </row>
        <row r="847">
          <cell r="A847">
            <v>0.84700000000000009</v>
          </cell>
          <cell r="B847">
            <v>0.99909999999999999</v>
          </cell>
          <cell r="C847">
            <v>0.78990000000000016</v>
          </cell>
          <cell r="D847">
            <v>1.2157</v>
          </cell>
        </row>
        <row r="848">
          <cell r="A848">
            <v>0.84800000000000009</v>
          </cell>
          <cell r="B848">
            <v>0.99939999999999996</v>
          </cell>
          <cell r="C848">
            <v>0.79060000000000019</v>
          </cell>
          <cell r="D848">
            <v>1.2158</v>
          </cell>
        </row>
        <row r="849">
          <cell r="A849">
            <v>0.84900000000000009</v>
          </cell>
          <cell r="B849">
            <v>0.99969999999999992</v>
          </cell>
          <cell r="C849">
            <v>0.79130000000000023</v>
          </cell>
          <cell r="D849">
            <v>1.2159</v>
          </cell>
        </row>
        <row r="850">
          <cell r="A850">
            <v>0.85</v>
          </cell>
          <cell r="B850">
            <v>1</v>
          </cell>
          <cell r="C850">
            <v>0.79200000000000004</v>
          </cell>
          <cell r="D850">
            <v>1.216</v>
          </cell>
        </row>
        <row r="851">
          <cell r="A851">
            <v>0.85100000000000009</v>
          </cell>
          <cell r="B851">
            <v>1.0003</v>
          </cell>
          <cell r="C851">
            <v>0.79280000000000017</v>
          </cell>
          <cell r="D851">
            <v>1.2161</v>
          </cell>
        </row>
        <row r="852">
          <cell r="A852">
            <v>0.85200000000000009</v>
          </cell>
          <cell r="B852">
            <v>1.0005999999999999</v>
          </cell>
          <cell r="C852">
            <v>0.79360000000000019</v>
          </cell>
          <cell r="D852">
            <v>1.2161999999999999</v>
          </cell>
        </row>
        <row r="853">
          <cell r="A853">
            <v>0.85300000000000009</v>
          </cell>
          <cell r="B853">
            <v>1.0008999999999999</v>
          </cell>
          <cell r="C853">
            <v>0.79440000000000022</v>
          </cell>
          <cell r="D853">
            <v>1.2162999999999999</v>
          </cell>
        </row>
        <row r="854">
          <cell r="A854">
            <v>0.85400000000000009</v>
          </cell>
          <cell r="B854">
            <v>1.0011999999999999</v>
          </cell>
          <cell r="C854">
            <v>0.79520000000000024</v>
          </cell>
          <cell r="D854">
            <v>1.2163999999999999</v>
          </cell>
        </row>
        <row r="855">
          <cell r="A855">
            <v>0.85499999999999998</v>
          </cell>
          <cell r="B855">
            <v>1.0014999999999998</v>
          </cell>
          <cell r="C855">
            <v>0.79600000000000015</v>
          </cell>
          <cell r="D855">
            <v>1.2164999999999999</v>
          </cell>
        </row>
        <row r="856">
          <cell r="A856">
            <v>0.85600000000000009</v>
          </cell>
          <cell r="B856">
            <v>1.0017999999999998</v>
          </cell>
          <cell r="C856">
            <v>0.79680000000000029</v>
          </cell>
          <cell r="D856">
            <v>1.2165999999999999</v>
          </cell>
        </row>
        <row r="857">
          <cell r="A857">
            <v>0.8570000000000001</v>
          </cell>
          <cell r="B857">
            <v>1.0020999999999998</v>
          </cell>
          <cell r="C857">
            <v>0.79760000000000031</v>
          </cell>
          <cell r="D857">
            <v>1.2166999999999999</v>
          </cell>
        </row>
        <row r="858">
          <cell r="A858">
            <v>0.8580000000000001</v>
          </cell>
          <cell r="B858">
            <v>1.0023999999999997</v>
          </cell>
          <cell r="C858">
            <v>0.79840000000000033</v>
          </cell>
          <cell r="D858">
            <v>1.2167999999999999</v>
          </cell>
        </row>
        <row r="859">
          <cell r="A859">
            <v>0.8590000000000001</v>
          </cell>
          <cell r="B859">
            <v>1.0026999999999997</v>
          </cell>
          <cell r="C859">
            <v>0.79920000000000035</v>
          </cell>
          <cell r="D859">
            <v>1.2168999999999999</v>
          </cell>
        </row>
        <row r="860">
          <cell r="A860">
            <v>0.86</v>
          </cell>
          <cell r="B860">
            <v>1.0029999999999999</v>
          </cell>
          <cell r="C860">
            <v>0.8</v>
          </cell>
          <cell r="D860">
            <v>1.2170000000000001</v>
          </cell>
        </row>
        <row r="861">
          <cell r="A861">
            <v>0.8610000000000001</v>
          </cell>
          <cell r="B861">
            <v>1.0033999999999998</v>
          </cell>
          <cell r="C861">
            <v>0.80060000000000009</v>
          </cell>
          <cell r="D861">
            <v>1.2170000000000001</v>
          </cell>
        </row>
        <row r="862">
          <cell r="A862">
            <v>0.8620000000000001</v>
          </cell>
          <cell r="B862">
            <v>1.0037999999999998</v>
          </cell>
          <cell r="C862">
            <v>0.80120000000000013</v>
          </cell>
          <cell r="D862">
            <v>1.2170000000000001</v>
          </cell>
        </row>
        <row r="863">
          <cell r="A863">
            <v>0.8630000000000001</v>
          </cell>
          <cell r="B863">
            <v>1.0041999999999998</v>
          </cell>
          <cell r="C863">
            <v>0.80180000000000018</v>
          </cell>
          <cell r="D863">
            <v>1.2170000000000001</v>
          </cell>
        </row>
        <row r="864">
          <cell r="A864">
            <v>0.8640000000000001</v>
          </cell>
          <cell r="B864">
            <v>1.0045999999999997</v>
          </cell>
          <cell r="C864">
            <v>0.80240000000000022</v>
          </cell>
          <cell r="D864">
            <v>1.2170000000000001</v>
          </cell>
        </row>
        <row r="865">
          <cell r="A865">
            <v>0.86499999999999999</v>
          </cell>
          <cell r="B865">
            <v>1.0049999999999997</v>
          </cell>
          <cell r="C865">
            <v>0.80300000000000016</v>
          </cell>
          <cell r="D865">
            <v>1.2170000000000001</v>
          </cell>
        </row>
        <row r="866">
          <cell r="A866">
            <v>0.8660000000000001</v>
          </cell>
          <cell r="B866">
            <v>1.0053999999999996</v>
          </cell>
          <cell r="C866">
            <v>0.8036000000000002</v>
          </cell>
          <cell r="D866">
            <v>1.2170000000000001</v>
          </cell>
        </row>
        <row r="867">
          <cell r="A867">
            <v>0.8670000000000001</v>
          </cell>
          <cell r="B867">
            <v>1.0057999999999996</v>
          </cell>
          <cell r="C867">
            <v>0.80420000000000025</v>
          </cell>
          <cell r="D867">
            <v>1.2170000000000001</v>
          </cell>
        </row>
        <row r="868">
          <cell r="A868">
            <v>0.8680000000000001</v>
          </cell>
          <cell r="B868">
            <v>1.0061999999999995</v>
          </cell>
          <cell r="C868">
            <v>0.80480000000000029</v>
          </cell>
          <cell r="D868">
            <v>1.2170000000000001</v>
          </cell>
        </row>
        <row r="869">
          <cell r="A869">
            <v>0.86900000000000011</v>
          </cell>
          <cell r="B869">
            <v>1.0065999999999995</v>
          </cell>
          <cell r="C869">
            <v>0.80540000000000034</v>
          </cell>
          <cell r="D869">
            <v>1.2170000000000001</v>
          </cell>
        </row>
        <row r="870">
          <cell r="A870">
            <v>0.87</v>
          </cell>
          <cell r="B870">
            <v>1.0069999999999999</v>
          </cell>
          <cell r="C870">
            <v>0.80600000000000005</v>
          </cell>
          <cell r="D870">
            <v>1.2170000000000001</v>
          </cell>
        </row>
        <row r="871">
          <cell r="A871">
            <v>0.87100000000000011</v>
          </cell>
          <cell r="B871">
            <v>1.0075000000000001</v>
          </cell>
          <cell r="C871">
            <v>0.80660000000000009</v>
          </cell>
          <cell r="D871">
            <v>1.2170000000000001</v>
          </cell>
        </row>
        <row r="872">
          <cell r="A872">
            <v>0.87200000000000011</v>
          </cell>
          <cell r="B872">
            <v>1.008</v>
          </cell>
          <cell r="C872">
            <v>0.80720000000000014</v>
          </cell>
          <cell r="D872">
            <v>1.2170000000000001</v>
          </cell>
        </row>
        <row r="873">
          <cell r="A873">
            <v>0.87300000000000011</v>
          </cell>
          <cell r="B873">
            <v>1.0085</v>
          </cell>
          <cell r="C873">
            <v>0.80780000000000018</v>
          </cell>
          <cell r="D873">
            <v>1.2170000000000001</v>
          </cell>
        </row>
        <row r="874">
          <cell r="A874">
            <v>0.87400000000000011</v>
          </cell>
          <cell r="B874">
            <v>1.0089999999999999</v>
          </cell>
          <cell r="C874">
            <v>0.80840000000000023</v>
          </cell>
          <cell r="D874">
            <v>1.2170000000000001</v>
          </cell>
        </row>
        <row r="875">
          <cell r="A875">
            <v>0.875</v>
          </cell>
          <cell r="B875">
            <v>1.0094999999999998</v>
          </cell>
          <cell r="C875">
            <v>0.80900000000000016</v>
          </cell>
          <cell r="D875">
            <v>1.2170000000000001</v>
          </cell>
        </row>
        <row r="876">
          <cell r="A876">
            <v>0.87600000000000011</v>
          </cell>
          <cell r="B876">
            <v>1.01</v>
          </cell>
          <cell r="C876">
            <v>0.80960000000000021</v>
          </cell>
          <cell r="D876">
            <v>1.2170000000000001</v>
          </cell>
        </row>
        <row r="877">
          <cell r="A877">
            <v>0.87700000000000011</v>
          </cell>
          <cell r="B877">
            <v>1.0105</v>
          </cell>
          <cell r="C877">
            <v>0.81020000000000025</v>
          </cell>
          <cell r="D877">
            <v>1.2170000000000001</v>
          </cell>
        </row>
        <row r="878">
          <cell r="A878">
            <v>0.87800000000000011</v>
          </cell>
          <cell r="B878">
            <v>1.0109999999999999</v>
          </cell>
          <cell r="C878">
            <v>0.8108000000000003</v>
          </cell>
          <cell r="D878">
            <v>1.2170000000000001</v>
          </cell>
        </row>
        <row r="879">
          <cell r="A879">
            <v>0.87900000000000011</v>
          </cell>
          <cell r="B879">
            <v>1.0114999999999998</v>
          </cell>
          <cell r="C879">
            <v>0.81140000000000034</v>
          </cell>
          <cell r="D879">
            <v>1.2170000000000001</v>
          </cell>
        </row>
        <row r="880">
          <cell r="A880">
            <v>0.88</v>
          </cell>
          <cell r="B880">
            <v>1.012</v>
          </cell>
          <cell r="C880">
            <v>0.81200000000000006</v>
          </cell>
          <cell r="D880">
            <v>1.2170000000000001</v>
          </cell>
        </row>
        <row r="881">
          <cell r="A881">
            <v>0.88100000000000012</v>
          </cell>
          <cell r="B881">
            <v>1.0124</v>
          </cell>
          <cell r="C881">
            <v>0.8126000000000001</v>
          </cell>
          <cell r="D881">
            <v>1.2170000000000001</v>
          </cell>
        </row>
        <row r="882">
          <cell r="A882">
            <v>0.88200000000000012</v>
          </cell>
          <cell r="B882">
            <v>1.0127999999999999</v>
          </cell>
          <cell r="C882">
            <v>0.81320000000000014</v>
          </cell>
          <cell r="D882">
            <v>1.2170000000000001</v>
          </cell>
        </row>
        <row r="883">
          <cell r="A883">
            <v>0.88300000000000012</v>
          </cell>
          <cell r="B883">
            <v>1.0131999999999999</v>
          </cell>
          <cell r="C883">
            <v>0.81380000000000008</v>
          </cell>
          <cell r="D883">
            <v>1.2170000000000001</v>
          </cell>
        </row>
        <row r="884">
          <cell r="A884">
            <v>0.88400000000000012</v>
          </cell>
          <cell r="B884">
            <v>1.0135999999999998</v>
          </cell>
          <cell r="C884">
            <v>0.81440000000000001</v>
          </cell>
          <cell r="D884">
            <v>1.2170000000000001</v>
          </cell>
        </row>
        <row r="885">
          <cell r="A885">
            <v>0.88500000000000001</v>
          </cell>
          <cell r="B885">
            <v>1.0139999999999998</v>
          </cell>
          <cell r="C885">
            <v>0.81499999999999995</v>
          </cell>
          <cell r="D885">
            <v>1.2170000000000001</v>
          </cell>
        </row>
        <row r="886">
          <cell r="A886">
            <v>0.88600000000000012</v>
          </cell>
          <cell r="B886">
            <v>1.0143999999999997</v>
          </cell>
          <cell r="C886">
            <v>0.81559999999999999</v>
          </cell>
          <cell r="D886">
            <v>1.2170000000000001</v>
          </cell>
        </row>
        <row r="887">
          <cell r="A887">
            <v>0.88700000000000012</v>
          </cell>
          <cell r="B887">
            <v>1.0147999999999997</v>
          </cell>
          <cell r="C887">
            <v>0.81620000000000004</v>
          </cell>
          <cell r="D887">
            <v>1.2170000000000001</v>
          </cell>
        </row>
        <row r="888">
          <cell r="A888">
            <v>0.88800000000000012</v>
          </cell>
          <cell r="B888">
            <v>1.0151999999999997</v>
          </cell>
          <cell r="C888">
            <v>0.81679999999999997</v>
          </cell>
          <cell r="D888">
            <v>1.2170000000000001</v>
          </cell>
        </row>
        <row r="889">
          <cell r="A889">
            <v>0.88900000000000012</v>
          </cell>
          <cell r="B889">
            <v>1.0155999999999996</v>
          </cell>
          <cell r="C889">
            <v>0.8173999999999999</v>
          </cell>
          <cell r="D889">
            <v>1.2170000000000001</v>
          </cell>
        </row>
        <row r="890">
          <cell r="A890">
            <v>0.89</v>
          </cell>
          <cell r="B890">
            <v>1.016</v>
          </cell>
          <cell r="C890">
            <v>0.81799999999999995</v>
          </cell>
          <cell r="D890">
            <v>1.2170000000000001</v>
          </cell>
        </row>
        <row r="891">
          <cell r="A891">
            <v>0.89100000000000013</v>
          </cell>
          <cell r="B891">
            <v>1.0164</v>
          </cell>
          <cell r="C891">
            <v>0.81869999999999998</v>
          </cell>
          <cell r="D891">
            <v>1.2170000000000001</v>
          </cell>
        </row>
        <row r="892">
          <cell r="A892">
            <v>0.89200000000000013</v>
          </cell>
          <cell r="B892">
            <v>1.0167999999999999</v>
          </cell>
          <cell r="C892">
            <v>0.81940000000000002</v>
          </cell>
          <cell r="D892">
            <v>1.2170000000000001</v>
          </cell>
        </row>
        <row r="893">
          <cell r="A893">
            <v>0.89300000000000013</v>
          </cell>
          <cell r="B893">
            <v>1.0171999999999999</v>
          </cell>
          <cell r="C893">
            <v>0.82010000000000005</v>
          </cell>
          <cell r="D893">
            <v>1.2170000000000001</v>
          </cell>
        </row>
        <row r="894">
          <cell r="A894">
            <v>0.89400000000000013</v>
          </cell>
          <cell r="B894">
            <v>1.0175999999999998</v>
          </cell>
          <cell r="C894">
            <v>0.82080000000000009</v>
          </cell>
          <cell r="D894">
            <v>1.2170000000000001</v>
          </cell>
        </row>
        <row r="895">
          <cell r="A895">
            <v>0.89500000000000002</v>
          </cell>
          <cell r="B895">
            <v>1.0179999999999998</v>
          </cell>
          <cell r="C895">
            <v>0.82150000000000001</v>
          </cell>
          <cell r="D895">
            <v>1.2170000000000001</v>
          </cell>
        </row>
        <row r="896">
          <cell r="A896">
            <v>0.89600000000000013</v>
          </cell>
          <cell r="B896">
            <v>1.0183999999999997</v>
          </cell>
          <cell r="C896">
            <v>0.82220000000000004</v>
          </cell>
          <cell r="D896">
            <v>1.2170000000000001</v>
          </cell>
        </row>
        <row r="897">
          <cell r="A897">
            <v>0.89700000000000002</v>
          </cell>
          <cell r="B897">
            <v>1.0187999999999997</v>
          </cell>
          <cell r="C897">
            <v>0.82289999999999996</v>
          </cell>
          <cell r="D897">
            <v>1.2170000000000001</v>
          </cell>
        </row>
        <row r="898">
          <cell r="A898">
            <v>0.89800000000000013</v>
          </cell>
          <cell r="B898">
            <v>1.0191999999999997</v>
          </cell>
          <cell r="C898">
            <v>0.8236</v>
          </cell>
          <cell r="D898">
            <v>1.2170000000000001</v>
          </cell>
        </row>
        <row r="899">
          <cell r="A899">
            <v>0.89900000000000002</v>
          </cell>
          <cell r="B899">
            <v>1.0195999999999996</v>
          </cell>
          <cell r="C899">
            <v>0.82429999999999992</v>
          </cell>
          <cell r="D899">
            <v>1.2170000000000001</v>
          </cell>
        </row>
        <row r="900">
          <cell r="A900">
            <v>0.9</v>
          </cell>
          <cell r="B900">
            <v>1.02</v>
          </cell>
          <cell r="C900">
            <v>0.82499999999999996</v>
          </cell>
          <cell r="D900">
            <v>1.2170000000000001</v>
          </cell>
        </row>
        <row r="901">
          <cell r="A901">
            <v>0.90100000000000002</v>
          </cell>
          <cell r="B901">
            <v>1.0204</v>
          </cell>
          <cell r="C901">
            <v>0.8256</v>
          </cell>
          <cell r="D901">
            <v>1.2169000000000001</v>
          </cell>
        </row>
        <row r="902">
          <cell r="A902">
            <v>0.90200000000000014</v>
          </cell>
          <cell r="B902">
            <v>1.0207999999999999</v>
          </cell>
          <cell r="C902">
            <v>0.82620000000000005</v>
          </cell>
          <cell r="D902">
            <v>1.2168000000000001</v>
          </cell>
        </row>
        <row r="903">
          <cell r="A903">
            <v>0.90300000000000002</v>
          </cell>
          <cell r="B903">
            <v>1.0211999999999999</v>
          </cell>
          <cell r="C903">
            <v>0.82679999999999998</v>
          </cell>
          <cell r="D903">
            <v>1.2167000000000001</v>
          </cell>
        </row>
        <row r="904">
          <cell r="A904">
            <v>0.90400000000000014</v>
          </cell>
          <cell r="B904">
            <v>1.0215999999999998</v>
          </cell>
          <cell r="C904">
            <v>0.82740000000000002</v>
          </cell>
          <cell r="D904">
            <v>1.2166000000000001</v>
          </cell>
        </row>
        <row r="905">
          <cell r="A905">
            <v>0.90500000000000003</v>
          </cell>
          <cell r="B905">
            <v>1.0219999999999998</v>
          </cell>
          <cell r="C905">
            <v>0.82799999999999996</v>
          </cell>
          <cell r="D905">
            <v>1.2165000000000001</v>
          </cell>
        </row>
        <row r="906">
          <cell r="A906">
            <v>0.90600000000000014</v>
          </cell>
          <cell r="B906">
            <v>1.0223999999999998</v>
          </cell>
          <cell r="C906">
            <v>0.8286</v>
          </cell>
          <cell r="D906">
            <v>1.2164000000000001</v>
          </cell>
        </row>
        <row r="907">
          <cell r="A907">
            <v>0.90700000000000003</v>
          </cell>
          <cell r="B907">
            <v>1.0227999999999997</v>
          </cell>
          <cell r="C907">
            <v>0.82919999999999994</v>
          </cell>
          <cell r="D907">
            <v>1.2163000000000002</v>
          </cell>
        </row>
        <row r="908">
          <cell r="A908">
            <v>0.90800000000000014</v>
          </cell>
          <cell r="B908">
            <v>1.0231999999999997</v>
          </cell>
          <cell r="C908">
            <v>0.82979999999999998</v>
          </cell>
          <cell r="D908">
            <v>1.2162000000000002</v>
          </cell>
        </row>
        <row r="909">
          <cell r="A909">
            <v>0.90900000000000003</v>
          </cell>
          <cell r="B909">
            <v>1.0235999999999996</v>
          </cell>
          <cell r="C909">
            <v>0.83039999999999992</v>
          </cell>
          <cell r="D909">
            <v>1.2161000000000002</v>
          </cell>
        </row>
        <row r="910">
          <cell r="A910">
            <v>0.91</v>
          </cell>
          <cell r="B910">
            <v>1.024</v>
          </cell>
          <cell r="C910">
            <v>0.83099999999999996</v>
          </cell>
          <cell r="D910">
            <v>1.216</v>
          </cell>
        </row>
        <row r="911">
          <cell r="A911">
            <v>0.91100000000000003</v>
          </cell>
          <cell r="B911">
            <v>1.0244</v>
          </cell>
          <cell r="C911">
            <v>0.83169999999999999</v>
          </cell>
          <cell r="D911">
            <v>1.2159</v>
          </cell>
        </row>
        <row r="912">
          <cell r="A912">
            <v>0.91200000000000014</v>
          </cell>
          <cell r="B912">
            <v>1.0247999999999999</v>
          </cell>
          <cell r="C912">
            <v>0.83240000000000003</v>
          </cell>
          <cell r="D912">
            <v>1.2158</v>
          </cell>
        </row>
        <row r="913">
          <cell r="A913">
            <v>0.91300000000000003</v>
          </cell>
          <cell r="B913">
            <v>1.0251999999999999</v>
          </cell>
          <cell r="C913">
            <v>0.83309999999999995</v>
          </cell>
          <cell r="D913">
            <v>1.2157</v>
          </cell>
        </row>
        <row r="914">
          <cell r="A914">
            <v>0.91400000000000015</v>
          </cell>
          <cell r="B914">
            <v>1.0255999999999998</v>
          </cell>
          <cell r="C914">
            <v>0.83379999999999999</v>
          </cell>
          <cell r="D914">
            <v>1.2156</v>
          </cell>
        </row>
        <row r="915">
          <cell r="A915">
            <v>0.91500000000000004</v>
          </cell>
          <cell r="B915">
            <v>1.0259999999999998</v>
          </cell>
          <cell r="C915">
            <v>0.83449999999999991</v>
          </cell>
          <cell r="D915">
            <v>1.2155</v>
          </cell>
        </row>
        <row r="916">
          <cell r="A916">
            <v>0.91600000000000015</v>
          </cell>
          <cell r="B916">
            <v>1.0263999999999998</v>
          </cell>
          <cell r="C916">
            <v>0.83519999999999994</v>
          </cell>
          <cell r="D916">
            <v>1.2154</v>
          </cell>
        </row>
        <row r="917">
          <cell r="A917">
            <v>0.91700000000000004</v>
          </cell>
          <cell r="B917">
            <v>1.0267999999999997</v>
          </cell>
          <cell r="C917">
            <v>0.83589999999999987</v>
          </cell>
          <cell r="D917">
            <v>1.2153</v>
          </cell>
        </row>
        <row r="918">
          <cell r="A918">
            <v>0.91800000000000015</v>
          </cell>
          <cell r="B918">
            <v>1.0271999999999997</v>
          </cell>
          <cell r="C918">
            <v>0.8365999999999999</v>
          </cell>
          <cell r="D918">
            <v>1.2152000000000001</v>
          </cell>
        </row>
        <row r="919">
          <cell r="A919">
            <v>0.91900000000000004</v>
          </cell>
          <cell r="B919">
            <v>1.0275999999999996</v>
          </cell>
          <cell r="C919">
            <v>0.83729999999999982</v>
          </cell>
          <cell r="D919">
            <v>1.2151000000000001</v>
          </cell>
        </row>
        <row r="920">
          <cell r="A920">
            <v>0.92</v>
          </cell>
          <cell r="B920">
            <v>1.028</v>
          </cell>
          <cell r="C920">
            <v>0.83799999999999997</v>
          </cell>
          <cell r="D920">
            <v>1.2150000000000001</v>
          </cell>
        </row>
        <row r="921">
          <cell r="A921">
            <v>0.92100000000000004</v>
          </cell>
          <cell r="B921">
            <v>1.0284</v>
          </cell>
          <cell r="C921">
            <v>0.8387</v>
          </cell>
          <cell r="D921">
            <v>1.2149000000000001</v>
          </cell>
        </row>
        <row r="922">
          <cell r="A922">
            <v>0.92200000000000015</v>
          </cell>
          <cell r="B922">
            <v>1.0287999999999999</v>
          </cell>
          <cell r="C922">
            <v>0.83940000000000003</v>
          </cell>
          <cell r="D922">
            <v>1.2148000000000001</v>
          </cell>
        </row>
        <row r="923">
          <cell r="A923">
            <v>0.92300000000000004</v>
          </cell>
          <cell r="B923">
            <v>1.0291999999999999</v>
          </cell>
          <cell r="C923">
            <v>0.84009999999999996</v>
          </cell>
          <cell r="D923">
            <v>1.2147000000000001</v>
          </cell>
        </row>
        <row r="924">
          <cell r="A924">
            <v>0.92400000000000015</v>
          </cell>
          <cell r="B924">
            <v>1.0295999999999998</v>
          </cell>
          <cell r="C924">
            <v>0.84079999999999999</v>
          </cell>
          <cell r="D924">
            <v>1.2146000000000001</v>
          </cell>
        </row>
        <row r="925">
          <cell r="A925">
            <v>0.92500000000000004</v>
          </cell>
          <cell r="B925">
            <v>1.0299999999999998</v>
          </cell>
          <cell r="C925">
            <v>0.84149999999999991</v>
          </cell>
          <cell r="D925">
            <v>1.2145000000000001</v>
          </cell>
        </row>
        <row r="926">
          <cell r="A926">
            <v>0.92600000000000016</v>
          </cell>
          <cell r="B926">
            <v>1.0303999999999998</v>
          </cell>
          <cell r="C926">
            <v>0.84219999999999995</v>
          </cell>
          <cell r="D926">
            <v>1.2144000000000001</v>
          </cell>
        </row>
        <row r="927">
          <cell r="A927">
            <v>0.92700000000000005</v>
          </cell>
          <cell r="B927">
            <v>1.0307999999999997</v>
          </cell>
          <cell r="C927">
            <v>0.84289999999999987</v>
          </cell>
          <cell r="D927">
            <v>1.2143000000000002</v>
          </cell>
        </row>
        <row r="928">
          <cell r="A928">
            <v>0.92800000000000016</v>
          </cell>
          <cell r="B928">
            <v>1.0311999999999997</v>
          </cell>
          <cell r="C928">
            <v>0.84359999999999991</v>
          </cell>
          <cell r="D928">
            <v>1.2142000000000002</v>
          </cell>
        </row>
        <row r="929">
          <cell r="A929">
            <v>0.92900000000000005</v>
          </cell>
          <cell r="B929">
            <v>1.0315999999999996</v>
          </cell>
          <cell r="C929">
            <v>0.84429999999999983</v>
          </cell>
          <cell r="D929">
            <v>1.2141000000000002</v>
          </cell>
        </row>
        <row r="930">
          <cell r="A930">
            <v>0.93</v>
          </cell>
          <cell r="B930">
            <v>1.032</v>
          </cell>
          <cell r="C930">
            <v>0.84499999999999997</v>
          </cell>
          <cell r="D930">
            <v>1.214</v>
          </cell>
        </row>
        <row r="931">
          <cell r="A931">
            <v>0.93100000000000005</v>
          </cell>
          <cell r="B931">
            <v>1.0324</v>
          </cell>
          <cell r="C931">
            <v>0.84570000000000001</v>
          </cell>
          <cell r="D931">
            <v>1.2139</v>
          </cell>
        </row>
        <row r="932">
          <cell r="A932">
            <v>0.93200000000000016</v>
          </cell>
          <cell r="B932">
            <v>1.0327999999999999</v>
          </cell>
          <cell r="C932">
            <v>0.84640000000000004</v>
          </cell>
          <cell r="D932">
            <v>1.2138</v>
          </cell>
        </row>
        <row r="933">
          <cell r="A933">
            <v>0.93300000000000005</v>
          </cell>
          <cell r="B933">
            <v>1.0331999999999999</v>
          </cell>
          <cell r="C933">
            <v>0.84709999999999996</v>
          </cell>
          <cell r="D933">
            <v>1.2137</v>
          </cell>
        </row>
        <row r="934">
          <cell r="A934">
            <v>0.93400000000000016</v>
          </cell>
          <cell r="B934">
            <v>1.0335999999999999</v>
          </cell>
          <cell r="C934">
            <v>0.8478</v>
          </cell>
          <cell r="D934">
            <v>1.2136</v>
          </cell>
        </row>
        <row r="935">
          <cell r="A935">
            <v>0.93500000000000005</v>
          </cell>
          <cell r="B935">
            <v>1.0339999999999998</v>
          </cell>
          <cell r="C935">
            <v>0.84849999999999992</v>
          </cell>
          <cell r="D935">
            <v>1.2135</v>
          </cell>
        </row>
        <row r="936">
          <cell r="A936">
            <v>0.93600000000000017</v>
          </cell>
          <cell r="B936">
            <v>1.0343999999999998</v>
          </cell>
          <cell r="C936">
            <v>0.84919999999999995</v>
          </cell>
          <cell r="D936">
            <v>1.2134</v>
          </cell>
        </row>
        <row r="937">
          <cell r="A937">
            <v>0.93700000000000006</v>
          </cell>
          <cell r="B937">
            <v>1.0347999999999997</v>
          </cell>
          <cell r="C937">
            <v>0.84989999999999988</v>
          </cell>
          <cell r="D937">
            <v>1.2133</v>
          </cell>
        </row>
        <row r="938">
          <cell r="A938">
            <v>0.93800000000000017</v>
          </cell>
          <cell r="B938">
            <v>1.0351999999999997</v>
          </cell>
          <cell r="C938">
            <v>0.85059999999999991</v>
          </cell>
          <cell r="D938">
            <v>1.2132000000000001</v>
          </cell>
        </row>
        <row r="939">
          <cell r="A939">
            <v>0.93900000000000006</v>
          </cell>
          <cell r="B939">
            <v>1.0355999999999996</v>
          </cell>
          <cell r="C939">
            <v>0.85129999999999983</v>
          </cell>
          <cell r="D939">
            <v>1.2131000000000001</v>
          </cell>
        </row>
        <row r="940">
          <cell r="A940">
            <v>0.94</v>
          </cell>
          <cell r="B940">
            <v>1.036</v>
          </cell>
          <cell r="C940">
            <v>0.85199999999999998</v>
          </cell>
          <cell r="D940">
            <v>1.2130000000000001</v>
          </cell>
        </row>
        <row r="941">
          <cell r="A941">
            <v>0.94100000000000006</v>
          </cell>
          <cell r="B941">
            <v>1.0364</v>
          </cell>
          <cell r="C941">
            <v>0.85270000000000001</v>
          </cell>
          <cell r="D941">
            <v>1.2128000000000001</v>
          </cell>
        </row>
        <row r="942">
          <cell r="A942">
            <v>0.94200000000000017</v>
          </cell>
          <cell r="B942">
            <v>1.0367999999999999</v>
          </cell>
          <cell r="C942">
            <v>0.85340000000000005</v>
          </cell>
          <cell r="D942">
            <v>1.2126000000000001</v>
          </cell>
        </row>
        <row r="943">
          <cell r="A943">
            <v>0.94300000000000006</v>
          </cell>
          <cell r="B943">
            <v>1.0371999999999999</v>
          </cell>
          <cell r="C943">
            <v>0.85409999999999997</v>
          </cell>
          <cell r="D943">
            <v>1.2124000000000001</v>
          </cell>
        </row>
        <row r="944">
          <cell r="A944">
            <v>0.94400000000000017</v>
          </cell>
          <cell r="B944">
            <v>1.0375999999999999</v>
          </cell>
          <cell r="C944">
            <v>0.8548</v>
          </cell>
          <cell r="D944">
            <v>1.2122000000000002</v>
          </cell>
        </row>
        <row r="945">
          <cell r="A945">
            <v>0.94499999999999995</v>
          </cell>
          <cell r="B945">
            <v>1.0379999999999998</v>
          </cell>
          <cell r="C945">
            <v>0.85549999999999982</v>
          </cell>
          <cell r="D945">
            <v>1.2120000000000002</v>
          </cell>
        </row>
        <row r="946">
          <cell r="A946">
            <v>0.94600000000000017</v>
          </cell>
          <cell r="B946">
            <v>1.0384</v>
          </cell>
          <cell r="C946">
            <v>0.85619999999999996</v>
          </cell>
          <cell r="D946">
            <v>1.2118000000000002</v>
          </cell>
        </row>
        <row r="947">
          <cell r="A947">
            <v>0.94700000000000006</v>
          </cell>
          <cell r="B947">
            <v>1.0387999999999999</v>
          </cell>
          <cell r="C947">
            <v>0.85689999999999988</v>
          </cell>
          <cell r="D947">
            <v>1.2116000000000002</v>
          </cell>
        </row>
        <row r="948">
          <cell r="A948">
            <v>0.94800000000000018</v>
          </cell>
          <cell r="B948">
            <v>1.0391999999999999</v>
          </cell>
          <cell r="C948">
            <v>0.85759999999999992</v>
          </cell>
          <cell r="D948">
            <v>1.2114000000000003</v>
          </cell>
        </row>
        <row r="949">
          <cell r="A949">
            <v>0.94900000000000007</v>
          </cell>
          <cell r="B949">
            <v>1.0395999999999999</v>
          </cell>
          <cell r="C949">
            <v>0.85829999999999984</v>
          </cell>
          <cell r="D949">
            <v>1.2112000000000003</v>
          </cell>
        </row>
        <row r="950">
          <cell r="A950">
            <v>0.95</v>
          </cell>
          <cell r="B950">
            <v>1.04</v>
          </cell>
          <cell r="C950">
            <v>0.85899999999999999</v>
          </cell>
          <cell r="D950">
            <v>1.2110000000000001</v>
          </cell>
        </row>
        <row r="951">
          <cell r="A951">
            <v>0.95100000000000007</v>
          </cell>
          <cell r="B951">
            <v>1.0403</v>
          </cell>
          <cell r="C951">
            <v>0.85970000000000002</v>
          </cell>
          <cell r="D951">
            <v>1.2108000000000001</v>
          </cell>
        </row>
        <row r="952">
          <cell r="A952">
            <v>0.95200000000000018</v>
          </cell>
          <cell r="B952">
            <v>1.0406</v>
          </cell>
          <cell r="C952">
            <v>0.86040000000000005</v>
          </cell>
          <cell r="D952">
            <v>1.2106000000000001</v>
          </cell>
        </row>
        <row r="953">
          <cell r="A953">
            <v>0.95300000000000007</v>
          </cell>
          <cell r="B953">
            <v>1.0408999999999999</v>
          </cell>
          <cell r="C953">
            <v>0.86109999999999998</v>
          </cell>
          <cell r="D953">
            <v>1.2104000000000001</v>
          </cell>
        </row>
        <row r="954">
          <cell r="A954">
            <v>0.95400000000000018</v>
          </cell>
          <cell r="B954">
            <v>1.0411999999999999</v>
          </cell>
          <cell r="C954">
            <v>0.86180000000000001</v>
          </cell>
          <cell r="D954">
            <v>1.2102000000000002</v>
          </cell>
        </row>
        <row r="955">
          <cell r="A955">
            <v>0.95499999999999996</v>
          </cell>
          <cell r="B955">
            <v>1.0414999999999999</v>
          </cell>
          <cell r="C955">
            <v>0.86249999999999982</v>
          </cell>
          <cell r="D955">
            <v>1.2100000000000002</v>
          </cell>
        </row>
        <row r="956">
          <cell r="A956">
            <v>0.95600000000000018</v>
          </cell>
          <cell r="B956">
            <v>1.0417999999999998</v>
          </cell>
          <cell r="C956">
            <v>0.86319999999999997</v>
          </cell>
          <cell r="D956">
            <v>1.2098000000000002</v>
          </cell>
        </row>
        <row r="957">
          <cell r="A957">
            <v>0.95700000000000007</v>
          </cell>
          <cell r="B957">
            <v>1.0420999999999998</v>
          </cell>
          <cell r="C957">
            <v>0.86389999999999989</v>
          </cell>
          <cell r="D957">
            <v>1.2096000000000002</v>
          </cell>
        </row>
        <row r="958">
          <cell r="A958">
            <v>0.95800000000000018</v>
          </cell>
          <cell r="B958">
            <v>1.0423999999999998</v>
          </cell>
          <cell r="C958">
            <v>0.86459999999999992</v>
          </cell>
          <cell r="D958">
            <v>1.2094000000000003</v>
          </cell>
        </row>
        <row r="959">
          <cell r="A959">
            <v>0.95900000000000007</v>
          </cell>
          <cell r="B959">
            <v>1.0426999999999997</v>
          </cell>
          <cell r="C959">
            <v>0.86529999999999985</v>
          </cell>
          <cell r="D959">
            <v>1.2092000000000003</v>
          </cell>
        </row>
        <row r="960">
          <cell r="A960">
            <v>0.96</v>
          </cell>
          <cell r="B960">
            <v>1.0429999999999999</v>
          </cell>
          <cell r="C960">
            <v>0.86599999999999999</v>
          </cell>
          <cell r="D960">
            <v>1.2090000000000001</v>
          </cell>
        </row>
        <row r="961">
          <cell r="A961">
            <v>0.96100000000000008</v>
          </cell>
          <cell r="B961">
            <v>1.0433999999999999</v>
          </cell>
          <cell r="C961">
            <v>0.86680000000000013</v>
          </cell>
          <cell r="D961">
            <v>1.2087000000000001</v>
          </cell>
        </row>
        <row r="962">
          <cell r="A962">
            <v>0.96200000000000008</v>
          </cell>
          <cell r="B962">
            <v>1.0437999999999998</v>
          </cell>
          <cell r="C962">
            <v>0.86760000000000015</v>
          </cell>
          <cell r="D962">
            <v>1.2084000000000001</v>
          </cell>
        </row>
        <row r="963">
          <cell r="A963">
            <v>0.96300000000000008</v>
          </cell>
          <cell r="B963">
            <v>1.0441999999999998</v>
          </cell>
          <cell r="C963">
            <v>0.86840000000000017</v>
          </cell>
          <cell r="D963">
            <v>1.2081000000000002</v>
          </cell>
        </row>
        <row r="964">
          <cell r="A964">
            <v>0.96400000000000008</v>
          </cell>
          <cell r="B964">
            <v>1.0445999999999998</v>
          </cell>
          <cell r="C964">
            <v>0.86920000000000019</v>
          </cell>
          <cell r="D964">
            <v>1.2078000000000002</v>
          </cell>
        </row>
        <row r="965">
          <cell r="A965">
            <v>0.96499999999999997</v>
          </cell>
          <cell r="B965">
            <v>1.0449999999999997</v>
          </cell>
          <cell r="C965">
            <v>0.87000000000000011</v>
          </cell>
          <cell r="D965">
            <v>1.2075000000000002</v>
          </cell>
        </row>
        <row r="966">
          <cell r="A966">
            <v>0.96600000000000008</v>
          </cell>
          <cell r="B966">
            <v>1.0453999999999997</v>
          </cell>
          <cell r="C966">
            <v>0.87080000000000024</v>
          </cell>
          <cell r="D966">
            <v>1.2072000000000003</v>
          </cell>
        </row>
        <row r="967">
          <cell r="A967">
            <v>0.96700000000000008</v>
          </cell>
          <cell r="B967">
            <v>1.0457999999999996</v>
          </cell>
          <cell r="C967">
            <v>0.87160000000000026</v>
          </cell>
          <cell r="D967">
            <v>1.2069000000000003</v>
          </cell>
        </row>
        <row r="968">
          <cell r="A968">
            <v>0.96800000000000008</v>
          </cell>
          <cell r="B968">
            <v>1.0461999999999996</v>
          </cell>
          <cell r="C968">
            <v>0.87240000000000029</v>
          </cell>
          <cell r="D968">
            <v>1.2066000000000003</v>
          </cell>
        </row>
        <row r="969">
          <cell r="A969">
            <v>0.96900000000000008</v>
          </cell>
          <cell r="B969">
            <v>1.0465999999999995</v>
          </cell>
          <cell r="C969">
            <v>0.87320000000000031</v>
          </cell>
          <cell r="D969">
            <v>1.2063000000000004</v>
          </cell>
        </row>
        <row r="970">
          <cell r="A970">
            <v>0.97</v>
          </cell>
          <cell r="B970">
            <v>1.0469999999999999</v>
          </cell>
          <cell r="C970">
            <v>0.874</v>
          </cell>
          <cell r="D970">
            <v>1.206</v>
          </cell>
        </row>
        <row r="971">
          <cell r="A971">
            <v>0.97100000000000009</v>
          </cell>
          <cell r="B971">
            <v>1.0472999999999999</v>
          </cell>
          <cell r="C971">
            <v>0.87470000000000003</v>
          </cell>
          <cell r="D971">
            <v>1.2056</v>
          </cell>
        </row>
        <row r="972">
          <cell r="A972">
            <v>0.97200000000000009</v>
          </cell>
          <cell r="B972">
            <v>1.0475999999999999</v>
          </cell>
          <cell r="C972">
            <v>0.87540000000000007</v>
          </cell>
          <cell r="D972">
            <v>1.2052</v>
          </cell>
        </row>
        <row r="973">
          <cell r="A973">
            <v>0.97300000000000009</v>
          </cell>
          <cell r="B973">
            <v>1.0478999999999998</v>
          </cell>
          <cell r="C973">
            <v>0.8761000000000001</v>
          </cell>
          <cell r="D973">
            <v>1.2048000000000001</v>
          </cell>
        </row>
        <row r="974">
          <cell r="A974">
            <v>0.97400000000000009</v>
          </cell>
          <cell r="B974">
            <v>1.0481999999999998</v>
          </cell>
          <cell r="C974">
            <v>0.87680000000000013</v>
          </cell>
          <cell r="D974">
            <v>1.2044000000000001</v>
          </cell>
        </row>
        <row r="975">
          <cell r="A975">
            <v>0.97499999999999998</v>
          </cell>
          <cell r="B975">
            <v>1.0484999999999998</v>
          </cell>
          <cell r="C975">
            <v>0.87750000000000006</v>
          </cell>
          <cell r="D975">
            <v>1.2040000000000002</v>
          </cell>
        </row>
        <row r="976">
          <cell r="A976">
            <v>0.97600000000000009</v>
          </cell>
          <cell r="B976">
            <v>1.0487999999999997</v>
          </cell>
          <cell r="C976">
            <v>0.87820000000000009</v>
          </cell>
          <cell r="D976">
            <v>1.2036000000000002</v>
          </cell>
        </row>
        <row r="977">
          <cell r="A977">
            <v>0.97700000000000009</v>
          </cell>
          <cell r="B977">
            <v>1.0490999999999997</v>
          </cell>
          <cell r="C977">
            <v>0.87890000000000013</v>
          </cell>
          <cell r="D977">
            <v>1.2032000000000003</v>
          </cell>
        </row>
        <row r="978">
          <cell r="A978">
            <v>0.97800000000000009</v>
          </cell>
          <cell r="B978">
            <v>1.0493999999999997</v>
          </cell>
          <cell r="C978">
            <v>0.87960000000000016</v>
          </cell>
          <cell r="D978">
            <v>1.2028000000000003</v>
          </cell>
        </row>
        <row r="979">
          <cell r="A979">
            <v>0.97900000000000009</v>
          </cell>
          <cell r="B979">
            <v>1.0496999999999996</v>
          </cell>
          <cell r="C979">
            <v>0.88030000000000019</v>
          </cell>
          <cell r="D979">
            <v>1.2024000000000004</v>
          </cell>
        </row>
        <row r="980">
          <cell r="A980">
            <v>0.98</v>
          </cell>
          <cell r="B980">
            <v>1.05</v>
          </cell>
          <cell r="C980">
            <v>0.88100000000000001</v>
          </cell>
          <cell r="D980">
            <v>1.202</v>
          </cell>
        </row>
        <row r="981">
          <cell r="A981">
            <v>0.98100000000000009</v>
          </cell>
          <cell r="B981">
            <v>1.0503</v>
          </cell>
          <cell r="C981">
            <v>0.88190000000000013</v>
          </cell>
          <cell r="D981">
            <v>1.2016</v>
          </cell>
        </row>
        <row r="982">
          <cell r="A982">
            <v>0.9820000000000001</v>
          </cell>
          <cell r="B982">
            <v>1.0506</v>
          </cell>
          <cell r="C982">
            <v>0.88280000000000014</v>
          </cell>
          <cell r="D982">
            <v>1.2012</v>
          </cell>
        </row>
        <row r="983">
          <cell r="A983">
            <v>0.9830000000000001</v>
          </cell>
          <cell r="B983">
            <v>1.0508999999999999</v>
          </cell>
          <cell r="C983">
            <v>0.88370000000000015</v>
          </cell>
          <cell r="D983">
            <v>1.2008000000000001</v>
          </cell>
        </row>
        <row r="984">
          <cell r="A984">
            <v>0.9840000000000001</v>
          </cell>
          <cell r="B984">
            <v>1.0511999999999999</v>
          </cell>
          <cell r="C984">
            <v>0.88460000000000016</v>
          </cell>
          <cell r="D984">
            <v>1.2004000000000001</v>
          </cell>
        </row>
        <row r="985">
          <cell r="A985">
            <v>0.98499999999999999</v>
          </cell>
          <cell r="B985">
            <v>1.0514999999999999</v>
          </cell>
          <cell r="C985">
            <v>0.88550000000000006</v>
          </cell>
          <cell r="D985">
            <v>1.2000000000000002</v>
          </cell>
        </row>
        <row r="986">
          <cell r="A986">
            <v>0.9860000000000001</v>
          </cell>
          <cell r="B986">
            <v>1.0517999999999998</v>
          </cell>
          <cell r="C986">
            <v>0.88640000000000019</v>
          </cell>
          <cell r="D986">
            <v>1.1996000000000002</v>
          </cell>
        </row>
        <row r="987">
          <cell r="A987">
            <v>0.9870000000000001</v>
          </cell>
          <cell r="B987">
            <v>1.0520999999999998</v>
          </cell>
          <cell r="C987">
            <v>0.8873000000000002</v>
          </cell>
          <cell r="D987">
            <v>1.1992000000000003</v>
          </cell>
        </row>
        <row r="988">
          <cell r="A988">
            <v>0.9880000000000001</v>
          </cell>
          <cell r="B988">
            <v>1.0523999999999998</v>
          </cell>
          <cell r="C988">
            <v>0.88820000000000021</v>
          </cell>
          <cell r="D988">
            <v>1.1988000000000003</v>
          </cell>
        </row>
        <row r="989">
          <cell r="A989">
            <v>0.9890000000000001</v>
          </cell>
          <cell r="B989">
            <v>1.0526999999999997</v>
          </cell>
          <cell r="C989">
            <v>0.88910000000000022</v>
          </cell>
          <cell r="D989">
            <v>1.1984000000000004</v>
          </cell>
        </row>
        <row r="990">
          <cell r="A990">
            <v>0.99</v>
          </cell>
          <cell r="B990">
            <v>1.0529999999999999</v>
          </cell>
          <cell r="C990">
            <v>0.89</v>
          </cell>
          <cell r="D990">
            <v>1.198</v>
          </cell>
        </row>
        <row r="991">
          <cell r="A991">
            <v>0.9910000000000001</v>
          </cell>
          <cell r="B991">
            <v>1.0532999999999999</v>
          </cell>
          <cell r="C991">
            <v>0.89080000000000015</v>
          </cell>
          <cell r="D991">
            <v>1.1975</v>
          </cell>
        </row>
        <row r="992">
          <cell r="A992">
            <v>0.9920000000000001</v>
          </cell>
          <cell r="B992">
            <v>1.0535999999999999</v>
          </cell>
          <cell r="C992">
            <v>0.89160000000000017</v>
          </cell>
          <cell r="D992">
            <v>1.1970000000000001</v>
          </cell>
        </row>
        <row r="993">
          <cell r="A993">
            <v>0.9930000000000001</v>
          </cell>
          <cell r="B993">
            <v>1.0538999999999998</v>
          </cell>
          <cell r="C993">
            <v>0.89240000000000019</v>
          </cell>
          <cell r="D993">
            <v>1.1965000000000001</v>
          </cell>
        </row>
        <row r="994">
          <cell r="A994">
            <v>0.99400000000000011</v>
          </cell>
          <cell r="B994">
            <v>1.0541999999999998</v>
          </cell>
          <cell r="C994">
            <v>0.89320000000000022</v>
          </cell>
          <cell r="D994">
            <v>1.1960000000000002</v>
          </cell>
        </row>
        <row r="995">
          <cell r="A995">
            <v>0.995</v>
          </cell>
          <cell r="B995">
            <v>1.0544999999999998</v>
          </cell>
          <cell r="C995">
            <v>0.89400000000000013</v>
          </cell>
          <cell r="D995">
            <v>1.1955000000000002</v>
          </cell>
        </row>
        <row r="996">
          <cell r="A996">
            <v>0.99600000000000011</v>
          </cell>
          <cell r="B996">
            <v>1.0547999999999997</v>
          </cell>
          <cell r="C996">
            <v>0.89480000000000026</v>
          </cell>
          <cell r="D996">
            <v>1.1950000000000003</v>
          </cell>
        </row>
        <row r="997">
          <cell r="A997">
            <v>0.99700000000000011</v>
          </cell>
          <cell r="B997">
            <v>1.0550999999999997</v>
          </cell>
          <cell r="C997">
            <v>0.89560000000000028</v>
          </cell>
          <cell r="D997">
            <v>1.1945000000000003</v>
          </cell>
        </row>
        <row r="998">
          <cell r="A998">
            <v>0.99800000000000011</v>
          </cell>
          <cell r="B998">
            <v>1.0553999999999997</v>
          </cell>
          <cell r="C998">
            <v>0.89640000000000031</v>
          </cell>
          <cell r="D998">
            <v>1.1940000000000004</v>
          </cell>
        </row>
        <row r="999">
          <cell r="A999">
            <v>0.99900000000000011</v>
          </cell>
          <cell r="B999">
            <v>1.0556999999999996</v>
          </cell>
          <cell r="C999">
            <v>0.89720000000000033</v>
          </cell>
          <cell r="D999">
            <v>1.1935000000000004</v>
          </cell>
        </row>
        <row r="1000">
          <cell r="A1000">
            <v>1</v>
          </cell>
          <cell r="B1000">
            <v>1.056</v>
          </cell>
          <cell r="C1000">
            <v>0.89800000000000002</v>
          </cell>
          <cell r="D1000">
            <v>1.1930000000000001</v>
          </cell>
        </row>
        <row r="1001">
          <cell r="A1001">
            <v>1.0010000000000001</v>
          </cell>
          <cell r="B1001">
            <v>1.0563</v>
          </cell>
          <cell r="C1001">
            <v>0.89900000000000013</v>
          </cell>
          <cell r="D1001">
            <v>1.1923999999999999</v>
          </cell>
        </row>
        <row r="1002">
          <cell r="A1002">
            <v>1.0020000000000002</v>
          </cell>
          <cell r="B1002">
            <v>1.0566</v>
          </cell>
          <cell r="C1002">
            <v>0.90000000000000024</v>
          </cell>
          <cell r="D1002">
            <v>1.1917999999999997</v>
          </cell>
        </row>
        <row r="1003">
          <cell r="A1003">
            <v>1.0030000000000001</v>
          </cell>
          <cell r="B1003">
            <v>1.0569</v>
          </cell>
          <cell r="C1003">
            <v>0.90100000000000013</v>
          </cell>
          <cell r="D1003">
            <v>1.1911999999999998</v>
          </cell>
        </row>
        <row r="1004">
          <cell r="A1004">
            <v>1.004</v>
          </cell>
          <cell r="B1004">
            <v>1.0571999999999999</v>
          </cell>
          <cell r="C1004">
            <v>0.90200000000000002</v>
          </cell>
          <cell r="D1004">
            <v>1.1905999999999999</v>
          </cell>
        </row>
        <row r="1005">
          <cell r="A1005">
            <v>1.0049999999999999</v>
          </cell>
          <cell r="B1005">
            <v>1.0574999999999999</v>
          </cell>
          <cell r="C1005">
            <v>0.90299999999999991</v>
          </cell>
          <cell r="D1005">
            <v>1.19</v>
          </cell>
        </row>
        <row r="1006">
          <cell r="A1006">
            <v>1.0060000000000002</v>
          </cell>
          <cell r="B1006">
            <v>1.0578000000000001</v>
          </cell>
          <cell r="C1006">
            <v>0.90400000000000025</v>
          </cell>
          <cell r="D1006">
            <v>1.1893999999999998</v>
          </cell>
        </row>
        <row r="1007">
          <cell r="A1007">
            <v>1.0070000000000001</v>
          </cell>
          <cell r="B1007">
            <v>1.0581</v>
          </cell>
          <cell r="C1007">
            <v>0.90500000000000014</v>
          </cell>
          <cell r="D1007">
            <v>1.1887999999999999</v>
          </cell>
        </row>
        <row r="1008">
          <cell r="A1008">
            <v>1.008</v>
          </cell>
          <cell r="B1008">
            <v>1.0584</v>
          </cell>
          <cell r="C1008">
            <v>0.90600000000000003</v>
          </cell>
          <cell r="D1008">
            <v>1.1881999999999999</v>
          </cell>
        </row>
        <row r="1009">
          <cell r="A1009">
            <v>1.0090000000000001</v>
          </cell>
          <cell r="B1009">
            <v>1.0587</v>
          </cell>
          <cell r="C1009">
            <v>0.90700000000000014</v>
          </cell>
          <cell r="D1009">
            <v>1.1875999999999998</v>
          </cell>
        </row>
        <row r="1010">
          <cell r="A1010">
            <v>1.01</v>
          </cell>
          <cell r="B1010">
            <v>1.0589999999999999</v>
          </cell>
          <cell r="C1010">
            <v>0.90800000000000003</v>
          </cell>
          <cell r="D1010">
            <v>1.1870000000000001</v>
          </cell>
        </row>
        <row r="1011">
          <cell r="A1011">
            <v>1.0110000000000001</v>
          </cell>
          <cell r="B1011">
            <v>1.0591999999999999</v>
          </cell>
          <cell r="C1011">
            <v>0.90800000000000003</v>
          </cell>
          <cell r="D1011">
            <v>1.1861999999999999</v>
          </cell>
        </row>
        <row r="1012">
          <cell r="A1012">
            <v>1.012</v>
          </cell>
          <cell r="B1012">
            <v>1.0593999999999999</v>
          </cell>
          <cell r="C1012">
            <v>0.90800000000000003</v>
          </cell>
          <cell r="D1012">
            <v>1.1854</v>
          </cell>
        </row>
        <row r="1013">
          <cell r="A1013">
            <v>1.0130000000000001</v>
          </cell>
          <cell r="B1013">
            <v>1.0595999999999999</v>
          </cell>
          <cell r="C1013">
            <v>0.90800000000000003</v>
          </cell>
          <cell r="D1013">
            <v>1.1845999999999999</v>
          </cell>
        </row>
        <row r="1014">
          <cell r="A1014">
            <v>1.0140000000000002</v>
          </cell>
          <cell r="B1014">
            <v>1.0597999999999999</v>
          </cell>
          <cell r="C1014">
            <v>0.90800000000000003</v>
          </cell>
          <cell r="D1014">
            <v>1.1837999999999997</v>
          </cell>
        </row>
        <row r="1015">
          <cell r="A1015">
            <v>1.0149999999999999</v>
          </cell>
          <cell r="B1015">
            <v>1.0599999999999998</v>
          </cell>
          <cell r="C1015">
            <v>0.90800000000000003</v>
          </cell>
          <cell r="D1015">
            <v>1.1830000000000001</v>
          </cell>
        </row>
        <row r="1016">
          <cell r="A1016">
            <v>1.016</v>
          </cell>
          <cell r="B1016">
            <v>1.0601999999999998</v>
          </cell>
          <cell r="C1016">
            <v>0.90800000000000003</v>
          </cell>
          <cell r="D1016">
            <v>1.1821999999999999</v>
          </cell>
        </row>
        <row r="1017">
          <cell r="A1017">
            <v>1.0170000000000001</v>
          </cell>
          <cell r="B1017">
            <v>1.0603999999999998</v>
          </cell>
          <cell r="C1017">
            <v>0.90800000000000003</v>
          </cell>
          <cell r="D1017">
            <v>1.1813999999999998</v>
          </cell>
        </row>
        <row r="1018">
          <cell r="A1018">
            <v>1.0180000000000002</v>
          </cell>
          <cell r="B1018">
            <v>1.0605999999999998</v>
          </cell>
          <cell r="C1018">
            <v>0.90800000000000003</v>
          </cell>
          <cell r="D1018">
            <v>1.1805999999999996</v>
          </cell>
        </row>
        <row r="1019">
          <cell r="A1019">
            <v>1.0190000000000001</v>
          </cell>
          <cell r="B1019">
            <v>1.0607999999999997</v>
          </cell>
          <cell r="C1019">
            <v>0.90800000000000003</v>
          </cell>
          <cell r="D1019">
            <v>1.1797999999999997</v>
          </cell>
        </row>
        <row r="1020">
          <cell r="A1020">
            <v>1.02</v>
          </cell>
          <cell r="B1020">
            <v>1.0609999999999999</v>
          </cell>
          <cell r="C1020">
            <v>0.91800000000000004</v>
          </cell>
          <cell r="D1020">
            <v>1.179</v>
          </cell>
        </row>
        <row r="1021">
          <cell r="A1021">
            <v>1.0210000000000001</v>
          </cell>
          <cell r="B1021">
            <v>1.0611999999999999</v>
          </cell>
          <cell r="C1021">
            <v>0.91920000000000013</v>
          </cell>
          <cell r="D1021">
            <v>1.1778999999999999</v>
          </cell>
        </row>
        <row r="1022">
          <cell r="A1022">
            <v>1.0220000000000002</v>
          </cell>
          <cell r="B1022">
            <v>1.0613999999999999</v>
          </cell>
          <cell r="C1022">
            <v>0.92040000000000022</v>
          </cell>
          <cell r="D1022">
            <v>1.1767999999999998</v>
          </cell>
        </row>
        <row r="1023">
          <cell r="A1023">
            <v>1.0230000000000001</v>
          </cell>
          <cell r="B1023">
            <v>1.0615999999999999</v>
          </cell>
          <cell r="C1023">
            <v>0.92160000000000009</v>
          </cell>
          <cell r="D1023">
            <v>1.1757</v>
          </cell>
        </row>
        <row r="1024">
          <cell r="A1024">
            <v>1.024</v>
          </cell>
          <cell r="B1024">
            <v>1.0617999999999999</v>
          </cell>
          <cell r="C1024">
            <v>0.92279999999999995</v>
          </cell>
          <cell r="D1024">
            <v>1.1746000000000001</v>
          </cell>
        </row>
        <row r="1025">
          <cell r="A1025">
            <v>1.0249999999999999</v>
          </cell>
          <cell r="B1025">
            <v>1.0619999999999998</v>
          </cell>
          <cell r="C1025">
            <v>0.92399999999999982</v>
          </cell>
          <cell r="D1025">
            <v>1.1735000000000002</v>
          </cell>
        </row>
        <row r="1026">
          <cell r="A1026">
            <v>1.026</v>
          </cell>
          <cell r="B1026">
            <v>1.0621999999999998</v>
          </cell>
          <cell r="C1026">
            <v>0.92519999999999991</v>
          </cell>
          <cell r="D1026">
            <v>1.1724000000000001</v>
          </cell>
        </row>
        <row r="1027">
          <cell r="A1027">
            <v>1.0270000000000001</v>
          </cell>
          <cell r="B1027">
            <v>1.0623999999999998</v>
          </cell>
          <cell r="C1027">
            <v>0.9264</v>
          </cell>
          <cell r="D1027">
            <v>1.1713</v>
          </cell>
        </row>
        <row r="1028">
          <cell r="A1028">
            <v>1.028</v>
          </cell>
          <cell r="B1028">
            <v>1.0625999999999998</v>
          </cell>
          <cell r="C1028">
            <v>0.92759999999999987</v>
          </cell>
          <cell r="D1028">
            <v>1.1702000000000001</v>
          </cell>
        </row>
        <row r="1029">
          <cell r="A1029">
            <v>1.0290000000000001</v>
          </cell>
          <cell r="B1029">
            <v>1.0627999999999997</v>
          </cell>
          <cell r="C1029">
            <v>0.92879999999999996</v>
          </cell>
          <cell r="D1029">
            <v>1.1691</v>
          </cell>
        </row>
        <row r="1030">
          <cell r="A1030">
            <v>1.03</v>
          </cell>
          <cell r="B1030">
            <v>1.0629999999999999</v>
          </cell>
          <cell r="C1030">
            <v>0.93</v>
          </cell>
          <cell r="D1030">
            <v>1.1679999999999999</v>
          </cell>
        </row>
        <row r="1031">
          <cell r="A1031">
            <v>1.0310000000000001</v>
          </cell>
          <cell r="B1031">
            <v>1.0646944444444446</v>
          </cell>
          <cell r="C1031">
            <v>0.93077777777777793</v>
          </cell>
          <cell r="D1031">
            <v>1.1675833333333332</v>
          </cell>
        </row>
        <row r="1032">
          <cell r="A1032">
            <v>1.032</v>
          </cell>
          <cell r="B1032">
            <v>1.0663888888888888</v>
          </cell>
          <cell r="C1032">
            <v>0.93155555555555558</v>
          </cell>
          <cell r="D1032">
            <v>1.1671666666666667</v>
          </cell>
        </row>
        <row r="1033">
          <cell r="A1033">
            <v>1.0330000000000001</v>
          </cell>
          <cell r="B1033">
            <v>1.0680833333333335</v>
          </cell>
          <cell r="C1033">
            <v>0.93233333333333346</v>
          </cell>
          <cell r="D1033">
            <v>1.16675</v>
          </cell>
        </row>
        <row r="1034">
          <cell r="A1034">
            <v>1.034</v>
          </cell>
          <cell r="B1034">
            <v>1.0697777777777777</v>
          </cell>
          <cell r="C1034">
            <v>0.93311111111111111</v>
          </cell>
          <cell r="D1034">
            <v>1.1663333333333334</v>
          </cell>
        </row>
        <row r="1035">
          <cell r="A1035">
            <v>1.0349999999999999</v>
          </cell>
          <cell r="B1035">
            <v>1.0714722222222219</v>
          </cell>
          <cell r="C1035">
            <v>0.93388888888888877</v>
          </cell>
          <cell r="D1035">
            <v>1.1659166666666669</v>
          </cell>
        </row>
        <row r="1036">
          <cell r="A1036">
            <v>1.036</v>
          </cell>
          <cell r="B1036">
            <v>1.0731666666666666</v>
          </cell>
          <cell r="C1036">
            <v>0.93466666666666665</v>
          </cell>
          <cell r="D1036">
            <v>1.1655000000000002</v>
          </cell>
        </row>
        <row r="1037">
          <cell r="A1037">
            <v>1.0370000000000001</v>
          </cell>
          <cell r="B1037">
            <v>1.0748611111111113</v>
          </cell>
          <cell r="C1037">
            <v>0.93544444444444452</v>
          </cell>
          <cell r="D1037">
            <v>1.1650833333333335</v>
          </cell>
        </row>
        <row r="1038">
          <cell r="A1038">
            <v>1.038</v>
          </cell>
          <cell r="B1038">
            <v>1.0765555555555555</v>
          </cell>
          <cell r="C1038">
            <v>0.93622222222222218</v>
          </cell>
          <cell r="D1038">
            <v>1.164666666666667</v>
          </cell>
        </row>
        <row r="1039">
          <cell r="A1039">
            <v>1.0390000000000001</v>
          </cell>
          <cell r="B1039">
            <v>1.0782500000000002</v>
          </cell>
          <cell r="C1039">
            <v>0.93700000000000006</v>
          </cell>
          <cell r="D1039">
            <v>1.1642500000000002</v>
          </cell>
        </row>
        <row r="1040">
          <cell r="A1040">
            <v>1.04</v>
          </cell>
          <cell r="B1040">
            <v>1.0799444444444444</v>
          </cell>
          <cell r="C1040">
            <v>0.93777777777777771</v>
          </cell>
          <cell r="D1040">
            <v>1.1638333333333337</v>
          </cell>
        </row>
        <row r="1041">
          <cell r="A1041">
            <v>1.0410000000000001</v>
          </cell>
          <cell r="B1041">
            <v>1.081638888888889</v>
          </cell>
          <cell r="C1041">
            <v>0.93855555555555559</v>
          </cell>
          <cell r="D1041">
            <v>1.163416666666667</v>
          </cell>
        </row>
        <row r="1042">
          <cell r="A1042">
            <v>1.042</v>
          </cell>
          <cell r="B1042">
            <v>1.0833333333333333</v>
          </cell>
          <cell r="C1042">
            <v>0.93933333333333324</v>
          </cell>
          <cell r="D1042">
            <v>1.1630000000000005</v>
          </cell>
        </row>
        <row r="1043">
          <cell r="A1043">
            <v>1.0430000000000001</v>
          </cell>
          <cell r="B1043">
            <v>1.0850277777777779</v>
          </cell>
          <cell r="C1043">
            <v>0.94011111111111112</v>
          </cell>
          <cell r="D1043">
            <v>1.1625833333333337</v>
          </cell>
        </row>
        <row r="1044">
          <cell r="A1044">
            <v>1.044</v>
          </cell>
          <cell r="B1044">
            <v>1.0867222222222221</v>
          </cell>
          <cell r="C1044">
            <v>0.94088888888888877</v>
          </cell>
          <cell r="D1044">
            <v>1.1621666666666672</v>
          </cell>
        </row>
        <row r="1045">
          <cell r="A1045">
            <v>1.0449999999999999</v>
          </cell>
          <cell r="B1045">
            <v>1.0884166666666664</v>
          </cell>
          <cell r="C1045">
            <v>0.94166666666666643</v>
          </cell>
          <cell r="D1045">
            <v>1.1617500000000007</v>
          </cell>
        </row>
        <row r="1046">
          <cell r="A1046">
            <v>1.046</v>
          </cell>
          <cell r="B1046">
            <v>1.090111111111111</v>
          </cell>
          <cell r="C1046">
            <v>0.94244444444444431</v>
          </cell>
          <cell r="D1046">
            <v>1.161333333333334</v>
          </cell>
        </row>
        <row r="1047">
          <cell r="A1047">
            <v>1.0470000000000002</v>
          </cell>
          <cell r="B1047">
            <v>1.0918055555555557</v>
          </cell>
          <cell r="C1047">
            <v>0.94322222222222218</v>
          </cell>
          <cell r="D1047">
            <v>1.1609166666666673</v>
          </cell>
        </row>
        <row r="1048">
          <cell r="A1048">
            <v>1.048</v>
          </cell>
          <cell r="B1048">
            <v>1.0934999999999999</v>
          </cell>
          <cell r="C1048">
            <v>0.94399999999999984</v>
          </cell>
          <cell r="D1048">
            <v>1.1605000000000008</v>
          </cell>
        </row>
        <row r="1049">
          <cell r="A1049">
            <v>1.0490000000000002</v>
          </cell>
          <cell r="B1049">
            <v>1.0951944444444446</v>
          </cell>
          <cell r="C1049">
            <v>0.94477777777777772</v>
          </cell>
          <cell r="D1049">
            <v>1.160083333333334</v>
          </cell>
        </row>
        <row r="1050">
          <cell r="A1050">
            <v>1.05</v>
          </cell>
          <cell r="B1050">
            <v>1.0968888888888888</v>
          </cell>
          <cell r="C1050">
            <v>0.94555555555555537</v>
          </cell>
          <cell r="D1050">
            <v>1.1596666666666675</v>
          </cell>
        </row>
        <row r="1051">
          <cell r="A1051">
            <v>1.0510000000000002</v>
          </cell>
          <cell r="B1051">
            <v>1.0985833333333335</v>
          </cell>
          <cell r="C1051">
            <v>0.94633333333333325</v>
          </cell>
          <cell r="D1051">
            <v>1.1592500000000008</v>
          </cell>
        </row>
        <row r="1052">
          <cell r="A1052">
            <v>1.052</v>
          </cell>
          <cell r="B1052">
            <v>1.1002777777777777</v>
          </cell>
          <cell r="C1052">
            <v>0.9471111111111109</v>
          </cell>
          <cell r="D1052">
            <v>1.1588333333333343</v>
          </cell>
        </row>
        <row r="1053">
          <cell r="A1053">
            <v>1.0530000000000002</v>
          </cell>
          <cell r="B1053">
            <v>1.1019722222222224</v>
          </cell>
          <cell r="C1053">
            <v>0.94788888888888878</v>
          </cell>
          <cell r="D1053">
            <v>1.1584166666666675</v>
          </cell>
        </row>
        <row r="1054">
          <cell r="A1054">
            <v>1.054</v>
          </cell>
          <cell r="B1054">
            <v>1.1036666666666666</v>
          </cell>
          <cell r="C1054">
            <v>0.94866666666666644</v>
          </cell>
          <cell r="D1054">
            <v>1.158000000000001</v>
          </cell>
        </row>
        <row r="1055">
          <cell r="A1055">
            <v>1.0549999999999999</v>
          </cell>
          <cell r="B1055">
            <v>1.1053611111111108</v>
          </cell>
          <cell r="C1055">
            <v>0.94944444444444409</v>
          </cell>
          <cell r="D1055">
            <v>1.1575833333333345</v>
          </cell>
        </row>
        <row r="1056">
          <cell r="A1056">
            <v>1.056</v>
          </cell>
          <cell r="B1056">
            <v>1.1070555555555555</v>
          </cell>
          <cell r="C1056">
            <v>0.95022222222222197</v>
          </cell>
          <cell r="D1056">
            <v>1.1571666666666678</v>
          </cell>
        </row>
        <row r="1057">
          <cell r="A1057">
            <v>1.0570000000000002</v>
          </cell>
          <cell r="B1057">
            <v>1.1087500000000001</v>
          </cell>
          <cell r="C1057">
            <v>0.95099999999999985</v>
          </cell>
          <cell r="D1057">
            <v>1.1567500000000011</v>
          </cell>
        </row>
        <row r="1058">
          <cell r="A1058">
            <v>1.0580000000000001</v>
          </cell>
          <cell r="B1058">
            <v>1.1104444444444443</v>
          </cell>
          <cell r="C1058">
            <v>0.9517777777777775</v>
          </cell>
          <cell r="D1058">
            <v>1.1563333333333345</v>
          </cell>
        </row>
        <row r="1059">
          <cell r="A1059">
            <v>1.0590000000000002</v>
          </cell>
          <cell r="B1059">
            <v>1.112138888888889</v>
          </cell>
          <cell r="C1059">
            <v>0.95255555555555538</v>
          </cell>
          <cell r="D1059">
            <v>1.1559166666666678</v>
          </cell>
        </row>
        <row r="1060">
          <cell r="A1060">
            <v>1.06</v>
          </cell>
          <cell r="B1060">
            <v>1.1138333333333332</v>
          </cell>
          <cell r="C1060">
            <v>0.95333333333333303</v>
          </cell>
          <cell r="D1060">
            <v>1.1555000000000013</v>
          </cell>
        </row>
        <row r="1061">
          <cell r="A1061">
            <v>1.0610000000000002</v>
          </cell>
          <cell r="B1061">
            <v>1.1155277777777779</v>
          </cell>
          <cell r="C1061">
            <v>0.95411111111111091</v>
          </cell>
          <cell r="D1061">
            <v>1.1550833333333346</v>
          </cell>
        </row>
        <row r="1062">
          <cell r="A1062">
            <v>1.0620000000000001</v>
          </cell>
          <cell r="B1062">
            <v>1.1172222222222221</v>
          </cell>
          <cell r="C1062">
            <v>0.95488888888888857</v>
          </cell>
          <cell r="D1062">
            <v>1.1546666666666681</v>
          </cell>
        </row>
        <row r="1063">
          <cell r="A1063">
            <v>1.0630000000000002</v>
          </cell>
          <cell r="B1063">
            <v>1.1189166666666668</v>
          </cell>
          <cell r="C1063">
            <v>0.95566666666666644</v>
          </cell>
          <cell r="D1063">
            <v>1.1542500000000013</v>
          </cell>
        </row>
        <row r="1064">
          <cell r="A1064">
            <v>1.0640000000000001</v>
          </cell>
          <cell r="B1064">
            <v>1.120611111111111</v>
          </cell>
          <cell r="C1064">
            <v>0.9564444444444441</v>
          </cell>
          <cell r="D1064">
            <v>1.1538333333333348</v>
          </cell>
        </row>
        <row r="1065">
          <cell r="A1065">
            <v>1.0649999999999999</v>
          </cell>
          <cell r="B1065">
            <v>1.1223055555555552</v>
          </cell>
          <cell r="C1065">
            <v>0.95722222222222175</v>
          </cell>
          <cell r="D1065">
            <v>1.1534166666666683</v>
          </cell>
        </row>
        <row r="1066">
          <cell r="A1066">
            <v>1.0660000000000001</v>
          </cell>
          <cell r="B1066">
            <v>1.1240000000000001</v>
          </cell>
          <cell r="C1066">
            <v>0.95799999999999996</v>
          </cell>
          <cell r="D1066">
            <v>1.153</v>
          </cell>
        </row>
      </sheetData>
      <sheetData sheetId="1"/>
      <sheetData sheetId="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APU"/>
      <sheetName val="I. EQUIPOS"/>
      <sheetName val="TARIFA EQUIPOS"/>
      <sheetName val="II. MATERIALES"/>
      <sheetName val="IB MATERIALES"/>
      <sheetName val="IB CONCRETOS"/>
      <sheetName val="III. TRANSPORTE"/>
      <sheetName val="IB TRANSPORTES"/>
      <sheetName val="IV. MANO DE OBRA"/>
      <sheetName val="IV FACTOR PRESTACIONAL"/>
      <sheetName val="V. COSTOS INDIRECTOS"/>
      <sheetName val="200.1 G"/>
      <sheetName val="201.7 G"/>
      <sheetName val="201.15 G"/>
      <sheetName val="201.16 G"/>
      <sheetName val="210.1.1 G"/>
      <sheetName val="210.1.2 G"/>
      <sheetName val="211.1 G "/>
      <sheetName val="220.1 G"/>
      <sheetName val="221.1 G"/>
      <sheetName val="230.1 G"/>
      <sheetName val="231.1 G"/>
      <sheetName val="233.2 G"/>
      <sheetName val="310.1 G"/>
      <sheetName val="311.1 P"/>
      <sheetName val="320.1 P"/>
      <sheetName val="320.2P"/>
      <sheetName val="330.1 P"/>
      <sheetName val="330.2 P"/>
      <sheetName val="420.2 G"/>
      <sheetName val="450.2 P"/>
      <sheetName val="600.1.1 G"/>
      <sheetName val="610.1 G"/>
      <sheetName val="610.2 P"/>
      <sheetName val="610.3 P"/>
      <sheetName val="610.4 P"/>
      <sheetName val="610.5 P"/>
      <sheetName val="621.1 P"/>
      <sheetName val="630.3.1 P"/>
      <sheetName val="630.3.2 P"/>
      <sheetName val="630.3.3 P "/>
      <sheetName val="630.4.1 P"/>
      <sheetName val="630.4.2.1 P"/>
      <sheetName val="630.4.2.2 P"/>
      <sheetName val="630.4.3 P"/>
      <sheetName val="630.5 P"/>
      <sheetName val="630.6 P"/>
      <sheetName val="640.1 G"/>
      <sheetName val="642.1 G"/>
      <sheetName val="650.1 P"/>
      <sheetName val="663.1 G"/>
      <sheetName val="663.2 G"/>
      <sheetName val="670.5 P"/>
      <sheetName val="671.2 P"/>
      <sheetName val="672.1 P"/>
      <sheetName val="673.1.1 P"/>
      <sheetName val="673.1.2 P"/>
      <sheetName val="673.2"/>
      <sheetName val="673.3 P"/>
      <sheetName val="681.1 P"/>
      <sheetName val="700.1 G"/>
      <sheetName val="701.1 G"/>
      <sheetName val="701.2 G"/>
      <sheetName val="710.1.1 G"/>
      <sheetName val="710.1.2 G"/>
      <sheetName val="710.1.3 G"/>
      <sheetName val="710.1.4 G"/>
      <sheetName val="720.1 G"/>
      <sheetName val="730.1 G"/>
      <sheetName val="730.2 G"/>
      <sheetName val="740.1 G"/>
      <sheetName val="741.1 G"/>
      <sheetName val="800.1 G"/>
      <sheetName val="810.1 G"/>
      <sheetName val="900.1 G"/>
      <sheetName val="900.2 G"/>
      <sheetName val="900.3"/>
      <sheetName val="900.4.1"/>
      <sheetName val="900.4.2 P"/>
      <sheetName val="Hoja1"/>
      <sheetName val="MODELO APU"/>
      <sheetName val="Hoja2"/>
      <sheetName val="Hoja3"/>
      <sheetName val="PROMEDIO DOLAR"/>
      <sheetName val="LISTADO AMBIENTALES"/>
      <sheetName val="LISTADO APU AMB"/>
    </sheetNames>
    <sheetDataSet>
      <sheetData sheetId="0">
        <row r="1">
          <cell r="B1" t="str">
            <v>ITEM</v>
          </cell>
          <cell r="C1" t="str">
            <v>Especificación</v>
          </cell>
          <cell r="D1">
            <v>0</v>
          </cell>
          <cell r="E1" t="str">
            <v>CÓDIGO</v>
          </cell>
          <cell r="F1">
            <v>0</v>
          </cell>
          <cell r="G1" t="str">
            <v>DESCRIPCIÓN</v>
          </cell>
          <cell r="H1" t="str">
            <v>UNIDAD</v>
          </cell>
        </row>
        <row r="2">
          <cell r="B2">
            <v>0</v>
          </cell>
          <cell r="C2">
            <v>0</v>
          </cell>
          <cell r="D2">
            <v>0</v>
          </cell>
          <cell r="E2">
            <v>0</v>
          </cell>
          <cell r="F2">
            <v>0</v>
          </cell>
          <cell r="G2">
            <v>0</v>
          </cell>
          <cell r="H2">
            <v>0</v>
          </cell>
        </row>
        <row r="3">
          <cell r="B3">
            <v>0</v>
          </cell>
          <cell r="C3" t="str">
            <v>Cap. 2</v>
          </cell>
          <cell r="D3">
            <v>0</v>
          </cell>
          <cell r="E3">
            <v>0</v>
          </cell>
          <cell r="F3">
            <v>0</v>
          </cell>
          <cell r="G3" t="str">
            <v>EXPLANACIONES</v>
          </cell>
          <cell r="H3">
            <v>0</v>
          </cell>
        </row>
        <row r="4">
          <cell r="B4">
            <v>1</v>
          </cell>
          <cell r="C4" t="str">
            <v>Cap. 2</v>
          </cell>
          <cell r="D4" t="str">
            <v>Art. 200</v>
          </cell>
          <cell r="E4" t="str">
            <v>200.1</v>
          </cell>
          <cell r="F4" t="str">
            <v>G</v>
          </cell>
          <cell r="G4" t="str">
            <v>Desmonte y limpieza en bosque</v>
          </cell>
          <cell r="H4" t="str">
            <v>Ha</v>
          </cell>
        </row>
        <row r="5">
          <cell r="B5">
            <v>2</v>
          </cell>
          <cell r="C5" t="str">
            <v>Cap. 2</v>
          </cell>
          <cell r="D5" t="str">
            <v>Art. 201</v>
          </cell>
          <cell r="E5" t="str">
            <v>201.7</v>
          </cell>
          <cell r="F5" t="str">
            <v>G</v>
          </cell>
          <cell r="G5" t="str">
            <v>Demolición de Estructuras</v>
          </cell>
          <cell r="H5" t="str">
            <v>m3</v>
          </cell>
        </row>
        <row r="6">
          <cell r="B6">
            <v>3</v>
          </cell>
          <cell r="C6" t="str">
            <v>Cap. 2</v>
          </cell>
          <cell r="D6" t="str">
            <v>Art. 201</v>
          </cell>
          <cell r="E6" t="str">
            <v>201.15</v>
          </cell>
          <cell r="F6" t="str">
            <v>G</v>
          </cell>
          <cell r="G6" t="str">
            <v>Remoción de alcantarillas.</v>
          </cell>
          <cell r="H6" t="str">
            <v>m</v>
          </cell>
        </row>
        <row r="7">
          <cell r="B7">
            <v>4</v>
          </cell>
          <cell r="C7" t="str">
            <v>Cap. 2</v>
          </cell>
          <cell r="D7" t="str">
            <v>Art. 201</v>
          </cell>
          <cell r="E7" t="str">
            <v>201.16</v>
          </cell>
          <cell r="F7" t="str">
            <v>G</v>
          </cell>
          <cell r="G7" t="str">
            <v>Remoción de cercas de alambre.</v>
          </cell>
          <cell r="H7" t="str">
            <v>m</v>
          </cell>
        </row>
        <row r="8">
          <cell r="B8">
            <v>5</v>
          </cell>
          <cell r="C8" t="str">
            <v>Cap. 2</v>
          </cell>
          <cell r="D8" t="str">
            <v>Art. 210</v>
          </cell>
          <cell r="E8" t="str">
            <v>210.1.1</v>
          </cell>
          <cell r="F8" t="str">
            <v>G</v>
          </cell>
          <cell r="G8" t="str">
            <v>Excavación sin clasificar de la explanación y canales.</v>
          </cell>
          <cell r="H8" t="str">
            <v>m3</v>
          </cell>
        </row>
        <row r="9">
          <cell r="B9">
            <v>6</v>
          </cell>
          <cell r="C9" t="str">
            <v>Cap. 2</v>
          </cell>
          <cell r="D9" t="str">
            <v>Art. 210</v>
          </cell>
          <cell r="E9" t="str">
            <v>210.1.2</v>
          </cell>
          <cell r="F9" t="str">
            <v>G</v>
          </cell>
          <cell r="G9" t="str">
            <v>Excavación sin clasificar de préstamos.</v>
          </cell>
          <cell r="H9" t="str">
            <v>m3</v>
          </cell>
        </row>
        <row r="10">
          <cell r="B10">
            <v>7</v>
          </cell>
          <cell r="C10" t="str">
            <v>Cap. 2</v>
          </cell>
          <cell r="D10" t="str">
            <v>Art. 211</v>
          </cell>
          <cell r="E10" t="str">
            <v>211.1</v>
          </cell>
          <cell r="F10" t="str">
            <v>G</v>
          </cell>
          <cell r="G10" t="str">
            <v>Remoción de derrumbes</v>
          </cell>
          <cell r="H10" t="str">
            <v>m3</v>
          </cell>
        </row>
        <row r="11">
          <cell r="B11">
            <v>8</v>
          </cell>
          <cell r="C11" t="str">
            <v>Cap. 2</v>
          </cell>
          <cell r="D11" t="str">
            <v>Art. 220</v>
          </cell>
          <cell r="E11" t="str">
            <v>220.1</v>
          </cell>
          <cell r="F11" t="str">
            <v>G</v>
          </cell>
          <cell r="G11" t="str">
            <v>Terraplenes</v>
          </cell>
          <cell r="H11" t="str">
            <v>m3</v>
          </cell>
        </row>
        <row r="12">
          <cell r="B12">
            <v>9</v>
          </cell>
          <cell r="C12" t="str">
            <v>Cap. 2</v>
          </cell>
          <cell r="D12" t="str">
            <v>Art. 221</v>
          </cell>
          <cell r="E12" t="str">
            <v>221.1</v>
          </cell>
          <cell r="F12" t="str">
            <v>P</v>
          </cell>
          <cell r="G12" t="str">
            <v>Pedraplén compacto</v>
          </cell>
          <cell r="H12" t="str">
            <v>m3</v>
          </cell>
        </row>
        <row r="13">
          <cell r="B13">
            <v>10</v>
          </cell>
          <cell r="C13" t="str">
            <v>Cap. 2</v>
          </cell>
          <cell r="D13" t="str">
            <v>Art. 230</v>
          </cell>
          <cell r="E13" t="str">
            <v>230.1</v>
          </cell>
          <cell r="F13" t="str">
            <v>G</v>
          </cell>
          <cell r="G13" t="str">
            <v>Mejoramiento de la subrasante empleando únicamente material adicionado.</v>
          </cell>
          <cell r="H13" t="str">
            <v>m2</v>
          </cell>
        </row>
        <row r="14">
          <cell r="B14">
            <v>11</v>
          </cell>
          <cell r="C14" t="str">
            <v>Cap. 2</v>
          </cell>
          <cell r="D14" t="str">
            <v>Art. 231</v>
          </cell>
          <cell r="E14" t="str">
            <v>231.1</v>
          </cell>
          <cell r="F14" t="str">
            <v>G</v>
          </cell>
          <cell r="G14" t="str">
            <v>Geotextil para separación de suelos de subrasante y capas granulares.</v>
          </cell>
          <cell r="H14" t="str">
            <v>m2</v>
          </cell>
        </row>
        <row r="15">
          <cell r="B15">
            <v>12</v>
          </cell>
          <cell r="C15" t="str">
            <v>Cap. 2</v>
          </cell>
          <cell r="D15" t="str">
            <v>Art. 233</v>
          </cell>
          <cell r="E15" t="str">
            <v>233.2</v>
          </cell>
          <cell r="F15" t="str">
            <v>G</v>
          </cell>
          <cell r="G15" t="str">
            <v>Geomalla para refuerzo de capas granulares</v>
          </cell>
          <cell r="H15" t="str">
            <v>m2</v>
          </cell>
        </row>
        <row r="16">
          <cell r="B16">
            <v>0</v>
          </cell>
          <cell r="C16" t="str">
            <v>Cap. 3</v>
          </cell>
          <cell r="D16">
            <v>0</v>
          </cell>
          <cell r="E16">
            <v>0</v>
          </cell>
          <cell r="F16">
            <v>0</v>
          </cell>
          <cell r="G16" t="str">
            <v>AFIRMADOS, SUB BASES Y BASES</v>
          </cell>
          <cell r="H16">
            <v>0</v>
          </cell>
        </row>
        <row r="17">
          <cell r="B17">
            <v>13</v>
          </cell>
          <cell r="C17" t="str">
            <v>Cap. 3</v>
          </cell>
          <cell r="D17" t="str">
            <v>Art. 310</v>
          </cell>
          <cell r="E17" t="str">
            <v>310.1</v>
          </cell>
          <cell r="F17" t="str">
            <v>G</v>
          </cell>
          <cell r="G17" t="str">
            <v>Conformación de la calzada existente.</v>
          </cell>
          <cell r="H17" t="str">
            <v>m2</v>
          </cell>
        </row>
        <row r="18">
          <cell r="B18">
            <v>14</v>
          </cell>
          <cell r="C18" t="str">
            <v>Cap. 3</v>
          </cell>
          <cell r="D18" t="str">
            <v>Art. 311</v>
          </cell>
          <cell r="E18" t="str">
            <v>311.1</v>
          </cell>
          <cell r="F18" t="str">
            <v>P</v>
          </cell>
          <cell r="G18" t="str">
            <v>Afirmado</v>
          </cell>
          <cell r="H18" t="str">
            <v>m3</v>
          </cell>
        </row>
        <row r="19">
          <cell r="B19">
            <v>15</v>
          </cell>
          <cell r="C19" t="str">
            <v>Cap. 3</v>
          </cell>
          <cell r="D19" t="str">
            <v>Art. 320</v>
          </cell>
          <cell r="E19" t="str">
            <v>320.1</v>
          </cell>
          <cell r="F19" t="str">
            <v>P</v>
          </cell>
          <cell r="G19" t="str">
            <v>Sub-base Granular clase A</v>
          </cell>
          <cell r="H19" t="str">
            <v>m3</v>
          </cell>
        </row>
        <row r="20">
          <cell r="B20">
            <v>16</v>
          </cell>
          <cell r="C20" t="str">
            <v>Cap. 3</v>
          </cell>
          <cell r="D20" t="str">
            <v>Art. 320</v>
          </cell>
          <cell r="E20" t="str">
            <v>320.2</v>
          </cell>
          <cell r="F20" t="str">
            <v>P</v>
          </cell>
          <cell r="G20" t="str">
            <v>Sub-base Granular clase A (Cantera Pavas)</v>
          </cell>
          <cell r="H20" t="str">
            <v>m3</v>
          </cell>
        </row>
        <row r="21">
          <cell r="B21">
            <v>17</v>
          </cell>
          <cell r="C21" t="str">
            <v>Cap. 3</v>
          </cell>
          <cell r="D21" t="str">
            <v>Art. 330</v>
          </cell>
          <cell r="E21" t="str">
            <v>330.1</v>
          </cell>
          <cell r="F21" t="str">
            <v>P</v>
          </cell>
          <cell r="G21" t="str">
            <v>Base Granular clase A</v>
          </cell>
          <cell r="H21" t="str">
            <v>m3</v>
          </cell>
        </row>
        <row r="22">
          <cell r="B22">
            <v>18</v>
          </cell>
          <cell r="C22" t="str">
            <v>Cap. 3</v>
          </cell>
          <cell r="D22" t="str">
            <v>Art. 330</v>
          </cell>
          <cell r="E22" t="str">
            <v>330.2</v>
          </cell>
          <cell r="F22" t="str">
            <v>P</v>
          </cell>
          <cell r="G22" t="str">
            <v>Base Granular clase A (Cantera Pavas)</v>
          </cell>
          <cell r="H22" t="str">
            <v>m3</v>
          </cell>
        </row>
        <row r="23">
          <cell r="B23">
            <v>0</v>
          </cell>
          <cell r="C23" t="str">
            <v>Cap. 4</v>
          </cell>
          <cell r="D23">
            <v>0</v>
          </cell>
          <cell r="E23">
            <v>0</v>
          </cell>
          <cell r="F23">
            <v>0</v>
          </cell>
          <cell r="G23" t="str">
            <v>PAVIMENTOS ASFÁLTICOS</v>
          </cell>
          <cell r="H23">
            <v>0</v>
          </cell>
        </row>
        <row r="24">
          <cell r="B24">
            <v>19</v>
          </cell>
          <cell r="C24" t="str">
            <v>Cap. 4</v>
          </cell>
          <cell r="D24" t="str">
            <v>Art. 420</v>
          </cell>
          <cell r="E24" t="str">
            <v>420.2</v>
          </cell>
          <cell r="F24" t="str">
            <v>G</v>
          </cell>
          <cell r="G24" t="str">
            <v>Riego de liga con emulsión asfáltica CRL-1</v>
          </cell>
          <cell r="H24" t="str">
            <v>m2</v>
          </cell>
        </row>
        <row r="25">
          <cell r="B25">
            <v>20</v>
          </cell>
          <cell r="C25" t="str">
            <v>Cap. 4</v>
          </cell>
          <cell r="D25" t="str">
            <v>Art. 450</v>
          </cell>
          <cell r="E25" t="str">
            <v>450.2</v>
          </cell>
          <cell r="F25" t="str">
            <v>P</v>
          </cell>
          <cell r="G25" t="str">
            <v>Mezcla densa en caliente tipo MDC-19</v>
          </cell>
          <cell r="H25" t="str">
            <v>m3</v>
          </cell>
        </row>
        <row r="26">
          <cell r="B26">
            <v>0</v>
          </cell>
          <cell r="C26" t="str">
            <v>Cap. 5</v>
          </cell>
          <cell r="D26">
            <v>0</v>
          </cell>
          <cell r="E26">
            <v>0</v>
          </cell>
          <cell r="F26">
            <v>0</v>
          </cell>
          <cell r="G26" t="str">
            <v>PAVIMENTO DE CONCRETO HIDRÁULICO</v>
          </cell>
          <cell r="H26">
            <v>0</v>
          </cell>
        </row>
        <row r="27">
          <cell r="B27">
            <v>21</v>
          </cell>
          <cell r="C27" t="str">
            <v>Cap. 5</v>
          </cell>
          <cell r="D27" t="str">
            <v>Art. 500</v>
          </cell>
          <cell r="E27" t="str">
            <v>500.1</v>
          </cell>
          <cell r="F27" t="str">
            <v>P</v>
          </cell>
          <cell r="G27" t="str">
            <v>Pavimento de concreto hidráulico</v>
          </cell>
          <cell r="H27" t="str">
            <v>m3</v>
          </cell>
        </row>
        <row r="28">
          <cell r="B28">
            <v>0</v>
          </cell>
          <cell r="C28" t="str">
            <v>Cap. 6</v>
          </cell>
          <cell r="D28">
            <v>0</v>
          </cell>
          <cell r="E28">
            <v>0</v>
          </cell>
          <cell r="F28">
            <v>0</v>
          </cell>
          <cell r="G28" t="str">
            <v>ESTRUCTURAS Y DRENAJES</v>
          </cell>
          <cell r="H28">
            <v>0</v>
          </cell>
        </row>
        <row r="29">
          <cell r="B29">
            <v>22</v>
          </cell>
          <cell r="C29" t="str">
            <v>Cap. 6</v>
          </cell>
          <cell r="D29" t="str">
            <v>Art. 600</v>
          </cell>
          <cell r="E29" t="str">
            <v>600.1.1</v>
          </cell>
          <cell r="F29" t="str">
            <v>G</v>
          </cell>
          <cell r="G29" t="str">
            <v>Excavaciones varias sin clasificar</v>
          </cell>
          <cell r="H29" t="str">
            <v>m3</v>
          </cell>
        </row>
        <row r="30">
          <cell r="B30">
            <v>23</v>
          </cell>
          <cell r="C30" t="str">
            <v>Cap. 6</v>
          </cell>
          <cell r="D30" t="str">
            <v>Art. 610</v>
          </cell>
          <cell r="E30" t="str">
            <v>610.1</v>
          </cell>
          <cell r="F30" t="str">
            <v>G</v>
          </cell>
          <cell r="G30" t="str">
            <v>Rellenos para estructuras con material seleccionado</v>
          </cell>
          <cell r="H30" t="str">
            <v>m3</v>
          </cell>
        </row>
        <row r="31">
          <cell r="B31">
            <v>24</v>
          </cell>
          <cell r="C31" t="str">
            <v>Cap. 6</v>
          </cell>
          <cell r="D31" t="str">
            <v>Art. 610</v>
          </cell>
          <cell r="E31" t="str">
            <v>610.2</v>
          </cell>
          <cell r="F31" t="str">
            <v>P</v>
          </cell>
          <cell r="G31" t="str">
            <v>Rellenos Para Estructuras con Material friccionante</v>
          </cell>
          <cell r="H31" t="str">
            <v>m3</v>
          </cell>
        </row>
        <row r="32">
          <cell r="B32">
            <v>25</v>
          </cell>
          <cell r="C32" t="str">
            <v>Cap. 6</v>
          </cell>
          <cell r="D32" t="str">
            <v>Art. 610</v>
          </cell>
          <cell r="E32" t="str">
            <v>610.3</v>
          </cell>
          <cell r="F32" t="str">
            <v>P</v>
          </cell>
          <cell r="G32" t="str">
            <v>Relleno Para Estructuras con Material Granular Tipo SBG</v>
          </cell>
          <cell r="H32" t="str">
            <v>m3</v>
          </cell>
        </row>
        <row r="33">
          <cell r="B33">
            <v>26</v>
          </cell>
          <cell r="C33" t="str">
            <v>Cap. 6</v>
          </cell>
          <cell r="D33" t="str">
            <v>Art. 610</v>
          </cell>
          <cell r="E33" t="str">
            <v>610.4</v>
          </cell>
          <cell r="F33" t="str">
            <v>P</v>
          </cell>
          <cell r="G33" t="str">
            <v>Relleno Para Estructuras con Material Granular Tipo BG</v>
          </cell>
          <cell r="H33" t="str">
            <v>m3</v>
          </cell>
        </row>
        <row r="34">
          <cell r="B34">
            <v>27</v>
          </cell>
          <cell r="C34" t="str">
            <v>Cap. 6</v>
          </cell>
          <cell r="D34" t="str">
            <v>Art. 610</v>
          </cell>
          <cell r="E34" t="str">
            <v>610.5</v>
          </cell>
          <cell r="F34" t="str">
            <v>P</v>
          </cell>
          <cell r="G34" t="str">
            <v>Relleno Para Estructuras con Material Filtrante</v>
          </cell>
          <cell r="H34" t="str">
            <v>m3</v>
          </cell>
        </row>
        <row r="35">
          <cell r="B35">
            <v>28</v>
          </cell>
          <cell r="C35" t="str">
            <v>Cap. 6</v>
          </cell>
          <cell r="D35" t="str">
            <v>Art. 621</v>
          </cell>
          <cell r="E35" t="str">
            <v>621.1</v>
          </cell>
          <cell r="F35" t="str">
            <v>P</v>
          </cell>
          <cell r="G35" t="str">
            <v>Pilote de concreto vaciado in situ de diámetro 0,80 m</v>
          </cell>
          <cell r="H35" t="str">
            <v>m</v>
          </cell>
        </row>
        <row r="36">
          <cell r="B36">
            <v>29</v>
          </cell>
          <cell r="C36" t="str">
            <v>Cap. 6</v>
          </cell>
          <cell r="D36" t="str">
            <v>Art. 630</v>
          </cell>
          <cell r="E36" t="str">
            <v>630.3.1</v>
          </cell>
          <cell r="F36" t="str">
            <v>P</v>
          </cell>
          <cell r="G36" t="str">
            <v>Concreto Clase C (f´c: 28 MPa) para Tableros</v>
          </cell>
          <cell r="H36" t="str">
            <v>m3</v>
          </cell>
        </row>
        <row r="37">
          <cell r="B37">
            <v>30</v>
          </cell>
          <cell r="C37" t="str">
            <v>Cap. 6</v>
          </cell>
          <cell r="D37" t="str">
            <v>Art. 630</v>
          </cell>
          <cell r="E37" t="str">
            <v>630.3.2</v>
          </cell>
          <cell r="F37" t="str">
            <v>P</v>
          </cell>
          <cell r="G37" t="str">
            <v>Concreto Clase C (f´c: 28 MPa) para Vigas Superestructura</v>
          </cell>
          <cell r="H37" t="str">
            <v>m3</v>
          </cell>
        </row>
        <row r="38">
          <cell r="B38">
            <v>31</v>
          </cell>
          <cell r="C38" t="str">
            <v>Cap. 6</v>
          </cell>
          <cell r="D38" t="str">
            <v>Art. 630</v>
          </cell>
          <cell r="E38" t="str">
            <v>630.3.3</v>
          </cell>
          <cell r="F38" t="str">
            <v>P</v>
          </cell>
          <cell r="G38" t="str">
            <v>Concreto Clase C (f´c: 28 MPa) para Losa de aproximación</v>
          </cell>
          <cell r="H38" t="str">
            <v>m3</v>
          </cell>
        </row>
        <row r="39">
          <cell r="B39">
            <v>32</v>
          </cell>
          <cell r="C39" t="str">
            <v>Cap. 6</v>
          </cell>
          <cell r="D39" t="str">
            <v>Art. 630</v>
          </cell>
          <cell r="E39" t="str">
            <v>630.4.1</v>
          </cell>
          <cell r="F39" t="str">
            <v>P</v>
          </cell>
          <cell r="G39" t="str">
            <v>Concreto Clase D (f´c:21 MPa) para Vigas cabezal (subestructura), vigas de apoyo y diafragmas</v>
          </cell>
          <cell r="H39" t="str">
            <v>m3</v>
          </cell>
        </row>
        <row r="40">
          <cell r="B40">
            <v>33</v>
          </cell>
          <cell r="C40" t="str">
            <v>Cap. 6</v>
          </cell>
          <cell r="D40" t="str">
            <v>Art. 630</v>
          </cell>
          <cell r="E40" t="str">
            <v>630.4.2.1</v>
          </cell>
          <cell r="F40" t="str">
            <v>P</v>
          </cell>
          <cell r="G40" t="str">
            <v>Concreto Clase D (f´c:21 MPa) para Estructuras (Espaldar)</v>
          </cell>
          <cell r="H40" t="str">
            <v>m3</v>
          </cell>
        </row>
        <row r="41">
          <cell r="B41" t="str">
            <v>33A</v>
          </cell>
          <cell r="C41" t="str">
            <v>Cap. 6</v>
          </cell>
          <cell r="D41" t="str">
            <v>Art. 630</v>
          </cell>
          <cell r="E41" t="str">
            <v>630.4.2.2</v>
          </cell>
          <cell r="F41" t="str">
            <v>P</v>
          </cell>
          <cell r="G41" t="str">
            <v>Concreto Clase D (f´c:21 MPa) para Estructuras (Muros, Aletas, Estructuras de Encole y descole)</v>
          </cell>
          <cell r="H41" t="str">
            <v>m3</v>
          </cell>
        </row>
        <row r="42">
          <cell r="B42">
            <v>34</v>
          </cell>
          <cell r="C42" t="str">
            <v>Cap. 6</v>
          </cell>
          <cell r="D42" t="str">
            <v>Art. 630</v>
          </cell>
          <cell r="E42" t="str">
            <v>630.4.3</v>
          </cell>
          <cell r="F42" t="str">
            <v>P</v>
          </cell>
          <cell r="G42" t="str">
            <v>Concreto Clase D (f´c:21 MPa) para Estructuras de protección de estribos</v>
          </cell>
          <cell r="H42" t="str">
            <v>m3</v>
          </cell>
        </row>
        <row r="43">
          <cell r="B43">
            <v>35</v>
          </cell>
          <cell r="C43" t="str">
            <v>Cap. 6</v>
          </cell>
          <cell r="D43" t="str">
            <v>Art. 630</v>
          </cell>
          <cell r="E43" t="str">
            <v>630.5</v>
          </cell>
          <cell r="F43" t="str">
            <v>P</v>
          </cell>
          <cell r="G43" t="str">
            <v>Concreto Clase E (f´c: 17,5 Mpa) para Caja de recolección de aguas de subdrenaje (Dim. Internas 0,9x0,90x1,5 m)</v>
          </cell>
          <cell r="H43" t="str">
            <v>m3</v>
          </cell>
        </row>
        <row r="44">
          <cell r="B44">
            <v>36</v>
          </cell>
          <cell r="C44" t="str">
            <v>Cap. 6</v>
          </cell>
          <cell r="D44" t="str">
            <v>Art. 630</v>
          </cell>
          <cell r="E44" t="str">
            <v>630.6</v>
          </cell>
          <cell r="F44" t="str">
            <v>P</v>
          </cell>
          <cell r="G44" t="str">
            <v>Concreto Clase F (f´c:14 MPa) para Solado de Limpieza y Atraque de Tubería</v>
          </cell>
          <cell r="H44" t="str">
            <v>m3</v>
          </cell>
        </row>
        <row r="45">
          <cell r="B45">
            <v>37</v>
          </cell>
          <cell r="C45" t="str">
            <v>Cap. 6</v>
          </cell>
          <cell r="D45" t="str">
            <v>Art. 640</v>
          </cell>
          <cell r="E45" t="str">
            <v>640.1</v>
          </cell>
          <cell r="F45" t="str">
            <v>G</v>
          </cell>
          <cell r="G45" t="str">
            <v>Acero de Refuerzo fy= 420 MPa</v>
          </cell>
          <cell r="H45" t="str">
            <v>kg</v>
          </cell>
        </row>
        <row r="46">
          <cell r="B46">
            <v>38</v>
          </cell>
          <cell r="C46" t="str">
            <v>Cap. 6</v>
          </cell>
          <cell r="D46" t="str">
            <v>Art. 642</v>
          </cell>
          <cell r="E46" t="str">
            <v>642.1</v>
          </cell>
          <cell r="F46" t="str">
            <v>G</v>
          </cell>
          <cell r="G46" t="str">
            <v>Apoyo elastomérico de 300*300*64mm con lámina de 3 mm Dureza 60</v>
          </cell>
          <cell r="H46" t="str">
            <v>u</v>
          </cell>
        </row>
        <row r="47">
          <cell r="B47">
            <v>39</v>
          </cell>
          <cell r="C47" t="str">
            <v>Cap. 6</v>
          </cell>
          <cell r="D47" t="str">
            <v>Art. 650</v>
          </cell>
          <cell r="E47" t="str">
            <v>650.1</v>
          </cell>
          <cell r="F47" t="str">
            <v>P</v>
          </cell>
          <cell r="G47" t="str">
            <v>Baranda metálica en Acero A36</v>
          </cell>
          <cell r="H47" t="str">
            <v>ml</v>
          </cell>
        </row>
        <row r="48">
          <cell r="B48">
            <v>40</v>
          </cell>
          <cell r="C48" t="str">
            <v>Cap. 6</v>
          </cell>
          <cell r="D48" t="str">
            <v>Art. 663</v>
          </cell>
          <cell r="E48" t="str">
            <v>663.1</v>
          </cell>
          <cell r="F48" t="str">
            <v>G</v>
          </cell>
          <cell r="G48" t="str">
            <v>Tubería de plástico con refuerzo en acero, norma NTC 4764 de diámetro 900 mm</v>
          </cell>
          <cell r="H48" t="str">
            <v>m</v>
          </cell>
        </row>
        <row r="49">
          <cell r="B49">
            <v>41</v>
          </cell>
          <cell r="C49" t="str">
            <v>Cap. 6</v>
          </cell>
          <cell r="D49" t="str">
            <v>Art. 663</v>
          </cell>
          <cell r="E49" t="str">
            <v>663.2</v>
          </cell>
          <cell r="F49" t="str">
            <v>G</v>
          </cell>
          <cell r="G49" t="str">
            <v>Tubería de plástico con refuerzo en acero, norma NTC 4764 de diámetro 1200 mm</v>
          </cell>
          <cell r="H49" t="str">
            <v>m</v>
          </cell>
        </row>
        <row r="50">
          <cell r="B50">
            <v>42</v>
          </cell>
          <cell r="C50" t="str">
            <v>Cap. 6</v>
          </cell>
          <cell r="D50" t="str">
            <v>Art. 670</v>
          </cell>
          <cell r="E50" t="str">
            <v>670.5</v>
          </cell>
          <cell r="F50" t="str">
            <v>P</v>
          </cell>
          <cell r="G50" t="str">
            <v>Disipadores de energía y sedimentadores en concreto ciclópeo</v>
          </cell>
          <cell r="H50" t="str">
            <v>m3</v>
          </cell>
        </row>
        <row r="51">
          <cell r="B51">
            <v>43</v>
          </cell>
          <cell r="C51" t="str">
            <v>Cap. 6</v>
          </cell>
          <cell r="D51" t="str">
            <v>Art. 671</v>
          </cell>
          <cell r="E51" t="str">
            <v>671.2</v>
          </cell>
          <cell r="F51" t="str">
            <v>P</v>
          </cell>
          <cell r="G51" t="str">
            <v>Cuneta de concreto vaciada in situ; incluye conformación de la superficie de apoyo</v>
          </cell>
          <cell r="H51" t="str">
            <v>m3</v>
          </cell>
        </row>
        <row r="52">
          <cell r="B52">
            <v>44</v>
          </cell>
          <cell r="C52" t="str">
            <v>Cap. 6</v>
          </cell>
          <cell r="D52" t="str">
            <v>Art. 672</v>
          </cell>
          <cell r="E52" t="str">
            <v>672.1</v>
          </cell>
          <cell r="F52" t="str">
            <v>P</v>
          </cell>
          <cell r="G52" t="str">
            <v>Bordillo de concreto vaciado in situ; incluye la preparación de la superficie de apoyo</v>
          </cell>
          <cell r="H52" t="str">
            <v>m</v>
          </cell>
        </row>
        <row r="53">
          <cell r="B53">
            <v>45</v>
          </cell>
          <cell r="C53" t="str">
            <v>Cap. 6</v>
          </cell>
          <cell r="D53" t="str">
            <v>Art. 673</v>
          </cell>
          <cell r="E53" t="str">
            <v>673.1.1</v>
          </cell>
          <cell r="F53" t="str">
            <v>P</v>
          </cell>
          <cell r="G53" t="str">
            <v>Geodren vial con tubería de drenaje  corrugada de 100 mm de diámetro nominal</v>
          </cell>
          <cell r="H53" t="str">
            <v>m</v>
          </cell>
        </row>
        <row r="54">
          <cell r="B54">
            <v>46</v>
          </cell>
          <cell r="C54" t="str">
            <v>Cap. 6</v>
          </cell>
          <cell r="D54" t="str">
            <v>Art. 673</v>
          </cell>
          <cell r="E54" t="str">
            <v>673.1.2</v>
          </cell>
          <cell r="F54" t="str">
            <v>P</v>
          </cell>
          <cell r="G54" t="str">
            <v>Tubería de drenaje corrugada de 100 mm de diámetro para descarga en estructura de recolección de aguas de subdrenaje</v>
          </cell>
          <cell r="H54" t="str">
            <v>m</v>
          </cell>
        </row>
        <row r="55">
          <cell r="B55">
            <v>47</v>
          </cell>
          <cell r="C55" t="str">
            <v>Cap. 6</v>
          </cell>
          <cell r="D55" t="str">
            <v>Art. 673</v>
          </cell>
          <cell r="E55" t="str">
            <v>673.2</v>
          </cell>
          <cell r="F55" t="str">
            <v>P</v>
          </cell>
          <cell r="G55" t="str">
            <v>Material granular drenante</v>
          </cell>
          <cell r="H55" t="str">
            <v>m3</v>
          </cell>
        </row>
        <row r="56">
          <cell r="B56">
            <v>48</v>
          </cell>
          <cell r="C56" t="str">
            <v>Cap. 6</v>
          </cell>
          <cell r="D56" t="str">
            <v>Art. 673</v>
          </cell>
          <cell r="E56" t="str">
            <v>673.3</v>
          </cell>
          <cell r="F56" t="str">
            <v>P</v>
          </cell>
          <cell r="G56" t="str">
            <v>Material de cobertura tipo Sub-base Granular</v>
          </cell>
          <cell r="H56" t="str">
            <v>m3</v>
          </cell>
        </row>
        <row r="57">
          <cell r="B57">
            <v>49</v>
          </cell>
          <cell r="C57" t="str">
            <v>Cap. 6</v>
          </cell>
          <cell r="D57" t="str">
            <v>Art. 681</v>
          </cell>
          <cell r="E57" t="str">
            <v>681.1</v>
          </cell>
          <cell r="F57" t="str">
            <v>P</v>
          </cell>
          <cell r="G57" t="str">
            <v>Gaviones de malla de alambre de acero entrelazado Clase 1.</v>
          </cell>
          <cell r="H57" t="str">
            <v>m3</v>
          </cell>
        </row>
        <row r="58">
          <cell r="B58">
            <v>0</v>
          </cell>
          <cell r="C58" t="str">
            <v>Cap. 7</v>
          </cell>
          <cell r="D58">
            <v>0</v>
          </cell>
          <cell r="E58">
            <v>0</v>
          </cell>
          <cell r="F58">
            <v>0</v>
          </cell>
          <cell r="G58" t="str">
            <v>SEÑALIZACIÓN Y SEGURIDAD</v>
          </cell>
          <cell r="H58">
            <v>0</v>
          </cell>
        </row>
        <row r="59">
          <cell r="B59">
            <v>50</v>
          </cell>
          <cell r="C59" t="str">
            <v>Cap. 7</v>
          </cell>
          <cell r="D59" t="str">
            <v>Art. 700</v>
          </cell>
          <cell r="E59" t="str">
            <v>700.1</v>
          </cell>
          <cell r="F59" t="str">
            <v>G</v>
          </cell>
          <cell r="G59" t="str">
            <v>Línea de demarcación con pintura en frío.</v>
          </cell>
          <cell r="H59" t="str">
            <v>m</v>
          </cell>
        </row>
        <row r="60">
          <cell r="B60">
            <v>51</v>
          </cell>
          <cell r="C60" t="str">
            <v>Cap. 7</v>
          </cell>
          <cell r="D60" t="str">
            <v>Art. 701</v>
          </cell>
          <cell r="E60" t="str">
            <v>701.1</v>
          </cell>
          <cell r="F60" t="str">
            <v>G</v>
          </cell>
          <cell r="G60" t="str">
            <v>Tacha retrorreflectiva color amarillo bidireccional roja y blanco, con superficie resistente a la abrasión</v>
          </cell>
          <cell r="H60" t="str">
            <v>u</v>
          </cell>
        </row>
        <row r="61">
          <cell r="B61">
            <v>52</v>
          </cell>
          <cell r="C61" t="str">
            <v>Cap. 7</v>
          </cell>
          <cell r="D61" t="str">
            <v>Art. 701</v>
          </cell>
          <cell r="E61" t="str">
            <v>701.2</v>
          </cell>
          <cell r="F61" t="str">
            <v>G</v>
          </cell>
          <cell r="G61" t="str">
            <v>Tacha retrorreflectiva color blanco monodireccional roja y blanco, con superficie resistente a la abrasión</v>
          </cell>
          <cell r="H61" t="str">
            <v>u</v>
          </cell>
        </row>
        <row r="62">
          <cell r="B62">
            <v>53</v>
          </cell>
          <cell r="C62" t="str">
            <v>Cap. 7</v>
          </cell>
          <cell r="D62" t="str">
            <v>Art. 710</v>
          </cell>
          <cell r="E62" t="str">
            <v>710.1.1</v>
          </cell>
          <cell r="F62" t="str">
            <v>G</v>
          </cell>
          <cell r="G62" t="str">
            <v>Señal vertical de tránsito preventiva con lámina reflectiva de acero galvanizado cuadrado de 75x75</v>
          </cell>
          <cell r="H62" t="str">
            <v>u</v>
          </cell>
        </row>
        <row r="63">
          <cell r="B63">
            <v>54</v>
          </cell>
          <cell r="C63" t="str">
            <v>Cap. 7</v>
          </cell>
          <cell r="D63" t="str">
            <v>Art. 710</v>
          </cell>
          <cell r="E63" t="str">
            <v>710.1.2</v>
          </cell>
          <cell r="F63" t="str">
            <v>G</v>
          </cell>
          <cell r="G63" t="str">
            <v>Señal vertical de tránsito reglamentaria con lámina reflectiva de acero galvanizado círculo de 75 cm de diámetro</v>
          </cell>
          <cell r="H63" t="str">
            <v>u</v>
          </cell>
        </row>
        <row r="64">
          <cell r="B64">
            <v>55</v>
          </cell>
          <cell r="C64" t="str">
            <v>Cap. 7</v>
          </cell>
          <cell r="D64" t="str">
            <v>Art. 710</v>
          </cell>
          <cell r="E64" t="str">
            <v>710.1.3</v>
          </cell>
          <cell r="F64" t="str">
            <v>G</v>
          </cell>
          <cell r="G64" t="str">
            <v>Señal vertical de tránsito informativa tipo SI-05A con lámina reflectiva de acero galvanizado de 145x40</v>
          </cell>
          <cell r="H64" t="str">
            <v>u</v>
          </cell>
        </row>
        <row r="65">
          <cell r="B65">
            <v>56</v>
          </cell>
          <cell r="C65" t="str">
            <v>Cap. 7</v>
          </cell>
          <cell r="D65" t="str">
            <v>Art. 710</v>
          </cell>
          <cell r="E65" t="str">
            <v>710.1.4</v>
          </cell>
          <cell r="F65" t="str">
            <v>G</v>
          </cell>
          <cell r="G65" t="str">
            <v>Señal vertical de tránsito informativa tipo SI-28 con lámina reflectiva de acero galvanizado de 105,20x35</v>
          </cell>
          <cell r="H65" t="str">
            <v>u</v>
          </cell>
        </row>
        <row r="66">
          <cell r="B66">
            <v>57</v>
          </cell>
          <cell r="C66" t="str">
            <v>Cap. 7</v>
          </cell>
          <cell r="D66" t="str">
            <v>Art. 720</v>
          </cell>
          <cell r="E66" t="str">
            <v>720.1</v>
          </cell>
          <cell r="F66" t="str">
            <v>G</v>
          </cell>
          <cell r="G66" t="str">
            <v>Poste de referencia</v>
          </cell>
          <cell r="H66" t="str">
            <v>u</v>
          </cell>
        </row>
        <row r="67">
          <cell r="B67">
            <v>58</v>
          </cell>
          <cell r="C67" t="str">
            <v>Cap. 7</v>
          </cell>
          <cell r="D67" t="str">
            <v>Art. 730</v>
          </cell>
          <cell r="E67" t="str">
            <v>730.1</v>
          </cell>
          <cell r="F67" t="str">
            <v>G</v>
          </cell>
          <cell r="G67" t="str">
            <v>Defensa metálica</v>
          </cell>
          <cell r="H67" t="str">
            <v>m</v>
          </cell>
        </row>
        <row r="68">
          <cell r="B68">
            <v>59</v>
          </cell>
          <cell r="C68" t="str">
            <v>Cap. 7</v>
          </cell>
          <cell r="D68" t="str">
            <v>Art. 730</v>
          </cell>
          <cell r="E68" t="str">
            <v>730.2</v>
          </cell>
          <cell r="F68" t="str">
            <v>G</v>
          </cell>
          <cell r="G68" t="str">
            <v>Sección Final para Defensa Metálica</v>
          </cell>
          <cell r="H68" t="str">
            <v>u</v>
          </cell>
        </row>
        <row r="69">
          <cell r="B69">
            <v>60</v>
          </cell>
          <cell r="C69" t="str">
            <v>Cap. 7</v>
          </cell>
          <cell r="D69" t="str">
            <v>Art. 740</v>
          </cell>
          <cell r="E69" t="str">
            <v>740.1</v>
          </cell>
          <cell r="F69" t="str">
            <v>G</v>
          </cell>
          <cell r="G69" t="str">
            <v>Captafaros</v>
          </cell>
          <cell r="H69" t="str">
            <v>u</v>
          </cell>
        </row>
        <row r="70">
          <cell r="B70">
            <v>61</v>
          </cell>
          <cell r="C70" t="str">
            <v>Cap. 7</v>
          </cell>
          <cell r="D70" t="str">
            <v>Art. 741</v>
          </cell>
          <cell r="E70" t="str">
            <v>741.1</v>
          </cell>
          <cell r="F70" t="str">
            <v>G</v>
          </cell>
          <cell r="G70" t="str">
            <v>Delineadores de Corona</v>
          </cell>
          <cell r="H70" t="str">
            <v>u</v>
          </cell>
        </row>
        <row r="71">
          <cell r="B71">
            <v>0</v>
          </cell>
          <cell r="C71" t="str">
            <v>Cap. 8</v>
          </cell>
          <cell r="D71">
            <v>0</v>
          </cell>
          <cell r="E71">
            <v>0</v>
          </cell>
          <cell r="F71">
            <v>0</v>
          </cell>
          <cell r="G71" t="str">
            <v>OBRAS VARIAS</v>
          </cell>
          <cell r="H71">
            <v>0</v>
          </cell>
        </row>
        <row r="72">
          <cell r="B72">
            <v>62</v>
          </cell>
          <cell r="C72" t="str">
            <v>Cap. 8</v>
          </cell>
          <cell r="D72" t="str">
            <v>Art. 800</v>
          </cell>
          <cell r="E72" t="str">
            <v>800.1</v>
          </cell>
          <cell r="F72" t="str">
            <v>G</v>
          </cell>
          <cell r="G72" t="str">
            <v>Cerca de Alambre de Puas con postes de madera</v>
          </cell>
          <cell r="H72" t="str">
            <v>m</v>
          </cell>
        </row>
        <row r="73">
          <cell r="B73">
            <v>63</v>
          </cell>
          <cell r="C73" t="str">
            <v>Cap. 8</v>
          </cell>
          <cell r="D73" t="str">
            <v>Art. 810</v>
          </cell>
          <cell r="E73" t="str">
            <v>810.1</v>
          </cell>
          <cell r="F73" t="str">
            <v>G</v>
          </cell>
          <cell r="G73" t="str">
            <v>Protección de taludes con tierra orgánica.</v>
          </cell>
          <cell r="H73" t="str">
            <v>m2</v>
          </cell>
        </row>
        <row r="74">
          <cell r="B74">
            <v>0</v>
          </cell>
          <cell r="C74" t="str">
            <v>Cap. 9</v>
          </cell>
          <cell r="D74">
            <v>0</v>
          </cell>
          <cell r="E74">
            <v>0</v>
          </cell>
          <cell r="F74">
            <v>0</v>
          </cell>
          <cell r="G74" t="str">
            <v>TRANSPORTE</v>
          </cell>
          <cell r="H74">
            <v>0</v>
          </cell>
        </row>
        <row r="75">
          <cell r="B75">
            <v>64</v>
          </cell>
          <cell r="C75" t="str">
            <v>Cap. 9</v>
          </cell>
          <cell r="D75" t="str">
            <v>Art. 900</v>
          </cell>
          <cell r="E75" t="str">
            <v>900.1</v>
          </cell>
          <cell r="F75" t="str">
            <v>G</v>
          </cell>
          <cell r="G75" t="str">
            <v>Transporte de materiales provenientes de la excavación de la explanación, canales y préstamos, entre cien metros(100 m) y mil metros(1.000 m) de distancia. Metro cúbico-Estación.</v>
          </cell>
          <cell r="H75" t="str">
            <v>m3-E</v>
          </cell>
        </row>
        <row r="76">
          <cell r="B76">
            <v>65</v>
          </cell>
          <cell r="C76" t="str">
            <v>Cap. 9</v>
          </cell>
          <cell r="D76" t="str">
            <v>Art. 900</v>
          </cell>
          <cell r="E76" t="str">
            <v>900.2</v>
          </cell>
          <cell r="F76" t="str">
            <v>G</v>
          </cell>
          <cell r="G76" t="str">
            <v>Transporte de materiales provenientes de la excavación de la explanación, canales y préstamos para distancias mayores de mil metros (1.000 m) Metro cúbico-kilómetro.</v>
          </cell>
          <cell r="H76" t="str">
            <v>m3-k</v>
          </cell>
        </row>
        <row r="77">
          <cell r="B77">
            <v>66</v>
          </cell>
          <cell r="C77" t="str">
            <v>Cap. 9</v>
          </cell>
          <cell r="D77" t="str">
            <v>Art. 900</v>
          </cell>
          <cell r="E77" t="str">
            <v>900.3</v>
          </cell>
          <cell r="F77" t="str">
            <v>G</v>
          </cell>
          <cell r="G77" t="str">
            <v>Transporte de materiales provenientes de derrumbes Metro cúbico-kilómetro. A partir de 100 metros</v>
          </cell>
          <cell r="H77" t="str">
            <v>m3-k</v>
          </cell>
        </row>
        <row r="78">
          <cell r="B78">
            <v>67</v>
          </cell>
          <cell r="C78" t="str">
            <v>Cap. 9</v>
          </cell>
          <cell r="D78" t="str">
            <v>Art. 900</v>
          </cell>
          <cell r="E78" t="str">
            <v>900.4.1</v>
          </cell>
          <cell r="F78" t="str">
            <v>P</v>
          </cell>
          <cell r="G78" t="str">
            <v>Transporte de materiales granulares para: Pedraplen (EG-Cap. 2), Sub-bases, Bases y Afirmados (EG-Cap. 3), Pavimentos Asfálticos (EG-Cap. 4); Pavimentos de Concreto (EG-Cap. 5); Estructuras y Drenajes (EG-Cap. 6): Rellenos, Concretos, Disipadores en Concr</v>
          </cell>
          <cell r="H78" t="str">
            <v>m3-k</v>
          </cell>
        </row>
        <row r="79">
          <cell r="B79">
            <v>68</v>
          </cell>
          <cell r="C79" t="str">
            <v>Cap. 9</v>
          </cell>
          <cell r="D79" t="str">
            <v>Art. 900</v>
          </cell>
          <cell r="E79" t="str">
            <v>900.4.2</v>
          </cell>
          <cell r="F79" t="str">
            <v>P</v>
          </cell>
          <cell r="G79" t="str">
            <v>Transporte de materiales granulares para: Pedraplen (EG-Cap. 2), Sub-bases, Bases y Afirmados (EG-Cap. 3), Pavimentos Asfálticos (EG-Cap. 4); Pavimentos de Concreto (EG-Cap. 5); Estructuras y Drenajes (EG-Cap. 6): Rellenos, Concretos, Disipadores en Concr</v>
          </cell>
          <cell r="H79" t="str">
            <v>m3-k</v>
          </cell>
        </row>
      </sheetData>
      <sheetData sheetId="1">
        <row r="2">
          <cell r="A2">
            <v>1000</v>
          </cell>
          <cell r="B2">
            <v>0</v>
          </cell>
          <cell r="C2">
            <v>0</v>
          </cell>
          <cell r="D2">
            <v>0</v>
          </cell>
        </row>
        <row r="3">
          <cell r="A3">
            <v>1001</v>
          </cell>
          <cell r="B3" t="str">
            <v>Aspersor manual</v>
          </cell>
          <cell r="C3" t="str">
            <v>$/hora</v>
          </cell>
          <cell r="D3">
            <v>2550</v>
          </cell>
        </row>
        <row r="4">
          <cell r="A4">
            <v>1002</v>
          </cell>
          <cell r="B4" t="str">
            <v>Bomba eléctrica para accionar la celda</v>
          </cell>
          <cell r="C4" t="str">
            <v>$/hora</v>
          </cell>
          <cell r="D4">
            <v>57500</v>
          </cell>
        </row>
        <row r="5">
          <cell r="A5">
            <v>1003</v>
          </cell>
          <cell r="B5" t="str">
            <v>Cargador sobre orugas Capacidad 0,76 m3, incluye operario</v>
          </cell>
          <cell r="C5" t="str">
            <v>$/hora</v>
          </cell>
          <cell r="D5">
            <v>79880</v>
          </cell>
        </row>
        <row r="6">
          <cell r="A6">
            <v>1004</v>
          </cell>
          <cell r="B6" t="str">
            <v>Cargador sobre orugas Capacidad  1,33 m3 incluye operario</v>
          </cell>
          <cell r="C6" t="str">
            <v>$/hora</v>
          </cell>
          <cell r="D6">
            <v>106540</v>
          </cell>
        </row>
        <row r="7">
          <cell r="A7">
            <v>1005</v>
          </cell>
          <cell r="B7" t="str">
            <v>Cargador sobre orugas, Capacidad 1,85 m3, incluye operario</v>
          </cell>
          <cell r="C7" t="str">
            <v>$/hora</v>
          </cell>
          <cell r="D7">
            <v>129220</v>
          </cell>
        </row>
        <row r="8">
          <cell r="A8">
            <v>1006</v>
          </cell>
          <cell r="B8" t="str">
            <v>Camion 350</v>
          </cell>
          <cell r="C8" t="str">
            <v>$/hora</v>
          </cell>
          <cell r="D8">
            <v>50250</v>
          </cell>
        </row>
        <row r="9">
          <cell r="A9">
            <v>1007</v>
          </cell>
          <cell r="B9" t="str">
            <v>Camioneta D-300</v>
          </cell>
          <cell r="C9" t="str">
            <v>$/hora</v>
          </cell>
          <cell r="D9">
            <v>44290</v>
          </cell>
        </row>
        <row r="10">
          <cell r="A10">
            <v>1008</v>
          </cell>
          <cell r="B10" t="str">
            <v>Camabaja</v>
          </cell>
          <cell r="C10" t="str">
            <v>$/hora</v>
          </cell>
          <cell r="D10">
            <v>15276</v>
          </cell>
        </row>
        <row r="11">
          <cell r="A11">
            <v>1009</v>
          </cell>
          <cell r="B11" t="str">
            <v>Minicargador sobre ruedas Potencia &lt; 80 HP. Capacidad 0,75 m3. No incluye operario</v>
          </cell>
          <cell r="C11" t="str">
            <v>$/hora</v>
          </cell>
          <cell r="D11">
            <v>58805</v>
          </cell>
        </row>
        <row r="12">
          <cell r="A12">
            <v>1010</v>
          </cell>
          <cell r="B12" t="str">
            <v>Cargador sobre ruedas Potencia &gt; 80 HP Capacidad de carga 1,0 m3. incluye operario</v>
          </cell>
          <cell r="C12" t="str">
            <v>$/hora</v>
          </cell>
          <cell r="D12">
            <v>79660</v>
          </cell>
        </row>
        <row r="13">
          <cell r="A13">
            <v>1011</v>
          </cell>
          <cell r="B13" t="str">
            <v>Cargador  sobre ruedas: Potencia &gt; 100 HP, incluye operario</v>
          </cell>
          <cell r="C13" t="str">
            <v>$/hora</v>
          </cell>
          <cell r="D13">
            <v>106330</v>
          </cell>
        </row>
        <row r="14">
          <cell r="A14">
            <v>1012</v>
          </cell>
          <cell r="B14" t="str">
            <v>Cargador  sobre ruedas: Potencia &gt; 125 HP, incluye operario</v>
          </cell>
          <cell r="C14" t="str">
            <v>$/hora</v>
          </cell>
          <cell r="D14">
            <v>127040</v>
          </cell>
        </row>
        <row r="15">
          <cell r="A15">
            <v>1013</v>
          </cell>
          <cell r="B15" t="str">
            <v xml:space="preserve">Carrotanque de agua(1000 Galones) </v>
          </cell>
          <cell r="C15" t="str">
            <v>$/hora</v>
          </cell>
          <cell r="D15">
            <v>68066</v>
          </cell>
        </row>
        <row r="16">
          <cell r="A16">
            <v>1014</v>
          </cell>
          <cell r="B16" t="str">
            <v>Carrotanque Irrigador de asfalto, 1000 Galones de capacidad</v>
          </cell>
          <cell r="C16" t="str">
            <v>$/hora</v>
          </cell>
          <cell r="D16">
            <v>86740</v>
          </cell>
        </row>
        <row r="17">
          <cell r="A17">
            <v>1015</v>
          </cell>
          <cell r="B17" t="str">
            <v>Cizalla manual de 90 cm.</v>
          </cell>
          <cell r="C17" t="str">
            <v>$/hora</v>
          </cell>
          <cell r="D17">
            <v>510</v>
          </cell>
        </row>
        <row r="18">
          <cell r="A18">
            <v>1016</v>
          </cell>
          <cell r="B18" t="str">
            <v>Compactador Manual Vibratorio (RANA) con motor de 6 HP</v>
          </cell>
          <cell r="C18" t="str">
            <v>$/hora</v>
          </cell>
          <cell r="D18">
            <v>5100</v>
          </cell>
        </row>
        <row r="19">
          <cell r="A19">
            <v>1017</v>
          </cell>
          <cell r="B19" t="str">
            <v>Compactador manual (SALTARIN) Peso de operación (Kg.) 52, Fuerza de impacto por golpe (KN) 12.</v>
          </cell>
          <cell r="C19" t="str">
            <v>$/hora</v>
          </cell>
          <cell r="D19">
            <v>9672</v>
          </cell>
        </row>
        <row r="20">
          <cell r="A20">
            <v>1018</v>
          </cell>
          <cell r="B20" t="str">
            <v>Cilindros tandem estática</v>
          </cell>
          <cell r="C20" t="str">
            <v>$/hora</v>
          </cell>
          <cell r="D20">
            <v>64530</v>
          </cell>
        </row>
        <row r="21">
          <cell r="A21">
            <v>1019</v>
          </cell>
          <cell r="B21" t="str">
            <v>Cilindros Tandem vibratoria</v>
          </cell>
          <cell r="C21" t="str">
            <v>$/hora</v>
          </cell>
          <cell r="D21">
            <v>53153.333333333336</v>
          </cell>
        </row>
        <row r="22">
          <cell r="A22">
            <v>1020</v>
          </cell>
          <cell r="B22" t="str">
            <v>Compactadoras de llantas autopropulsadas</v>
          </cell>
          <cell r="C22" t="str">
            <v>$/hora</v>
          </cell>
          <cell r="D22">
            <v>58840</v>
          </cell>
        </row>
        <row r="23">
          <cell r="A23">
            <v>1021</v>
          </cell>
          <cell r="B23" t="str">
            <v>Compactadores Vibratorios Autopropulsados</v>
          </cell>
          <cell r="C23" t="str">
            <v>$/hora</v>
          </cell>
          <cell r="D23">
            <v>101590</v>
          </cell>
        </row>
        <row r="24">
          <cell r="A24">
            <v>1022</v>
          </cell>
          <cell r="B24" t="str">
            <v>Compresor (barrido y soplado)</v>
          </cell>
          <cell r="C24" t="str">
            <v>$/hora</v>
          </cell>
          <cell r="D24">
            <v>32093</v>
          </cell>
        </row>
        <row r="25">
          <cell r="A25">
            <v>1023</v>
          </cell>
          <cell r="B25" t="str">
            <v>Compresor 120 HP, con martillo.</v>
          </cell>
          <cell r="C25" t="str">
            <v>$/hora</v>
          </cell>
          <cell r="D25">
            <v>45256</v>
          </cell>
        </row>
        <row r="26">
          <cell r="A26">
            <v>1024</v>
          </cell>
          <cell r="B26" t="str">
            <v>Cortadora de pavimento, Máxima profundidad de corte: 160 mm. Capacidad de disco: desde 12´´ hasta 18´´ de diámetro. Peso operacional: 135 kg, 13.5 hp de potencia</v>
          </cell>
          <cell r="C26" t="str">
            <v>$/hora</v>
          </cell>
          <cell r="D26">
            <v>5909</v>
          </cell>
        </row>
        <row r="27">
          <cell r="A27">
            <v>1025</v>
          </cell>
          <cell r="B27" t="str">
            <v>Diferencial de 3 ton</v>
          </cell>
          <cell r="C27" t="str">
            <v>$/hora</v>
          </cell>
          <cell r="D27">
            <v>3060</v>
          </cell>
        </row>
        <row r="28">
          <cell r="A28">
            <v>1026</v>
          </cell>
          <cell r="B28" t="str">
            <v>Equipo de acarreo interno</v>
          </cell>
          <cell r="C28" t="str">
            <v>$/hora</v>
          </cell>
          <cell r="D28">
            <v>19125</v>
          </cell>
        </row>
        <row r="29">
          <cell r="A29">
            <v>1027</v>
          </cell>
          <cell r="B29" t="str">
            <v xml:space="preserve">Equipo de oxicorte, Capacidad de corte: hasta 6´´ (152mm) </v>
          </cell>
          <cell r="C29" t="str">
            <v>$/hora</v>
          </cell>
          <cell r="D29">
            <v>12909</v>
          </cell>
        </row>
        <row r="30">
          <cell r="A30">
            <v>1028</v>
          </cell>
          <cell r="B30" t="str">
            <v>Equipo de soldadura 250 AMP</v>
          </cell>
          <cell r="C30" t="str">
            <v>$/hora</v>
          </cell>
          <cell r="D30">
            <v>24850</v>
          </cell>
        </row>
        <row r="31">
          <cell r="A31">
            <v>1029</v>
          </cell>
          <cell r="B31" t="str">
            <v>Equipo de Soldadura</v>
          </cell>
          <cell r="C31" t="str">
            <v>$/hora</v>
          </cell>
          <cell r="D31">
            <v>21540</v>
          </cell>
        </row>
        <row r="32">
          <cell r="A32">
            <v>1030</v>
          </cell>
          <cell r="B32" t="str">
            <v>Equipo de soldadura 400</v>
          </cell>
          <cell r="C32" t="str">
            <v>$/hora</v>
          </cell>
          <cell r="D32">
            <v>21540</v>
          </cell>
        </row>
        <row r="33">
          <cell r="A33">
            <v>1031</v>
          </cell>
          <cell r="B33" t="str">
            <v>Equipo de soldadura 600</v>
          </cell>
          <cell r="C33" t="str">
            <v>$/hora</v>
          </cell>
          <cell r="D33">
            <v>29790</v>
          </cell>
        </row>
        <row r="34">
          <cell r="A34">
            <v>1032</v>
          </cell>
          <cell r="B34" t="str">
            <v>Equipo de oxigeno y soldadura</v>
          </cell>
          <cell r="C34" t="str">
            <v>$/hora</v>
          </cell>
          <cell r="D34">
            <v>12000</v>
          </cell>
        </row>
        <row r="35">
          <cell r="A35">
            <v>1033</v>
          </cell>
          <cell r="B35" t="str">
            <v>Esparcidor de gravilla, Ancho de esparcimiento 3100mm, Velocidad de trabajo 10—20km2/h</v>
          </cell>
          <cell r="C35" t="str">
            <v>$/hora</v>
          </cell>
          <cell r="D35">
            <v>90259</v>
          </cell>
        </row>
        <row r="36">
          <cell r="A36">
            <v>1034</v>
          </cell>
          <cell r="B36" t="str">
            <v>Formaleta metálica (concreto hidraulico)</v>
          </cell>
          <cell r="C36" t="str">
            <v>$/hora</v>
          </cell>
          <cell r="D36">
            <v>5320</v>
          </cell>
        </row>
        <row r="37">
          <cell r="A37">
            <v>1035</v>
          </cell>
          <cell r="B37" t="str">
            <v>Grua hidráulica Capacidad 25 - 35 Toneladas</v>
          </cell>
          <cell r="C37" t="str">
            <v>$/hora</v>
          </cell>
          <cell r="D37">
            <v>145490</v>
          </cell>
        </row>
        <row r="38">
          <cell r="A38">
            <v>1036</v>
          </cell>
          <cell r="B38" t="str">
            <v>Guadañadora, Cilindraje 41.5 cm3, Longitud del mango 1450 mm, Peso 7.4 kg</v>
          </cell>
          <cell r="C38" t="str">
            <v>$/hora</v>
          </cell>
          <cell r="D38">
            <v>18250</v>
          </cell>
        </row>
        <row r="39">
          <cell r="A39">
            <v>1037</v>
          </cell>
          <cell r="B39" t="str">
            <v>Maquina térmica pegatachas</v>
          </cell>
          <cell r="C39" t="str">
            <v>$/hora</v>
          </cell>
          <cell r="D39">
            <v>35420</v>
          </cell>
        </row>
        <row r="40">
          <cell r="A40">
            <v>1038</v>
          </cell>
          <cell r="B40" t="str">
            <v xml:space="preserve">Mezclado de Concreto Genérico Modelo 6E </v>
          </cell>
          <cell r="C40" t="str">
            <v>$/hora</v>
          </cell>
          <cell r="D40">
            <v>11160</v>
          </cell>
        </row>
        <row r="41">
          <cell r="A41">
            <v>1039</v>
          </cell>
          <cell r="B41" t="str">
            <v>Motobomba 3 PULGADAS (incluye operario)</v>
          </cell>
          <cell r="C41" t="str">
            <v>$/hora</v>
          </cell>
          <cell r="D41">
            <v>9141.125</v>
          </cell>
        </row>
        <row r="42">
          <cell r="A42">
            <v>1040</v>
          </cell>
          <cell r="B42" t="str">
            <v>Motobomba 4 pulgadas</v>
          </cell>
          <cell r="C42" t="str">
            <v>$/hora</v>
          </cell>
          <cell r="D42">
            <v>10541.125</v>
          </cell>
        </row>
        <row r="43">
          <cell r="A43">
            <v>1041</v>
          </cell>
          <cell r="B43" t="str">
            <v>Motobomba de concreto</v>
          </cell>
          <cell r="C43" t="str">
            <v>$/hora</v>
          </cell>
          <cell r="D43">
            <v>79425</v>
          </cell>
        </row>
        <row r="44">
          <cell r="A44">
            <v>1042</v>
          </cell>
          <cell r="B44" t="str">
            <v>Motoniveladora  potencia 190 HP, ancho de hoja 3,70 m, peso 18 ton.</v>
          </cell>
          <cell r="C44" t="str">
            <v>$/hora</v>
          </cell>
          <cell r="D44">
            <v>129965</v>
          </cell>
        </row>
        <row r="45">
          <cell r="A45">
            <v>1043</v>
          </cell>
          <cell r="B45" t="str">
            <v>Motosierra, 93.6 cm3 - 7.1 HP, 45-90 cm - 7.9 kg</v>
          </cell>
          <cell r="C45" t="str">
            <v>$/hora</v>
          </cell>
          <cell r="D45">
            <v>10608</v>
          </cell>
        </row>
        <row r="46">
          <cell r="A46">
            <v>1044</v>
          </cell>
          <cell r="B46" t="str">
            <v>Pala auxiliar de piloteadora</v>
          </cell>
          <cell r="C46" t="str">
            <v>$/hora</v>
          </cell>
          <cell r="D46">
            <v>76380</v>
          </cell>
        </row>
        <row r="47">
          <cell r="A47">
            <v>1045</v>
          </cell>
          <cell r="B47" t="str">
            <v>Piloteadora SOILMEC o similar</v>
          </cell>
          <cell r="C47" t="str">
            <v>$/hora</v>
          </cell>
          <cell r="D47">
            <v>256100</v>
          </cell>
        </row>
        <row r="48">
          <cell r="A48">
            <v>1046</v>
          </cell>
          <cell r="B48" t="str">
            <v>Planta de asfalto en caliente</v>
          </cell>
          <cell r="C48" t="str">
            <v>$/hora</v>
          </cell>
          <cell r="D48">
            <v>495950</v>
          </cell>
        </row>
        <row r="49">
          <cell r="A49">
            <v>1047</v>
          </cell>
          <cell r="B49" t="str">
            <v>Planta trituradora Alimentador máx:6 5/16"(160mm)  Velocidad :630rpm Motor:110kw PESO:10.8 ton Capacidad:80-200ton/hora</v>
          </cell>
          <cell r="C49" t="str">
            <v>$/hora</v>
          </cell>
          <cell r="D49">
            <v>424232</v>
          </cell>
        </row>
        <row r="50">
          <cell r="A50">
            <v>1048</v>
          </cell>
          <cell r="B50" t="str">
            <v>Regla vibratoria, de longitud de 3 a 5 m, motor de 3600 rpm, potencia 6 HP</v>
          </cell>
          <cell r="C50" t="str">
            <v>$/hora</v>
          </cell>
          <cell r="D50">
            <v>10952</v>
          </cell>
        </row>
        <row r="51">
          <cell r="A51">
            <v>1049</v>
          </cell>
          <cell r="B51" t="str">
            <v>Retrocargador, pala de 1,1 m3 de capacidad, profundidad de excavación de 4.400 mm y una altura de 5.680 mm</v>
          </cell>
          <cell r="C51" t="str">
            <v>$/hora</v>
          </cell>
          <cell r="D51">
            <v>76380</v>
          </cell>
        </row>
        <row r="52">
          <cell r="A52">
            <v>1050</v>
          </cell>
          <cell r="B52" t="str">
            <v>Retroexcavadora Cargador 0,86 m3 Excavador 60 cm</v>
          </cell>
          <cell r="C52" t="str">
            <v>$/hora</v>
          </cell>
          <cell r="D52">
            <v>68562.5</v>
          </cell>
        </row>
        <row r="53">
          <cell r="A53">
            <v>1051</v>
          </cell>
          <cell r="B53" t="str">
            <v>Retroexcavadora  potencia 138 HP, valde de 1,5 m3.</v>
          </cell>
          <cell r="C53" t="str">
            <v>$/hora</v>
          </cell>
          <cell r="D53">
            <v>131960</v>
          </cell>
        </row>
        <row r="54">
          <cell r="A54">
            <v>1052</v>
          </cell>
          <cell r="B54" t="str">
            <v>Terminadora de asfalto (Finisher), potencia en el volante 174 HP, R=20M3/H, velocidad de pavimentacion 114 m/min</v>
          </cell>
          <cell r="C54" t="str">
            <v>$/hora</v>
          </cell>
          <cell r="D54">
            <v>137250</v>
          </cell>
        </row>
        <row r="55">
          <cell r="A55">
            <v>1053</v>
          </cell>
          <cell r="B55" t="str">
            <v>Equipo de demarcación Autopropulsado</v>
          </cell>
          <cell r="C55" t="str">
            <v>$/hora</v>
          </cell>
          <cell r="D55">
            <v>43830</v>
          </cell>
        </row>
        <row r="56">
          <cell r="A56">
            <v>1054</v>
          </cell>
          <cell r="B56" t="str">
            <v>Vibrador de concreto, Motor de 3 hp a 18.000 rpm Mangueras de 4 mt</v>
          </cell>
          <cell r="C56" t="str">
            <v>$/hora</v>
          </cell>
          <cell r="D56">
            <v>6039</v>
          </cell>
        </row>
        <row r="57">
          <cell r="A57">
            <v>1055</v>
          </cell>
          <cell r="B57" t="str">
            <v>Vibrador de concreto (incluye operario)</v>
          </cell>
          <cell r="C57" t="str">
            <v>$/hora</v>
          </cell>
          <cell r="D57">
            <v>11060.125</v>
          </cell>
        </row>
        <row r="58">
          <cell r="A58">
            <v>1056</v>
          </cell>
          <cell r="B58" t="str">
            <v>Volqueta sencilla Capacidad 6 m3</v>
          </cell>
          <cell r="C58" t="str">
            <v>$/hora</v>
          </cell>
          <cell r="D58">
            <v>70980</v>
          </cell>
        </row>
        <row r="59">
          <cell r="A59">
            <v>1057</v>
          </cell>
          <cell r="B59">
            <v>0</v>
          </cell>
          <cell r="C59">
            <v>0</v>
          </cell>
          <cell r="D59">
            <v>0</v>
          </cell>
        </row>
        <row r="60">
          <cell r="A60">
            <v>1058</v>
          </cell>
          <cell r="B60" t="str">
            <v>Cosedora Geotextil</v>
          </cell>
          <cell r="C60" t="str">
            <v>$/hora</v>
          </cell>
          <cell r="D60">
            <v>9660</v>
          </cell>
        </row>
        <row r="61">
          <cell r="A61">
            <v>1059</v>
          </cell>
          <cell r="B61" t="str">
            <v>Planta Portátil Clasificadora de Material</v>
          </cell>
          <cell r="C61" t="str">
            <v>$/hora</v>
          </cell>
          <cell r="D61">
            <v>35996</v>
          </cell>
        </row>
        <row r="62">
          <cell r="A62">
            <v>1060</v>
          </cell>
          <cell r="B62" t="str">
            <v>Dosificadora de concreto</v>
          </cell>
          <cell r="C62" t="str">
            <v>$/hora</v>
          </cell>
          <cell r="D62">
            <v>35710</v>
          </cell>
        </row>
        <row r="63">
          <cell r="A63">
            <v>1061</v>
          </cell>
          <cell r="B63" t="str">
            <v xml:space="preserve">Sistema de mezclado e inyección   Serie ZMP HAENY Bentonita </v>
          </cell>
          <cell r="C63" t="str">
            <v>$/hora</v>
          </cell>
          <cell r="D63">
            <v>34680</v>
          </cell>
        </row>
        <row r="64">
          <cell r="A64">
            <v>1062</v>
          </cell>
          <cell r="B64" t="str">
            <v>Retroexacavadora Deere Modelo 510C</v>
          </cell>
          <cell r="C64" t="str">
            <v>$/hora</v>
          </cell>
          <cell r="D64">
            <v>78530</v>
          </cell>
        </row>
        <row r="65">
          <cell r="A65">
            <v>1063</v>
          </cell>
          <cell r="B65" t="str">
            <v>Mezclado de Concreto Genérico Modelo 12E</v>
          </cell>
          <cell r="C65" t="str">
            <v>$/hora</v>
          </cell>
          <cell r="D65">
            <v>12918</v>
          </cell>
        </row>
        <row r="66">
          <cell r="A66">
            <v>1064</v>
          </cell>
          <cell r="B66" t="str">
            <v>Volqueta tipo doble troque</v>
          </cell>
          <cell r="C66" t="str">
            <v>$/hora</v>
          </cell>
          <cell r="D66">
            <v>121260</v>
          </cell>
        </row>
        <row r="67">
          <cell r="A67">
            <v>1065</v>
          </cell>
          <cell r="B67" t="str">
            <v>Mezcladora de concreto (mixer)</v>
          </cell>
          <cell r="C67" t="str">
            <v>$/hora</v>
          </cell>
          <cell r="D67">
            <v>130810</v>
          </cell>
        </row>
        <row r="68">
          <cell r="A68">
            <v>1066</v>
          </cell>
        </row>
        <row r="69">
          <cell r="A69">
            <v>1067</v>
          </cell>
        </row>
        <row r="70">
          <cell r="A70">
            <v>1068</v>
          </cell>
        </row>
        <row r="71">
          <cell r="A71">
            <v>1069</v>
          </cell>
        </row>
        <row r="72">
          <cell r="A72">
            <v>1070</v>
          </cell>
        </row>
        <row r="73">
          <cell r="A73">
            <v>1071</v>
          </cell>
        </row>
        <row r="74">
          <cell r="A74">
            <v>1072</v>
          </cell>
        </row>
        <row r="75">
          <cell r="A75">
            <v>1073</v>
          </cell>
        </row>
        <row r="76">
          <cell r="A76">
            <v>1074</v>
          </cell>
        </row>
        <row r="77">
          <cell r="A77">
            <v>1075</v>
          </cell>
        </row>
        <row r="78">
          <cell r="A78">
            <v>1076</v>
          </cell>
        </row>
        <row r="79">
          <cell r="A79">
            <v>1077</v>
          </cell>
        </row>
        <row r="80">
          <cell r="A80">
            <v>1078</v>
          </cell>
        </row>
        <row r="81">
          <cell r="A81">
            <v>1079</v>
          </cell>
        </row>
        <row r="82">
          <cell r="A82">
            <v>1080</v>
          </cell>
        </row>
        <row r="83">
          <cell r="A83">
            <v>1081</v>
          </cell>
        </row>
        <row r="84">
          <cell r="A84">
            <v>1082</v>
          </cell>
        </row>
        <row r="85">
          <cell r="A85">
            <v>1083</v>
          </cell>
        </row>
        <row r="86">
          <cell r="A86">
            <v>1084</v>
          </cell>
        </row>
        <row r="87">
          <cell r="A87">
            <v>1085</v>
          </cell>
        </row>
        <row r="88">
          <cell r="A88">
            <v>1086</v>
          </cell>
        </row>
        <row r="89">
          <cell r="A89">
            <v>1087</v>
          </cell>
        </row>
        <row r="90">
          <cell r="A90">
            <v>1100</v>
          </cell>
          <cell r="B90" t="str">
            <v>Factor de ajuste Equipos a Enero del 2016</v>
          </cell>
          <cell r="D90">
            <v>2.5399999999999999E-2</v>
          </cell>
        </row>
        <row r="91">
          <cell r="A91">
            <v>1101</v>
          </cell>
        </row>
        <row r="92">
          <cell r="A92">
            <v>1102</v>
          </cell>
          <cell r="B92" t="str">
            <v>Herramienta menor - 2% Mano de Obra</v>
          </cell>
          <cell r="D92">
            <v>0.02</v>
          </cell>
        </row>
        <row r="93">
          <cell r="A93">
            <v>1103</v>
          </cell>
        </row>
        <row r="94">
          <cell r="A94">
            <v>1104</v>
          </cell>
        </row>
        <row r="95">
          <cell r="A95">
            <v>1105</v>
          </cell>
          <cell r="B95" t="str">
            <v>Herramienta menor - 5% Mano de Obra</v>
          </cell>
          <cell r="D95">
            <v>0.05</v>
          </cell>
        </row>
        <row r="96">
          <cell r="A96">
            <v>1106</v>
          </cell>
        </row>
        <row r="97">
          <cell r="A97">
            <v>1107</v>
          </cell>
        </row>
        <row r="98">
          <cell r="A98">
            <v>1108</v>
          </cell>
          <cell r="B98" t="str">
            <v>Herramienta menor - 8% Mano de Obra</v>
          </cell>
          <cell r="D98">
            <v>0.08</v>
          </cell>
        </row>
        <row r="99">
          <cell r="A99">
            <v>1109</v>
          </cell>
        </row>
        <row r="100">
          <cell r="A100">
            <v>1110</v>
          </cell>
          <cell r="B100" t="str">
            <v>Herramienta menor - 10% Mano de Obra</v>
          </cell>
          <cell r="D100">
            <v>0.1</v>
          </cell>
        </row>
      </sheetData>
      <sheetData sheetId="2"/>
      <sheetData sheetId="3">
        <row r="2">
          <cell r="A2">
            <v>2000</v>
          </cell>
          <cell r="B2">
            <v>0</v>
          </cell>
          <cell r="C2">
            <v>0</v>
          </cell>
          <cell r="D2">
            <v>0</v>
          </cell>
        </row>
        <row r="3">
          <cell r="A3">
            <v>2001</v>
          </cell>
          <cell r="B3" t="str">
            <v>Acero A-36 para estructura metalica</v>
          </cell>
          <cell r="C3" t="str">
            <v>kg</v>
          </cell>
          <cell r="D3">
            <v>2861</v>
          </cell>
        </row>
        <row r="4">
          <cell r="A4">
            <v>2002</v>
          </cell>
          <cell r="B4" t="str">
            <v>Acero de refuerzo PDR-60</v>
          </cell>
          <cell r="C4" t="str">
            <v>kg</v>
          </cell>
          <cell r="D4">
            <v>2667</v>
          </cell>
        </row>
        <row r="5">
          <cell r="A5">
            <v>2003</v>
          </cell>
          <cell r="B5" t="str">
            <v>Aditivo Acelerante de Fraguado</v>
          </cell>
          <cell r="C5" t="str">
            <v>kg</v>
          </cell>
          <cell r="D5">
            <v>8587</v>
          </cell>
        </row>
        <row r="6">
          <cell r="A6">
            <v>2004</v>
          </cell>
          <cell r="B6" t="str">
            <v>Aditivo curador</v>
          </cell>
          <cell r="C6" t="str">
            <v>kg</v>
          </cell>
          <cell r="D6">
            <v>71423</v>
          </cell>
        </row>
        <row r="7">
          <cell r="A7">
            <v>2005</v>
          </cell>
          <cell r="B7" t="str">
            <v>Agregado para concreto hidraulico</v>
          </cell>
          <cell r="C7" t="str">
            <v>m3</v>
          </cell>
          <cell r="D7">
            <v>96100</v>
          </cell>
        </row>
        <row r="8">
          <cell r="A8">
            <v>2006</v>
          </cell>
          <cell r="B8" t="str">
            <v>Agregado Petreo para Triturar (Crudo)</v>
          </cell>
          <cell r="C8" t="str">
            <v>m3</v>
          </cell>
          <cell r="D8">
            <v>6000</v>
          </cell>
        </row>
        <row r="9">
          <cell r="A9">
            <v>2007</v>
          </cell>
          <cell r="B9" t="str">
            <v>Agregado Petreo para TSS</v>
          </cell>
          <cell r="C9" t="str">
            <v>m3</v>
          </cell>
          <cell r="D9">
            <v>75641</v>
          </cell>
        </row>
        <row r="10">
          <cell r="A10">
            <v>2008</v>
          </cell>
          <cell r="B10" t="str">
            <v>Agua</v>
          </cell>
          <cell r="C10" t="str">
            <v>lt</v>
          </cell>
          <cell r="D10">
            <v>30</v>
          </cell>
        </row>
        <row r="11">
          <cell r="A11">
            <v>2009</v>
          </cell>
          <cell r="B11" t="str">
            <v>Alambre de pua calibre 12 (350 m)</v>
          </cell>
          <cell r="C11" t="str">
            <v>ml</v>
          </cell>
          <cell r="D11">
            <v>455</v>
          </cell>
        </row>
        <row r="12">
          <cell r="A12">
            <v>2010</v>
          </cell>
          <cell r="B12" t="str">
            <v>Alambre galvanizado No. 12</v>
          </cell>
          <cell r="C12" t="str">
            <v>kg</v>
          </cell>
          <cell r="D12">
            <v>4558</v>
          </cell>
        </row>
        <row r="13">
          <cell r="A13">
            <v>2011</v>
          </cell>
          <cell r="B13" t="str">
            <v>Alambre Negro Para Amarre</v>
          </cell>
          <cell r="C13" t="str">
            <v>kg</v>
          </cell>
          <cell r="D13">
            <v>3305</v>
          </cell>
        </row>
        <row r="14">
          <cell r="A14">
            <v>2012</v>
          </cell>
          <cell r="B14" t="str">
            <v>Almohadillas de neopreno dureza 60 (30cm*30cm*6,4cm con 2 laminas de 3mm)</v>
          </cell>
          <cell r="C14" t="str">
            <v>u</v>
          </cell>
          <cell r="D14">
            <v>331201</v>
          </cell>
        </row>
        <row r="15">
          <cell r="A15">
            <v>2013</v>
          </cell>
          <cell r="B15" t="str">
            <v>Amortiguadores (Para Defensas Metálicas), Incluye Tornillos</v>
          </cell>
          <cell r="C15" t="str">
            <v>u</v>
          </cell>
          <cell r="D15">
            <v>27705</v>
          </cell>
        </row>
        <row r="16">
          <cell r="A16">
            <v>2014</v>
          </cell>
          <cell r="B16" t="str">
            <v>Anfo</v>
          </cell>
          <cell r="C16" t="str">
            <v>kg</v>
          </cell>
          <cell r="D16">
            <v>3607</v>
          </cell>
        </row>
        <row r="17">
          <cell r="A17">
            <v>2015</v>
          </cell>
          <cell r="B17" t="str">
            <v>Antisol blanco pigmentado (presentacion 20 kg)</v>
          </cell>
          <cell r="C17" t="str">
            <v>kg</v>
          </cell>
          <cell r="D17">
            <v>5185</v>
          </cell>
        </row>
        <row r="18">
          <cell r="A18">
            <v>2016</v>
          </cell>
          <cell r="B18" t="str">
            <v>Arena gruesa</v>
          </cell>
          <cell r="C18" t="str">
            <v>m3</v>
          </cell>
          <cell r="D18">
            <v>43000</v>
          </cell>
        </row>
        <row r="19">
          <cell r="A19">
            <v>2017</v>
          </cell>
          <cell r="B19" t="str">
            <v>Asfalto liquido RC 250</v>
          </cell>
          <cell r="C19" t="str">
            <v>gal</v>
          </cell>
          <cell r="D19">
            <v>7337</v>
          </cell>
        </row>
        <row r="20">
          <cell r="A20">
            <v>2018</v>
          </cell>
          <cell r="B20" t="str">
            <v>Barras de transferencia de carga (1'')</v>
          </cell>
          <cell r="C20" t="str">
            <v>kg</v>
          </cell>
          <cell r="D20">
            <v>4740</v>
          </cell>
        </row>
        <row r="21">
          <cell r="A21">
            <v>2019</v>
          </cell>
          <cell r="B21" t="str">
            <v>Barras de unión de 1/2´´</v>
          </cell>
          <cell r="C21" t="str">
            <v>kg</v>
          </cell>
          <cell r="D21">
            <v>3030</v>
          </cell>
        </row>
        <row r="22">
          <cell r="A22">
            <v>2020</v>
          </cell>
          <cell r="B22" t="str">
            <v>Bentonita</v>
          </cell>
          <cell r="C22" t="str">
            <v>kg</v>
          </cell>
          <cell r="D22">
            <v>7403</v>
          </cell>
        </row>
        <row r="23">
          <cell r="A23">
            <v>2021</v>
          </cell>
          <cell r="B23" t="str">
            <v>Captafaro, Incluye Tornillos</v>
          </cell>
          <cell r="C23" t="str">
            <v>u</v>
          </cell>
          <cell r="D23">
            <v>8502</v>
          </cell>
        </row>
        <row r="24">
          <cell r="A24">
            <v>2022</v>
          </cell>
          <cell r="B24" t="str">
            <v>Cemento Asfaltico 60-70</v>
          </cell>
          <cell r="C24" t="str">
            <v>kg</v>
          </cell>
          <cell r="D24">
            <v>1723</v>
          </cell>
        </row>
        <row r="25">
          <cell r="A25">
            <v>2023</v>
          </cell>
          <cell r="B25" t="str">
            <v>Cemento gris</v>
          </cell>
          <cell r="C25" t="str">
            <v>kg</v>
          </cell>
          <cell r="D25">
            <v>548</v>
          </cell>
        </row>
        <row r="26">
          <cell r="A26">
            <v>2024</v>
          </cell>
          <cell r="B26" t="str">
            <v>Cinta Sika PVC 0,22</v>
          </cell>
          <cell r="C26" t="str">
            <v>ml</v>
          </cell>
          <cell r="D26">
            <v>39856</v>
          </cell>
        </row>
        <row r="27">
          <cell r="A27">
            <v>2025</v>
          </cell>
          <cell r="B27" t="str">
            <v>Cintilla De Poliuretano (Sikarod) (Pavimentos De Concreto Hidráulico)</v>
          </cell>
          <cell r="C27" t="str">
            <v>ml</v>
          </cell>
          <cell r="D27">
            <v>738</v>
          </cell>
        </row>
        <row r="28">
          <cell r="A28">
            <v>2026</v>
          </cell>
          <cell r="B28" t="str">
            <v>Concreto Estructural Clase C (f´c: 28 MPa)</v>
          </cell>
          <cell r="C28" t="str">
            <v>m3</v>
          </cell>
          <cell r="D28">
            <v>301004</v>
          </cell>
        </row>
        <row r="29">
          <cell r="A29">
            <v>2027</v>
          </cell>
          <cell r="B29" t="str">
            <v xml:space="preserve">Concreto Estructural Clase D (f´c: 21 MPa) </v>
          </cell>
          <cell r="C29" t="str">
            <v>m3</v>
          </cell>
          <cell r="D29">
            <v>284974</v>
          </cell>
        </row>
        <row r="30">
          <cell r="A30">
            <v>2028</v>
          </cell>
          <cell r="B30" t="str">
            <v xml:space="preserve">Concreto Estructural Clase E (f´c: 17,5 MPa) </v>
          </cell>
          <cell r="C30" t="str">
            <v>m3</v>
          </cell>
          <cell r="D30">
            <v>245708</v>
          </cell>
        </row>
        <row r="31">
          <cell r="A31">
            <v>2029</v>
          </cell>
          <cell r="B31" t="str">
            <v>Concreto Clase F</v>
          </cell>
          <cell r="C31" t="str">
            <v>m3</v>
          </cell>
          <cell r="D31">
            <v>229800</v>
          </cell>
        </row>
        <row r="32">
          <cell r="A32">
            <v>2030</v>
          </cell>
          <cell r="B32" t="str">
            <v>Camisa para pilote</v>
          </cell>
          <cell r="C32" t="str">
            <v>Un</v>
          </cell>
          <cell r="D32">
            <v>28497</v>
          </cell>
        </row>
        <row r="33">
          <cell r="A33">
            <v>2031</v>
          </cell>
          <cell r="B33" t="str">
            <v>Desformaleteante premium</v>
          </cell>
          <cell r="C33" t="str">
            <v>Kg</v>
          </cell>
          <cell r="D33">
            <v>15196</v>
          </cell>
        </row>
        <row r="34">
          <cell r="A34">
            <v>2032</v>
          </cell>
          <cell r="B34" t="str">
            <v>Concreto clase G</v>
          </cell>
          <cell r="C34" t="str">
            <v>m3</v>
          </cell>
          <cell r="D34">
            <v>194426</v>
          </cell>
        </row>
        <row r="35">
          <cell r="A35">
            <v>2033</v>
          </cell>
          <cell r="B35" t="str">
            <v>Concreto hidraulico para pavimento MR-43</v>
          </cell>
          <cell r="C35" t="str">
            <v>m3</v>
          </cell>
          <cell r="D35">
            <v>432550</v>
          </cell>
        </row>
        <row r="36">
          <cell r="A36">
            <v>2034</v>
          </cell>
          <cell r="B36" t="str">
            <v>Cordón detonante</v>
          </cell>
          <cell r="C36" t="str">
            <v>ml</v>
          </cell>
          <cell r="D36">
            <v>3084</v>
          </cell>
        </row>
        <row r="37">
          <cell r="A37">
            <v>2035</v>
          </cell>
          <cell r="B37" t="str">
            <v>Costal de fibra o fique</v>
          </cell>
          <cell r="C37" t="str">
            <v>m2</v>
          </cell>
          <cell r="D37">
            <v>1750</v>
          </cell>
        </row>
        <row r="38">
          <cell r="A38">
            <v>2036</v>
          </cell>
          <cell r="B38" t="str">
            <v>Defensa Metalica De 4,13 M Galvanizada</v>
          </cell>
          <cell r="C38" t="str">
            <v>u</v>
          </cell>
          <cell r="D38">
            <v>258341</v>
          </cell>
        </row>
        <row r="39">
          <cell r="A39">
            <v>2037</v>
          </cell>
          <cell r="B39" t="str">
            <v>Delineador de corona en forma de A de lámina galvanizada calibre 16 de (1.55*25) cm</v>
          </cell>
          <cell r="C39" t="str">
            <v>u</v>
          </cell>
          <cell r="D39">
            <v>23500</v>
          </cell>
        </row>
        <row r="40">
          <cell r="A40">
            <v>2038</v>
          </cell>
          <cell r="B40" t="str">
            <v>Derechos de explotación y/o disposiciòn de materiales</v>
          </cell>
          <cell r="C40" t="str">
            <v>m3</v>
          </cell>
          <cell r="D40">
            <v>3000</v>
          </cell>
        </row>
        <row r="41">
          <cell r="A41">
            <v>2039</v>
          </cell>
          <cell r="B41" t="str">
            <v>Disolvente para pintura Thiner 3%.</v>
          </cell>
          <cell r="C41" t="str">
            <v>gal</v>
          </cell>
          <cell r="D41">
            <v>32184</v>
          </cell>
        </row>
        <row r="42">
          <cell r="A42">
            <v>2040</v>
          </cell>
          <cell r="B42" t="str">
            <v>Disposicon de material de derrumbe</v>
          </cell>
          <cell r="C42" t="str">
            <v>m3</v>
          </cell>
          <cell r="D42">
            <v>1500</v>
          </cell>
        </row>
        <row r="43">
          <cell r="A43">
            <v>2041</v>
          </cell>
          <cell r="B43" t="str">
            <v>Emulsión CRL-0</v>
          </cell>
          <cell r="C43" t="str">
            <v>lt</v>
          </cell>
          <cell r="D43">
            <v>1475</v>
          </cell>
        </row>
        <row r="44">
          <cell r="A44">
            <v>2042</v>
          </cell>
          <cell r="B44" t="str">
            <v>Emulsión CRL-1</v>
          </cell>
          <cell r="C44" t="str">
            <v>lt</v>
          </cell>
          <cell r="D44">
            <v>1735</v>
          </cell>
        </row>
        <row r="45">
          <cell r="A45">
            <v>2043</v>
          </cell>
          <cell r="B45" t="str">
            <v>Emulsión CRR-2</v>
          </cell>
          <cell r="C45" t="str">
            <v>lt</v>
          </cell>
          <cell r="D45">
            <v>2255</v>
          </cell>
        </row>
        <row r="46">
          <cell r="A46">
            <v>2044</v>
          </cell>
          <cell r="B46" t="str">
            <v>Emulsión CRR-2</v>
          </cell>
          <cell r="C46" t="str">
            <v>lt</v>
          </cell>
          <cell r="D46">
            <v>2255</v>
          </cell>
        </row>
        <row r="47">
          <cell r="A47">
            <v>2045</v>
          </cell>
          <cell r="B47" t="str">
            <v>Escolta y transporte (una tarifa por cada m3 escoltado y transportado)</v>
          </cell>
          <cell r="C47" t="str">
            <v>lt</v>
          </cell>
          <cell r="D47">
            <v>8130.75</v>
          </cell>
        </row>
        <row r="48">
          <cell r="A48">
            <v>2046</v>
          </cell>
          <cell r="B48" t="str">
            <v>Escolta y trasporte (Tarifa Porcentual de 40 %) por cada Metro Cubico exportado y trasportado</v>
          </cell>
          <cell r="C48" t="str">
            <v>%</v>
          </cell>
          <cell r="D48">
            <v>0.4</v>
          </cell>
        </row>
        <row r="49">
          <cell r="A49">
            <v>2047</v>
          </cell>
          <cell r="B49" t="str">
            <v>Esferas reflectivas</v>
          </cell>
          <cell r="C49" t="str">
            <v>kg</v>
          </cell>
          <cell r="D49">
            <v>3484</v>
          </cell>
        </row>
        <row r="50">
          <cell r="A50">
            <v>2048</v>
          </cell>
          <cell r="B50" t="str">
            <v>Explosivos  75% (INDUGEL)</v>
          </cell>
          <cell r="C50" t="str">
            <v>lb</v>
          </cell>
          <cell r="D50">
            <v>6851</v>
          </cell>
        </row>
        <row r="51">
          <cell r="A51">
            <v>2049</v>
          </cell>
          <cell r="B51" t="str">
            <v>Formaleta en madera para estructuras</v>
          </cell>
          <cell r="C51" t="str">
            <v>m2</v>
          </cell>
          <cell r="D51">
            <v>13203</v>
          </cell>
        </row>
        <row r="52">
          <cell r="A52">
            <v>2050</v>
          </cell>
          <cell r="B52" t="str">
            <v>Formaleta (juntas de bordillos, juntas de cunetas, muros, concretos clase D,E, F y G)</v>
          </cell>
          <cell r="C52" t="str">
            <v>m2</v>
          </cell>
          <cell r="D52">
            <v>4874</v>
          </cell>
        </row>
        <row r="53">
          <cell r="A53">
            <v>2051</v>
          </cell>
          <cell r="B53" t="str">
            <v>Fulminantes</v>
          </cell>
          <cell r="C53" t="str">
            <v>u</v>
          </cell>
          <cell r="D53">
            <v>909</v>
          </cell>
        </row>
        <row r="54">
          <cell r="A54">
            <v>2052</v>
          </cell>
          <cell r="B54" t="str">
            <v>Fundente</v>
          </cell>
          <cell r="C54" t="str">
            <v>kg</v>
          </cell>
          <cell r="D54">
            <v>25441</v>
          </cell>
        </row>
        <row r="55">
          <cell r="A55">
            <v>2053</v>
          </cell>
          <cell r="B55" t="str">
            <v>Gas propano</v>
          </cell>
          <cell r="C55" t="str">
            <v>kg</v>
          </cell>
          <cell r="D55">
            <v>5325</v>
          </cell>
        </row>
        <row r="56">
          <cell r="A56">
            <v>2054</v>
          </cell>
          <cell r="B56" t="str">
            <v>Geomalla Tipo Asphalt</v>
          </cell>
          <cell r="C56" t="str">
            <v>m2</v>
          </cell>
          <cell r="D56">
            <v>5950</v>
          </cell>
        </row>
        <row r="57">
          <cell r="A57">
            <v>2055</v>
          </cell>
          <cell r="B57" t="str">
            <v>Geotextil Nt-2500 O Similar (Provedores, Pavco, Geomatrix, Tensar, Omnes U Otros)</v>
          </cell>
          <cell r="C57" t="str">
            <v>m2</v>
          </cell>
          <cell r="D57">
            <v>5686</v>
          </cell>
        </row>
        <row r="58">
          <cell r="A58">
            <v>2056</v>
          </cell>
          <cell r="B58" t="str">
            <v>Geotextil T-2100 O Similar (Provedores Pavco, Lafayet, Geomatrix, Tensar, Omnes U Otros)</v>
          </cell>
          <cell r="C58" t="str">
            <v>m2</v>
          </cell>
          <cell r="D58">
            <v>5171</v>
          </cell>
        </row>
        <row r="59">
          <cell r="A59">
            <v>2057</v>
          </cell>
          <cell r="B59" t="str">
            <v>Geotextil T-2400 O Similar (Provedores Lafayet, Pavco, Geomatrix, Tensar, Omnes U Otros)</v>
          </cell>
          <cell r="C59" t="str">
            <v>m2</v>
          </cell>
          <cell r="D59">
            <v>6481</v>
          </cell>
        </row>
        <row r="60">
          <cell r="A60">
            <v>2058</v>
          </cell>
          <cell r="B60" t="str">
            <v>Grapas</v>
          </cell>
          <cell r="C60" t="str">
            <v>kg</v>
          </cell>
          <cell r="D60">
            <v>5121</v>
          </cell>
        </row>
        <row r="61">
          <cell r="A61">
            <v>2059</v>
          </cell>
          <cell r="B61" t="str">
            <v>Imprimante y puente de adherencia</v>
          </cell>
          <cell r="C61" t="str">
            <v>kg</v>
          </cell>
          <cell r="D61">
            <v>11695</v>
          </cell>
        </row>
        <row r="62">
          <cell r="A62">
            <v>2060</v>
          </cell>
          <cell r="B62" t="str">
            <v>Láminas impermeabilizantes</v>
          </cell>
          <cell r="C62" t="str">
            <v>m2</v>
          </cell>
          <cell r="D62">
            <v>2179</v>
          </cell>
        </row>
        <row r="63">
          <cell r="A63">
            <v>2061</v>
          </cell>
          <cell r="B63" t="str">
            <v>Listón en guadua para empradizar</v>
          </cell>
          <cell r="C63" t="str">
            <v>ml</v>
          </cell>
          <cell r="D63">
            <v>2095</v>
          </cell>
        </row>
        <row r="64">
          <cell r="A64">
            <v>2062</v>
          </cell>
          <cell r="B64" t="str">
            <v>Malla para gaviones (2M3)</v>
          </cell>
          <cell r="C64" t="str">
            <v>u</v>
          </cell>
          <cell r="D64">
            <v>82250</v>
          </cell>
        </row>
        <row r="65">
          <cell r="A65">
            <v>2063</v>
          </cell>
          <cell r="B65" t="str">
            <v>Manguera de alta presión</v>
          </cell>
          <cell r="C65" t="str">
            <v>ml</v>
          </cell>
          <cell r="D65">
            <v>110000</v>
          </cell>
        </row>
        <row r="66">
          <cell r="A66">
            <v>2064</v>
          </cell>
          <cell r="B66" t="str">
            <v>Material  de afirmado de la Zona</v>
          </cell>
          <cell r="C66" t="str">
            <v>m3</v>
          </cell>
          <cell r="D66">
            <v>18000</v>
          </cell>
        </row>
        <row r="67">
          <cell r="A67">
            <v>2065</v>
          </cell>
          <cell r="B67" t="str">
            <v>Material  Granular Tipo SBG</v>
          </cell>
          <cell r="C67" t="str">
            <v>m3</v>
          </cell>
          <cell r="D67">
            <v>34909</v>
          </cell>
        </row>
        <row r="68">
          <cell r="A68">
            <v>2066</v>
          </cell>
          <cell r="B68" t="str">
            <v xml:space="preserve">Material de Base </v>
          </cell>
          <cell r="C68" t="str">
            <v>m3</v>
          </cell>
          <cell r="D68">
            <v>39512</v>
          </cell>
        </row>
        <row r="69">
          <cell r="A69">
            <v>2067</v>
          </cell>
          <cell r="B69" t="str">
            <v>Material Friccionante para Relleno</v>
          </cell>
          <cell r="C69" t="str">
            <v>m3</v>
          </cell>
          <cell r="D69">
            <v>19084</v>
          </cell>
        </row>
        <row r="70">
          <cell r="A70">
            <v>2068</v>
          </cell>
          <cell r="B70" t="str">
            <v>Material de Remocion</v>
          </cell>
          <cell r="C70" t="str">
            <v>m3</v>
          </cell>
          <cell r="D70">
            <v>891</v>
          </cell>
        </row>
        <row r="71">
          <cell r="A71">
            <v>2069</v>
          </cell>
          <cell r="B71" t="str">
            <v>Material drenante (3´´)</v>
          </cell>
          <cell r="C71" t="str">
            <v>m3</v>
          </cell>
          <cell r="D71">
            <v>32168</v>
          </cell>
        </row>
        <row r="72">
          <cell r="A72">
            <v>2070</v>
          </cell>
          <cell r="B72" t="str">
            <v>Material filtrante (6´´)</v>
          </cell>
          <cell r="C72" t="str">
            <v>m3</v>
          </cell>
          <cell r="D72">
            <v>25009</v>
          </cell>
        </row>
        <row r="73">
          <cell r="A73">
            <v>2071</v>
          </cell>
          <cell r="B73" t="str">
            <v>Material para solado y atraque</v>
          </cell>
          <cell r="C73" t="str">
            <v>m3</v>
          </cell>
          <cell r="D73">
            <v>25009</v>
          </cell>
        </row>
        <row r="74">
          <cell r="A74">
            <v>2072</v>
          </cell>
          <cell r="B74" t="str">
            <v>Material seleccionado para Relleno</v>
          </cell>
          <cell r="C74" t="str">
            <v>m3</v>
          </cell>
          <cell r="D74">
            <v>6800</v>
          </cell>
        </row>
        <row r="75">
          <cell r="A75">
            <v>2073</v>
          </cell>
          <cell r="B75" t="str">
            <v>Mecha Lenta</v>
          </cell>
          <cell r="C75" t="str">
            <v>ml</v>
          </cell>
          <cell r="D75">
            <v>1590</v>
          </cell>
        </row>
        <row r="76">
          <cell r="A76">
            <v>2074</v>
          </cell>
          <cell r="B76" t="str">
            <v>Mezcla densa en Caliente MDC-19</v>
          </cell>
          <cell r="C76" t="str">
            <v>m3</v>
          </cell>
          <cell r="D76">
            <v>312183</v>
          </cell>
        </row>
        <row r="77">
          <cell r="A77">
            <v>2075</v>
          </cell>
          <cell r="B77" t="str">
            <v>Mortero 1:3 De recubrimiento</v>
          </cell>
          <cell r="C77" t="str">
            <v>m3</v>
          </cell>
          <cell r="D77">
            <v>180000</v>
          </cell>
        </row>
        <row r="78">
          <cell r="A78">
            <v>2076</v>
          </cell>
          <cell r="B78" t="str">
            <v>Mortero 1:3 Para Anillos</v>
          </cell>
          <cell r="C78" t="str">
            <v>m3</v>
          </cell>
          <cell r="D78">
            <v>186161</v>
          </cell>
        </row>
        <row r="79">
          <cell r="A79">
            <v>2077</v>
          </cell>
          <cell r="B79" t="str">
            <v>Mortero 1:3 Para Anillos</v>
          </cell>
          <cell r="C79" t="str">
            <v>m3</v>
          </cell>
          <cell r="D79">
            <v>186161</v>
          </cell>
        </row>
        <row r="80">
          <cell r="A80">
            <v>2078</v>
          </cell>
          <cell r="B80" t="str">
            <v>Nutrientes (para remoción de especies vegetales) (dap, triple 15 o similar) (item 201.9)</v>
          </cell>
          <cell r="C80" t="str">
            <v>kg</v>
          </cell>
          <cell r="D80">
            <v>1678</v>
          </cell>
        </row>
        <row r="81">
          <cell r="A81">
            <v>2079</v>
          </cell>
          <cell r="B81" t="str">
            <v>Obra falsa concreto clase C y D (puntal de 3m metálico)</v>
          </cell>
          <cell r="C81" t="str">
            <v>m2</v>
          </cell>
          <cell r="D81">
            <v>46718</v>
          </cell>
        </row>
        <row r="82">
          <cell r="A82">
            <v>2080</v>
          </cell>
          <cell r="B82" t="str">
            <v>Oxigeno industrial</v>
          </cell>
          <cell r="C82" t="str">
            <v>kg</v>
          </cell>
          <cell r="D82">
            <v>9965</v>
          </cell>
        </row>
        <row r="83">
          <cell r="A83">
            <v>2081</v>
          </cell>
          <cell r="B83" t="str">
            <v>Pegante epóxico</v>
          </cell>
          <cell r="C83" t="str">
            <v>kg</v>
          </cell>
          <cell r="D83">
            <v>50768</v>
          </cell>
        </row>
        <row r="84">
          <cell r="A84">
            <v>2082</v>
          </cell>
          <cell r="B84" t="str">
            <v xml:space="preserve">Piedra para Concreto Ciclopeo (Rajon o Canto Rodado) </v>
          </cell>
          <cell r="C84" t="str">
            <v>m3</v>
          </cell>
          <cell r="D84">
            <v>38526</v>
          </cell>
        </row>
        <row r="85">
          <cell r="A85">
            <v>2083</v>
          </cell>
          <cell r="B85" t="str">
            <v>Piedra para gavión</v>
          </cell>
          <cell r="C85" t="str">
            <v>m3</v>
          </cell>
          <cell r="D85">
            <v>38526</v>
          </cell>
        </row>
        <row r="86">
          <cell r="A86">
            <v>2084</v>
          </cell>
          <cell r="B86" t="str">
            <v>Pintura acrilica pura para tráfico</v>
          </cell>
          <cell r="C86" t="str">
            <v>gal</v>
          </cell>
          <cell r="D86">
            <v>71406</v>
          </cell>
        </row>
        <row r="87">
          <cell r="A87">
            <v>2085</v>
          </cell>
          <cell r="B87" t="str">
            <v xml:space="preserve">Poste de madera para cercas </v>
          </cell>
          <cell r="C87" t="str">
            <v>u</v>
          </cell>
          <cell r="D87">
            <v>11330</v>
          </cell>
        </row>
        <row r="88">
          <cell r="A88">
            <v>2086</v>
          </cell>
          <cell r="B88" t="str">
            <v>Poste en angulo de 2*2*1/4 de 3,5m para señal</v>
          </cell>
          <cell r="C88" t="str">
            <v>u</v>
          </cell>
          <cell r="D88">
            <v>95948</v>
          </cell>
        </row>
        <row r="89">
          <cell r="A89">
            <v>2087</v>
          </cell>
          <cell r="B89" t="str">
            <v>Poste kilometraje</v>
          </cell>
          <cell r="C89" t="str">
            <v>u</v>
          </cell>
          <cell r="D89">
            <v>76875</v>
          </cell>
        </row>
        <row r="90">
          <cell r="A90">
            <v>2088</v>
          </cell>
          <cell r="B90" t="str">
            <v>Postes de concreto para cercas</v>
          </cell>
          <cell r="C90" t="str">
            <v>u</v>
          </cell>
          <cell r="D90">
            <v>36348</v>
          </cell>
        </row>
        <row r="91">
          <cell r="A91">
            <v>2089</v>
          </cell>
          <cell r="B91" t="str">
            <v>Postes para defensa metálica (1,80m)</v>
          </cell>
          <cell r="C91" t="str">
            <v>u</v>
          </cell>
          <cell r="D91">
            <v>128703</v>
          </cell>
        </row>
        <row r="92">
          <cell r="A92">
            <v>2090</v>
          </cell>
          <cell r="B92" t="str">
            <v xml:space="preserve">Resina termoplastica </v>
          </cell>
          <cell r="C92" t="str">
            <v>kg</v>
          </cell>
          <cell r="D92">
            <v>13200</v>
          </cell>
        </row>
        <row r="93">
          <cell r="A93">
            <v>2091</v>
          </cell>
          <cell r="B93" t="str">
            <v xml:space="preserve">Resina termoplastica </v>
          </cell>
          <cell r="C93" t="str">
            <v>kg</v>
          </cell>
          <cell r="D93">
            <v>13200</v>
          </cell>
        </row>
        <row r="94">
          <cell r="A94">
            <v>2092</v>
          </cell>
          <cell r="B94" t="str">
            <v>Sección final de defensa metálica</v>
          </cell>
          <cell r="C94" t="str">
            <v>u</v>
          </cell>
          <cell r="D94">
            <v>59253</v>
          </cell>
        </row>
        <row r="95">
          <cell r="A95">
            <v>2093</v>
          </cell>
          <cell r="B95" t="str">
            <v>Sección tope</v>
          </cell>
          <cell r="C95" t="str">
            <v>u</v>
          </cell>
          <cell r="D95">
            <v>55721</v>
          </cell>
        </row>
        <row r="96">
          <cell r="A96">
            <v>2094</v>
          </cell>
          <cell r="B96" t="str">
            <v>Sello de silicona o sellador autonivelante</v>
          </cell>
          <cell r="C96" t="str">
            <v>ml</v>
          </cell>
          <cell r="D96">
            <v>7730</v>
          </cell>
        </row>
        <row r="97">
          <cell r="A97">
            <v>2095</v>
          </cell>
          <cell r="B97" t="str">
            <v>Señal (grupo 1). Tablero en lámina galvanizada de 75cm*75cm, calibre 16, reflectivo tipo 1/ incluye poste</v>
          </cell>
          <cell r="C97" t="str">
            <v>u</v>
          </cell>
          <cell r="D97">
            <v>258385</v>
          </cell>
        </row>
        <row r="98">
          <cell r="A98">
            <v>2096</v>
          </cell>
          <cell r="B98" t="str">
            <v>Señal (grupo 1). Tablero en lámina galvanizada de diametro 75cm, calibre 16, reflectivo tipo 1/ incluye poste</v>
          </cell>
          <cell r="C98" t="str">
            <v>u</v>
          </cell>
          <cell r="D98">
            <v>223526</v>
          </cell>
        </row>
        <row r="99">
          <cell r="A99">
            <v>2097</v>
          </cell>
          <cell r="B99" t="str">
            <v>Señal (grupo 2). Tablero en lámina galvanizado de 1,20 m* 0,40 m, calibre 16, reflectivo tipo 1.  Incluye poste</v>
          </cell>
          <cell r="C99" t="str">
            <v>u</v>
          </cell>
          <cell r="D99">
            <v>234561</v>
          </cell>
        </row>
        <row r="100">
          <cell r="A100">
            <v>2098</v>
          </cell>
          <cell r="B100" t="str">
            <v>Señal (grupo 2). Tablero en lámina galvanizado de 1,05 m*0,35 m, calibre 16, reflectivo tipo 1.  Incluye Poste</v>
          </cell>
          <cell r="C100" t="str">
            <v>u</v>
          </cell>
          <cell r="D100">
            <v>202276</v>
          </cell>
        </row>
        <row r="101">
          <cell r="A101">
            <v>2099</v>
          </cell>
          <cell r="B101" t="str">
            <v>Soldadura 7018</v>
          </cell>
          <cell r="C101" t="str">
            <v>kg</v>
          </cell>
          <cell r="D101">
            <v>9534</v>
          </cell>
        </row>
        <row r="102">
          <cell r="A102">
            <v>2100</v>
          </cell>
          <cell r="B102" t="str">
            <v>Soldadura E70XX o en arco sumergido</v>
          </cell>
          <cell r="C102" t="str">
            <v>kg</v>
          </cell>
          <cell r="D102">
            <v>6032</v>
          </cell>
        </row>
        <row r="103">
          <cell r="A103">
            <v>2101</v>
          </cell>
          <cell r="B103" t="str">
            <v>Soldadura L-70</v>
          </cell>
          <cell r="C103" t="str">
            <v>kg</v>
          </cell>
          <cell r="D103">
            <v>16564</v>
          </cell>
        </row>
        <row r="104">
          <cell r="A104">
            <v>2102</v>
          </cell>
          <cell r="B104" t="str">
            <v>Tacha reflectiva color blanco monodireccional</v>
          </cell>
          <cell r="C104" t="str">
            <v>u</v>
          </cell>
          <cell r="D104">
            <v>12364</v>
          </cell>
        </row>
        <row r="105">
          <cell r="A105">
            <v>2103</v>
          </cell>
          <cell r="B105" t="str">
            <v xml:space="preserve">Tierra abonada </v>
          </cell>
          <cell r="C105" t="str">
            <v>m3</v>
          </cell>
          <cell r="D105">
            <v>41750</v>
          </cell>
        </row>
        <row r="106">
          <cell r="A106">
            <v>2104</v>
          </cell>
          <cell r="B106" t="str">
            <v>ores electrónicos (incluye cables, protección contra el concreto y panel de lectura)</v>
          </cell>
          <cell r="C106" t="str">
            <v>u</v>
          </cell>
          <cell r="D106">
            <v>1650000</v>
          </cell>
        </row>
        <row r="107">
          <cell r="A107">
            <v>2105</v>
          </cell>
          <cell r="B107" t="str">
            <v>Tubo Metalico De Alta Resistencia</v>
          </cell>
          <cell r="C107" t="str">
            <v>m</v>
          </cell>
          <cell r="D107">
            <v>61480</v>
          </cell>
        </row>
        <row r="108">
          <cell r="A108">
            <v>2106</v>
          </cell>
          <cell r="B108" t="str">
            <v>Uniones especiales de alta resistencia para tubería</v>
          </cell>
          <cell r="C108" t="str">
            <v>u</v>
          </cell>
          <cell r="D108">
            <v>46570</v>
          </cell>
        </row>
        <row r="109">
          <cell r="A109">
            <v>2107</v>
          </cell>
          <cell r="B109" t="str">
            <v>Geomalla Biaxial para refuerzo de capas granulares</v>
          </cell>
          <cell r="C109" t="str">
            <v>m2</v>
          </cell>
          <cell r="D109">
            <v>10933</v>
          </cell>
        </row>
        <row r="110">
          <cell r="A110">
            <v>2108</v>
          </cell>
          <cell r="B110" t="str">
            <v>Tacha reflectiva color amarillo bidireccional</v>
          </cell>
          <cell r="C110" t="str">
            <v>u</v>
          </cell>
          <cell r="D110">
            <v>16485</v>
          </cell>
        </row>
        <row r="111">
          <cell r="A111">
            <v>2109</v>
          </cell>
          <cell r="B111" t="str">
            <v>Tubería de Plastico con refuerzo de acero de Diametro_900_mm.</v>
          </cell>
          <cell r="C111" t="str">
            <v>ml</v>
          </cell>
          <cell r="D111">
            <v>314685</v>
          </cell>
        </row>
        <row r="112">
          <cell r="A112">
            <v>2110</v>
          </cell>
          <cell r="B112" t="str">
            <v>Tubería de Plastico con refuerzo de acero de Diametro_1200_mm.</v>
          </cell>
          <cell r="C112" t="str">
            <v>ml</v>
          </cell>
          <cell r="D112">
            <v>685510</v>
          </cell>
        </row>
        <row r="113">
          <cell r="A113">
            <v>2111</v>
          </cell>
          <cell r="B113" t="str">
            <v>Desformaleteante común</v>
          </cell>
          <cell r="C113" t="str">
            <v>kg</v>
          </cell>
          <cell r="D113">
            <v>6250</v>
          </cell>
        </row>
        <row r="114">
          <cell r="A114">
            <v>2112</v>
          </cell>
          <cell r="B114" t="str">
            <v>Formaleta gaviones</v>
          </cell>
          <cell r="C114" t="str">
            <v>m2</v>
          </cell>
          <cell r="D114">
            <v>1624.6666666666667</v>
          </cell>
        </row>
        <row r="115">
          <cell r="A115">
            <v>2113</v>
          </cell>
          <cell r="B115" t="str">
            <v>Formaleta metálica para estructuras de protección</v>
          </cell>
          <cell r="C115" t="str">
            <v>ml</v>
          </cell>
          <cell r="D115">
            <v>129670</v>
          </cell>
        </row>
        <row r="116">
          <cell r="A116">
            <v>2114</v>
          </cell>
          <cell r="B116">
            <v>0</v>
          </cell>
          <cell r="C116">
            <v>0</v>
          </cell>
          <cell r="D116">
            <v>0</v>
          </cell>
        </row>
        <row r="117">
          <cell r="A117">
            <v>2115</v>
          </cell>
          <cell r="B117">
            <v>0</v>
          </cell>
          <cell r="C117">
            <v>0</v>
          </cell>
          <cell r="D117">
            <v>0</v>
          </cell>
        </row>
        <row r="118">
          <cell r="A118">
            <v>2116</v>
          </cell>
          <cell r="B118">
            <v>0</v>
          </cell>
          <cell r="C118">
            <v>0</v>
          </cell>
          <cell r="D118">
            <v>0</v>
          </cell>
        </row>
        <row r="119">
          <cell r="A119">
            <v>2117</v>
          </cell>
          <cell r="B119">
            <v>0</v>
          </cell>
          <cell r="C119">
            <v>0</v>
          </cell>
          <cell r="D119">
            <v>0</v>
          </cell>
        </row>
        <row r="120">
          <cell r="A120">
            <v>2118</v>
          </cell>
          <cell r="B120">
            <v>0</v>
          </cell>
          <cell r="C120">
            <v>0</v>
          </cell>
          <cell r="D120">
            <v>0</v>
          </cell>
        </row>
        <row r="121">
          <cell r="A121">
            <v>2119</v>
          </cell>
          <cell r="B121">
            <v>0</v>
          </cell>
          <cell r="C121">
            <v>0</v>
          </cell>
          <cell r="D121">
            <v>0</v>
          </cell>
        </row>
        <row r="122">
          <cell r="A122">
            <v>2120</v>
          </cell>
          <cell r="B122">
            <v>0</v>
          </cell>
          <cell r="C122">
            <v>0</v>
          </cell>
          <cell r="D122">
            <v>0</v>
          </cell>
        </row>
        <row r="123">
          <cell r="A123">
            <v>2121</v>
          </cell>
          <cell r="B123">
            <v>0</v>
          </cell>
          <cell r="C123">
            <v>0</v>
          </cell>
          <cell r="D123">
            <v>0</v>
          </cell>
        </row>
        <row r="124">
          <cell r="A124">
            <v>2122</v>
          </cell>
          <cell r="B124">
            <v>0</v>
          </cell>
          <cell r="C124">
            <v>0</v>
          </cell>
          <cell r="D124">
            <v>0</v>
          </cell>
        </row>
        <row r="125">
          <cell r="A125">
            <v>2123</v>
          </cell>
          <cell r="B125">
            <v>0</v>
          </cell>
          <cell r="C125">
            <v>0</v>
          </cell>
          <cell r="D125">
            <v>0</v>
          </cell>
        </row>
        <row r="126">
          <cell r="A126">
            <v>2124</v>
          </cell>
          <cell r="B126">
            <v>0</v>
          </cell>
          <cell r="C126">
            <v>0</v>
          </cell>
          <cell r="D126">
            <v>0</v>
          </cell>
        </row>
        <row r="127">
          <cell r="A127">
            <v>2125</v>
          </cell>
          <cell r="B127">
            <v>0</v>
          </cell>
          <cell r="C127">
            <v>0</v>
          </cell>
          <cell r="D127">
            <v>0</v>
          </cell>
        </row>
        <row r="128">
          <cell r="A128">
            <v>2126</v>
          </cell>
          <cell r="B128">
            <v>0</v>
          </cell>
          <cell r="C128">
            <v>0</v>
          </cell>
          <cell r="D128">
            <v>0</v>
          </cell>
        </row>
        <row r="129">
          <cell r="A129">
            <v>2127</v>
          </cell>
          <cell r="B129">
            <v>0</v>
          </cell>
          <cell r="C129">
            <v>0</v>
          </cell>
          <cell r="D129">
            <v>0</v>
          </cell>
        </row>
        <row r="130">
          <cell r="A130">
            <v>2128</v>
          </cell>
          <cell r="B130">
            <v>0</v>
          </cell>
          <cell r="C130">
            <v>0</v>
          </cell>
          <cell r="D130">
            <v>0</v>
          </cell>
        </row>
        <row r="131">
          <cell r="A131">
            <v>2129</v>
          </cell>
          <cell r="B131">
            <v>0</v>
          </cell>
          <cell r="C131">
            <v>0</v>
          </cell>
          <cell r="D131">
            <v>0</v>
          </cell>
        </row>
        <row r="132">
          <cell r="A132">
            <v>2130</v>
          </cell>
          <cell r="B132">
            <v>0</v>
          </cell>
          <cell r="C132">
            <v>0</v>
          </cell>
          <cell r="D132">
            <v>0</v>
          </cell>
        </row>
        <row r="133">
          <cell r="A133">
            <v>2131</v>
          </cell>
          <cell r="B133">
            <v>0</v>
          </cell>
          <cell r="C133">
            <v>0</v>
          </cell>
          <cell r="D133">
            <v>0</v>
          </cell>
        </row>
        <row r="134">
          <cell r="A134">
            <v>2132</v>
          </cell>
          <cell r="B134">
            <v>0</v>
          </cell>
          <cell r="C134">
            <v>0</v>
          </cell>
          <cell r="D134">
            <v>0</v>
          </cell>
        </row>
        <row r="135">
          <cell r="A135">
            <v>2133</v>
          </cell>
          <cell r="B135">
            <v>0</v>
          </cell>
          <cell r="C135">
            <v>0</v>
          </cell>
          <cell r="D135">
            <v>0</v>
          </cell>
        </row>
        <row r="136">
          <cell r="A136">
            <v>2134</v>
          </cell>
          <cell r="B136">
            <v>0</v>
          </cell>
          <cell r="C136">
            <v>0</v>
          </cell>
          <cell r="D136">
            <v>0</v>
          </cell>
        </row>
        <row r="137">
          <cell r="A137">
            <v>2135</v>
          </cell>
          <cell r="B137">
            <v>0</v>
          </cell>
          <cell r="C137">
            <v>0</v>
          </cell>
          <cell r="D137">
            <v>0</v>
          </cell>
        </row>
        <row r="138">
          <cell r="A138">
            <v>2136</v>
          </cell>
          <cell r="B138">
            <v>0</v>
          </cell>
          <cell r="C138">
            <v>0</v>
          </cell>
          <cell r="D138">
            <v>0</v>
          </cell>
        </row>
        <row r="139">
          <cell r="A139">
            <v>2137</v>
          </cell>
          <cell r="B139">
            <v>0</v>
          </cell>
          <cell r="C139">
            <v>0</v>
          </cell>
          <cell r="D139">
            <v>0</v>
          </cell>
        </row>
        <row r="140">
          <cell r="A140">
            <v>2138</v>
          </cell>
          <cell r="B140">
            <v>0</v>
          </cell>
          <cell r="C140">
            <v>0</v>
          </cell>
          <cell r="D140">
            <v>0</v>
          </cell>
        </row>
        <row r="141">
          <cell r="A141">
            <v>2139</v>
          </cell>
          <cell r="B141">
            <v>0</v>
          </cell>
          <cell r="C141">
            <v>0</v>
          </cell>
          <cell r="D141">
            <v>0</v>
          </cell>
        </row>
        <row r="142">
          <cell r="A142">
            <v>2140</v>
          </cell>
          <cell r="B142">
            <v>0</v>
          </cell>
          <cell r="C142">
            <v>0</v>
          </cell>
          <cell r="D142">
            <v>0</v>
          </cell>
        </row>
        <row r="143">
          <cell r="A143">
            <v>2141</v>
          </cell>
          <cell r="B143">
            <v>0</v>
          </cell>
          <cell r="C143">
            <v>0</v>
          </cell>
          <cell r="D143">
            <v>0</v>
          </cell>
        </row>
        <row r="144">
          <cell r="A144">
            <v>2142</v>
          </cell>
          <cell r="B144">
            <v>0</v>
          </cell>
          <cell r="C144">
            <v>0</v>
          </cell>
          <cell r="D144">
            <v>0</v>
          </cell>
        </row>
        <row r="145">
          <cell r="A145">
            <v>2143</v>
          </cell>
          <cell r="B145">
            <v>0</v>
          </cell>
          <cell r="C145">
            <v>0</v>
          </cell>
          <cell r="D145">
            <v>0</v>
          </cell>
        </row>
        <row r="146">
          <cell r="A146">
            <v>2144</v>
          </cell>
          <cell r="B146">
            <v>0</v>
          </cell>
          <cell r="C146">
            <v>0</v>
          </cell>
          <cell r="D146">
            <v>0</v>
          </cell>
        </row>
        <row r="147">
          <cell r="A147">
            <v>2145</v>
          </cell>
          <cell r="B147">
            <v>0</v>
          </cell>
          <cell r="C147">
            <v>0</v>
          </cell>
          <cell r="D147">
            <v>0</v>
          </cell>
        </row>
        <row r="148">
          <cell r="A148">
            <v>2146</v>
          </cell>
          <cell r="B148">
            <v>0</v>
          </cell>
          <cell r="C148">
            <v>0</v>
          </cell>
          <cell r="D148">
            <v>0</v>
          </cell>
        </row>
        <row r="149">
          <cell r="A149">
            <v>2147</v>
          </cell>
          <cell r="B149">
            <v>0</v>
          </cell>
          <cell r="C149">
            <v>0</v>
          </cell>
          <cell r="D149">
            <v>0</v>
          </cell>
        </row>
        <row r="150">
          <cell r="A150">
            <v>2148</v>
          </cell>
          <cell r="B150">
            <v>0</v>
          </cell>
          <cell r="C150">
            <v>0</v>
          </cell>
          <cell r="D150">
            <v>0</v>
          </cell>
        </row>
        <row r="151">
          <cell r="A151">
            <v>2149</v>
          </cell>
          <cell r="B151">
            <v>0</v>
          </cell>
          <cell r="C151">
            <v>0</v>
          </cell>
          <cell r="D151">
            <v>0</v>
          </cell>
        </row>
        <row r="152">
          <cell r="A152">
            <v>2150</v>
          </cell>
          <cell r="B152">
            <v>0</v>
          </cell>
          <cell r="C152">
            <v>0</v>
          </cell>
          <cell r="D152">
            <v>0</v>
          </cell>
        </row>
        <row r="153">
          <cell r="A153">
            <v>2151</v>
          </cell>
          <cell r="B153">
            <v>0</v>
          </cell>
          <cell r="C153">
            <v>0</v>
          </cell>
          <cell r="D153">
            <v>0</v>
          </cell>
        </row>
        <row r="154">
          <cell r="A154">
            <v>2152</v>
          </cell>
          <cell r="B154">
            <v>0</v>
          </cell>
          <cell r="C154">
            <v>0</v>
          </cell>
          <cell r="D154">
            <v>0</v>
          </cell>
        </row>
        <row r="155">
          <cell r="A155">
            <v>2153</v>
          </cell>
          <cell r="B155">
            <v>0</v>
          </cell>
          <cell r="C155">
            <v>0</v>
          </cell>
          <cell r="D155">
            <v>0</v>
          </cell>
        </row>
        <row r="156">
          <cell r="A156">
            <v>2154</v>
          </cell>
          <cell r="B156">
            <v>0</v>
          </cell>
          <cell r="C156">
            <v>0</v>
          </cell>
          <cell r="D156">
            <v>0</v>
          </cell>
        </row>
        <row r="157">
          <cell r="A157">
            <v>2155</v>
          </cell>
          <cell r="B157">
            <v>0</v>
          </cell>
          <cell r="C157">
            <v>0</v>
          </cell>
          <cell r="D157">
            <v>0</v>
          </cell>
        </row>
        <row r="158">
          <cell r="A158">
            <v>2156</v>
          </cell>
          <cell r="B158">
            <v>0</v>
          </cell>
          <cell r="C158">
            <v>0</v>
          </cell>
          <cell r="D158">
            <v>0</v>
          </cell>
        </row>
        <row r="159">
          <cell r="A159">
            <v>2157</v>
          </cell>
          <cell r="B159">
            <v>0</v>
          </cell>
          <cell r="C159">
            <v>0</v>
          </cell>
          <cell r="D159">
            <v>0</v>
          </cell>
        </row>
        <row r="160">
          <cell r="A160">
            <v>2158</v>
          </cell>
          <cell r="B160">
            <v>0</v>
          </cell>
          <cell r="C160">
            <v>0</v>
          </cell>
          <cell r="D160">
            <v>0</v>
          </cell>
        </row>
        <row r="161">
          <cell r="A161">
            <v>2159</v>
          </cell>
          <cell r="B161">
            <v>0</v>
          </cell>
          <cell r="C161">
            <v>0</v>
          </cell>
          <cell r="D161">
            <v>0</v>
          </cell>
        </row>
        <row r="162">
          <cell r="A162">
            <v>2160</v>
          </cell>
          <cell r="B162">
            <v>0</v>
          </cell>
          <cell r="C162">
            <v>0</v>
          </cell>
          <cell r="D162">
            <v>0</v>
          </cell>
        </row>
        <row r="163">
          <cell r="A163">
            <v>2161</v>
          </cell>
          <cell r="B163">
            <v>0</v>
          </cell>
          <cell r="C163">
            <v>0</v>
          </cell>
          <cell r="D163">
            <v>0</v>
          </cell>
        </row>
        <row r="164">
          <cell r="A164">
            <v>2162</v>
          </cell>
          <cell r="B164">
            <v>0</v>
          </cell>
          <cell r="C164">
            <v>0</v>
          </cell>
          <cell r="D164">
            <v>0</v>
          </cell>
        </row>
        <row r="165">
          <cell r="A165">
            <v>2163</v>
          </cell>
          <cell r="B165">
            <v>0</v>
          </cell>
          <cell r="C165">
            <v>0</v>
          </cell>
          <cell r="D165">
            <v>0</v>
          </cell>
        </row>
        <row r="166">
          <cell r="A166">
            <v>2164</v>
          </cell>
          <cell r="B166">
            <v>0</v>
          </cell>
          <cell r="C166">
            <v>0</v>
          </cell>
          <cell r="D166">
            <v>0</v>
          </cell>
        </row>
        <row r="167">
          <cell r="A167">
            <v>2165</v>
          </cell>
          <cell r="B167">
            <v>0</v>
          </cell>
          <cell r="C167">
            <v>0</v>
          </cell>
          <cell r="D167">
            <v>0</v>
          </cell>
        </row>
        <row r="168">
          <cell r="A168">
            <v>2166</v>
          </cell>
          <cell r="B168">
            <v>0</v>
          </cell>
          <cell r="C168">
            <v>0</v>
          </cell>
          <cell r="D168">
            <v>0</v>
          </cell>
        </row>
        <row r="169">
          <cell r="A169">
            <v>2167</v>
          </cell>
          <cell r="B169">
            <v>0</v>
          </cell>
          <cell r="C169">
            <v>0</v>
          </cell>
          <cell r="D169">
            <v>0</v>
          </cell>
        </row>
        <row r="170">
          <cell r="A170">
            <v>2168</v>
          </cell>
          <cell r="B170">
            <v>0</v>
          </cell>
          <cell r="C170">
            <v>0</v>
          </cell>
          <cell r="D170">
            <v>0</v>
          </cell>
        </row>
        <row r="171">
          <cell r="A171">
            <v>2169</v>
          </cell>
          <cell r="B171">
            <v>0</v>
          </cell>
          <cell r="C171">
            <v>0</v>
          </cell>
          <cell r="D171">
            <v>0</v>
          </cell>
        </row>
        <row r="172">
          <cell r="A172">
            <v>2170</v>
          </cell>
          <cell r="B172">
            <v>0</v>
          </cell>
          <cell r="C172">
            <v>0</v>
          </cell>
          <cell r="D172">
            <v>0</v>
          </cell>
        </row>
        <row r="173">
          <cell r="A173">
            <v>2171</v>
          </cell>
          <cell r="B173">
            <v>0</v>
          </cell>
          <cell r="C173">
            <v>0</v>
          </cell>
          <cell r="D173">
            <v>0</v>
          </cell>
        </row>
        <row r="174">
          <cell r="A174">
            <v>2172</v>
          </cell>
          <cell r="B174">
            <v>0</v>
          </cell>
          <cell r="C174">
            <v>0</v>
          </cell>
          <cell r="D174">
            <v>0</v>
          </cell>
        </row>
        <row r="175">
          <cell r="A175">
            <v>2173</v>
          </cell>
          <cell r="B175">
            <v>0</v>
          </cell>
          <cell r="C175">
            <v>0</v>
          </cell>
          <cell r="D175">
            <v>0</v>
          </cell>
        </row>
        <row r="176">
          <cell r="A176">
            <v>2174</v>
          </cell>
          <cell r="B176">
            <v>0</v>
          </cell>
          <cell r="C176">
            <v>0</v>
          </cell>
          <cell r="D176">
            <v>0</v>
          </cell>
        </row>
        <row r="177">
          <cell r="A177">
            <v>2175</v>
          </cell>
          <cell r="B177">
            <v>0</v>
          </cell>
          <cell r="C177">
            <v>0</v>
          </cell>
          <cell r="D177">
            <v>0</v>
          </cell>
        </row>
        <row r="178">
          <cell r="A178">
            <v>2176</v>
          </cell>
          <cell r="B178">
            <v>0</v>
          </cell>
          <cell r="C178">
            <v>0</v>
          </cell>
          <cell r="D178">
            <v>0</v>
          </cell>
        </row>
        <row r="179">
          <cell r="A179">
            <v>2177</v>
          </cell>
          <cell r="B179">
            <v>0</v>
          </cell>
          <cell r="C179">
            <v>0</v>
          </cell>
          <cell r="D179">
            <v>0</v>
          </cell>
        </row>
        <row r="180">
          <cell r="A180">
            <v>2178</v>
          </cell>
          <cell r="B180">
            <v>0</v>
          </cell>
          <cell r="C180">
            <v>0</v>
          </cell>
          <cell r="D180">
            <v>0</v>
          </cell>
        </row>
        <row r="181">
          <cell r="A181">
            <v>2179</v>
          </cell>
          <cell r="B181">
            <v>0</v>
          </cell>
          <cell r="C181">
            <v>0</v>
          </cell>
          <cell r="D181">
            <v>0</v>
          </cell>
        </row>
        <row r="182">
          <cell r="A182">
            <v>2180</v>
          </cell>
          <cell r="B182">
            <v>0</v>
          </cell>
          <cell r="C182">
            <v>0</v>
          </cell>
          <cell r="D182">
            <v>0</v>
          </cell>
        </row>
        <row r="183">
          <cell r="A183">
            <v>2181</v>
          </cell>
          <cell r="B183">
            <v>0</v>
          </cell>
          <cell r="C183">
            <v>0</v>
          </cell>
          <cell r="D183">
            <v>0</v>
          </cell>
        </row>
        <row r="184">
          <cell r="A184">
            <v>2182</v>
          </cell>
          <cell r="B184">
            <v>0</v>
          </cell>
          <cell r="C184">
            <v>0</v>
          </cell>
          <cell r="D184">
            <v>0</v>
          </cell>
        </row>
        <row r="185">
          <cell r="A185">
            <v>2183</v>
          </cell>
          <cell r="B185">
            <v>0</v>
          </cell>
          <cell r="C185">
            <v>0</v>
          </cell>
          <cell r="D185">
            <v>0</v>
          </cell>
        </row>
        <row r="186">
          <cell r="A186">
            <v>2184</v>
          </cell>
          <cell r="B186">
            <v>0</v>
          </cell>
          <cell r="C186">
            <v>0</v>
          </cell>
          <cell r="D186">
            <v>0</v>
          </cell>
        </row>
        <row r="187">
          <cell r="A187">
            <v>2185</v>
          </cell>
          <cell r="B187">
            <v>0</v>
          </cell>
          <cell r="C187">
            <v>0</v>
          </cell>
          <cell r="D187">
            <v>0</v>
          </cell>
        </row>
        <row r="188">
          <cell r="A188">
            <v>2186</v>
          </cell>
          <cell r="B188">
            <v>0</v>
          </cell>
          <cell r="C188">
            <v>0</v>
          </cell>
          <cell r="D188">
            <v>0</v>
          </cell>
        </row>
        <row r="189">
          <cell r="A189">
            <v>2187</v>
          </cell>
          <cell r="B189">
            <v>0</v>
          </cell>
          <cell r="C189">
            <v>0</v>
          </cell>
          <cell r="D189">
            <v>0</v>
          </cell>
        </row>
        <row r="190">
          <cell r="A190">
            <v>2188</v>
          </cell>
          <cell r="B190">
            <v>0</v>
          </cell>
          <cell r="C190">
            <v>0</v>
          </cell>
          <cell r="D190">
            <v>0</v>
          </cell>
        </row>
        <row r="191">
          <cell r="A191">
            <v>2189</v>
          </cell>
          <cell r="B191">
            <v>0</v>
          </cell>
          <cell r="C191">
            <v>0</v>
          </cell>
          <cell r="D191">
            <v>0</v>
          </cell>
        </row>
        <row r="192">
          <cell r="A192">
            <v>2190</v>
          </cell>
          <cell r="B192">
            <v>0</v>
          </cell>
          <cell r="C192">
            <v>0</v>
          </cell>
          <cell r="D192">
            <v>0</v>
          </cell>
        </row>
        <row r="193">
          <cell r="A193">
            <v>2191</v>
          </cell>
          <cell r="B193">
            <v>0</v>
          </cell>
          <cell r="C193">
            <v>0</v>
          </cell>
          <cell r="D193">
            <v>0</v>
          </cell>
        </row>
        <row r="194">
          <cell r="A194">
            <v>2192</v>
          </cell>
          <cell r="B194">
            <v>0</v>
          </cell>
          <cell r="C194">
            <v>0</v>
          </cell>
          <cell r="D194">
            <v>0</v>
          </cell>
        </row>
        <row r="195">
          <cell r="A195">
            <v>2193</v>
          </cell>
          <cell r="B195">
            <v>0</v>
          </cell>
          <cell r="C195">
            <v>0</v>
          </cell>
          <cell r="D195">
            <v>0</v>
          </cell>
        </row>
        <row r="196">
          <cell r="A196">
            <v>2194</v>
          </cell>
          <cell r="B196">
            <v>0</v>
          </cell>
          <cell r="C196">
            <v>0</v>
          </cell>
          <cell r="D196">
            <v>0</v>
          </cell>
        </row>
        <row r="197">
          <cell r="A197">
            <v>2195</v>
          </cell>
          <cell r="B197">
            <v>0</v>
          </cell>
          <cell r="C197">
            <v>0</v>
          </cell>
          <cell r="D197">
            <v>0</v>
          </cell>
        </row>
        <row r="198">
          <cell r="A198">
            <v>2196</v>
          </cell>
          <cell r="B198">
            <v>0</v>
          </cell>
          <cell r="C198">
            <v>0</v>
          </cell>
          <cell r="D198">
            <v>0</v>
          </cell>
        </row>
        <row r="199">
          <cell r="A199">
            <v>2197</v>
          </cell>
          <cell r="B199">
            <v>0</v>
          </cell>
          <cell r="C199">
            <v>0</v>
          </cell>
          <cell r="D199">
            <v>0</v>
          </cell>
        </row>
        <row r="200">
          <cell r="A200">
            <v>2198</v>
          </cell>
          <cell r="B200">
            <v>0</v>
          </cell>
          <cell r="C200">
            <v>0</v>
          </cell>
          <cell r="D200">
            <v>0</v>
          </cell>
        </row>
        <row r="201">
          <cell r="A201">
            <v>2199</v>
          </cell>
          <cell r="B201">
            <v>0</v>
          </cell>
          <cell r="C201">
            <v>0</v>
          </cell>
          <cell r="D201">
            <v>0</v>
          </cell>
        </row>
        <row r="202">
          <cell r="A202">
            <v>2200</v>
          </cell>
          <cell r="B202">
            <v>0</v>
          </cell>
          <cell r="C202">
            <v>0</v>
          </cell>
          <cell r="D202">
            <v>0</v>
          </cell>
        </row>
        <row r="203">
          <cell r="A203">
            <v>2201</v>
          </cell>
          <cell r="B203">
            <v>0</v>
          </cell>
          <cell r="C203">
            <v>0</v>
          </cell>
          <cell r="D203">
            <v>0</v>
          </cell>
        </row>
        <row r="204">
          <cell r="A204">
            <v>2202</v>
          </cell>
          <cell r="B204">
            <v>0</v>
          </cell>
          <cell r="C204">
            <v>0</v>
          </cell>
          <cell r="D204">
            <v>0</v>
          </cell>
        </row>
        <row r="205">
          <cell r="A205">
            <v>2203</v>
          </cell>
          <cell r="B205">
            <v>0</v>
          </cell>
          <cell r="C205">
            <v>0</v>
          </cell>
          <cell r="D205">
            <v>0</v>
          </cell>
        </row>
        <row r="206">
          <cell r="A206">
            <v>2204</v>
          </cell>
          <cell r="B206">
            <v>0</v>
          </cell>
          <cell r="C206">
            <v>0</v>
          </cell>
          <cell r="D206">
            <v>0</v>
          </cell>
        </row>
        <row r="207">
          <cell r="A207">
            <v>2205</v>
          </cell>
          <cell r="B207">
            <v>0</v>
          </cell>
          <cell r="C207">
            <v>0</v>
          </cell>
          <cell r="D207">
            <v>0</v>
          </cell>
        </row>
        <row r="208">
          <cell r="A208">
            <v>2206</v>
          </cell>
          <cell r="B208">
            <v>0</v>
          </cell>
          <cell r="C208">
            <v>0</v>
          </cell>
          <cell r="D208">
            <v>0</v>
          </cell>
        </row>
        <row r="209">
          <cell r="A209">
            <v>2207</v>
          </cell>
          <cell r="B209">
            <v>0</v>
          </cell>
          <cell r="C209">
            <v>0</v>
          </cell>
          <cell r="D209">
            <v>0</v>
          </cell>
        </row>
        <row r="210">
          <cell r="A210">
            <v>2208</v>
          </cell>
          <cell r="B210">
            <v>0</v>
          </cell>
          <cell r="C210">
            <v>0</v>
          </cell>
          <cell r="D210">
            <v>0</v>
          </cell>
        </row>
        <row r="211">
          <cell r="A211">
            <v>2209</v>
          </cell>
          <cell r="B211">
            <v>0</v>
          </cell>
          <cell r="C211">
            <v>0</v>
          </cell>
          <cell r="D211">
            <v>0</v>
          </cell>
        </row>
        <row r="212">
          <cell r="A212">
            <v>2210</v>
          </cell>
          <cell r="B212">
            <v>0</v>
          </cell>
          <cell r="C212">
            <v>0</v>
          </cell>
          <cell r="D212">
            <v>0</v>
          </cell>
        </row>
        <row r="213">
          <cell r="A213">
            <v>2211</v>
          </cell>
          <cell r="B213">
            <v>0</v>
          </cell>
          <cell r="C213">
            <v>0</v>
          </cell>
          <cell r="D213">
            <v>0</v>
          </cell>
        </row>
        <row r="214">
          <cell r="A214">
            <v>2212</v>
          </cell>
          <cell r="B214">
            <v>0</v>
          </cell>
          <cell r="C214">
            <v>0</v>
          </cell>
          <cell r="D214">
            <v>0</v>
          </cell>
        </row>
        <row r="215">
          <cell r="A215">
            <v>2213</v>
          </cell>
          <cell r="B215">
            <v>0</v>
          </cell>
          <cell r="C215">
            <v>0</v>
          </cell>
          <cell r="D215">
            <v>0</v>
          </cell>
        </row>
        <row r="216">
          <cell r="A216">
            <v>2214</v>
          </cell>
          <cell r="B216">
            <v>0</v>
          </cell>
          <cell r="C216">
            <v>0</v>
          </cell>
          <cell r="D216">
            <v>0</v>
          </cell>
        </row>
        <row r="217">
          <cell r="A217">
            <v>2215</v>
          </cell>
          <cell r="B217">
            <v>0</v>
          </cell>
          <cell r="C217">
            <v>0</v>
          </cell>
          <cell r="D217">
            <v>0</v>
          </cell>
        </row>
        <row r="218">
          <cell r="A218">
            <v>2216</v>
          </cell>
          <cell r="B218">
            <v>0</v>
          </cell>
          <cell r="C218">
            <v>0</v>
          </cell>
          <cell r="D218">
            <v>0</v>
          </cell>
        </row>
        <row r="219">
          <cell r="A219">
            <v>2217</v>
          </cell>
          <cell r="B219">
            <v>0</v>
          </cell>
          <cell r="C219">
            <v>0</v>
          </cell>
          <cell r="D219">
            <v>0</v>
          </cell>
        </row>
        <row r="220">
          <cell r="A220">
            <v>2218</v>
          </cell>
          <cell r="B220">
            <v>0</v>
          </cell>
          <cell r="C220">
            <v>0</v>
          </cell>
          <cell r="D220">
            <v>0</v>
          </cell>
        </row>
        <row r="221">
          <cell r="A221">
            <v>2219</v>
          </cell>
          <cell r="B221">
            <v>0</v>
          </cell>
          <cell r="C221">
            <v>0</v>
          </cell>
          <cell r="D221">
            <v>0</v>
          </cell>
        </row>
        <row r="222">
          <cell r="A222">
            <v>2220</v>
          </cell>
          <cell r="B222">
            <v>0</v>
          </cell>
          <cell r="C222">
            <v>0</v>
          </cell>
          <cell r="D222">
            <v>0</v>
          </cell>
        </row>
        <row r="223">
          <cell r="A223">
            <v>2221</v>
          </cell>
          <cell r="B223">
            <v>0</v>
          </cell>
          <cell r="C223">
            <v>0</v>
          </cell>
          <cell r="D223">
            <v>0</v>
          </cell>
        </row>
        <row r="224">
          <cell r="A224">
            <v>2222</v>
          </cell>
          <cell r="B224">
            <v>0</v>
          </cell>
          <cell r="C224">
            <v>0</v>
          </cell>
          <cell r="D224">
            <v>0</v>
          </cell>
        </row>
        <row r="225">
          <cell r="A225">
            <v>2223</v>
          </cell>
          <cell r="B225">
            <v>0</v>
          </cell>
          <cell r="C225">
            <v>0</v>
          </cell>
          <cell r="D225">
            <v>0</v>
          </cell>
        </row>
        <row r="226">
          <cell r="A226">
            <v>2224</v>
          </cell>
          <cell r="B226">
            <v>0</v>
          </cell>
          <cell r="C226">
            <v>0</v>
          </cell>
          <cell r="D226">
            <v>0</v>
          </cell>
        </row>
        <row r="227">
          <cell r="A227">
            <v>2225</v>
          </cell>
          <cell r="B227">
            <v>0</v>
          </cell>
          <cell r="C227">
            <v>0</v>
          </cell>
          <cell r="D227">
            <v>0</v>
          </cell>
        </row>
        <row r="228">
          <cell r="A228">
            <v>2226</v>
          </cell>
          <cell r="B228">
            <v>0</v>
          </cell>
          <cell r="C228">
            <v>0</v>
          </cell>
          <cell r="D228">
            <v>0</v>
          </cell>
        </row>
        <row r="229">
          <cell r="A229">
            <v>2227</v>
          </cell>
          <cell r="B229">
            <v>0</v>
          </cell>
          <cell r="C229">
            <v>0</v>
          </cell>
          <cell r="D229">
            <v>0</v>
          </cell>
        </row>
        <row r="230">
          <cell r="A230">
            <v>2228</v>
          </cell>
          <cell r="B230">
            <v>0</v>
          </cell>
          <cell r="C230">
            <v>0</v>
          </cell>
          <cell r="D230">
            <v>0</v>
          </cell>
        </row>
        <row r="231">
          <cell r="A231">
            <v>2229</v>
          </cell>
          <cell r="B231">
            <v>0</v>
          </cell>
          <cell r="C231">
            <v>0</v>
          </cell>
          <cell r="D231">
            <v>0</v>
          </cell>
        </row>
        <row r="232">
          <cell r="A232">
            <v>2230</v>
          </cell>
          <cell r="B232">
            <v>0</v>
          </cell>
          <cell r="C232">
            <v>0</v>
          </cell>
          <cell r="D232">
            <v>0</v>
          </cell>
        </row>
        <row r="233">
          <cell r="A233">
            <v>2231</v>
          </cell>
          <cell r="B233">
            <v>0</v>
          </cell>
          <cell r="C233">
            <v>0</v>
          </cell>
          <cell r="D233">
            <v>0</v>
          </cell>
        </row>
        <row r="234">
          <cell r="A234">
            <v>2232</v>
          </cell>
          <cell r="B234">
            <v>0</v>
          </cell>
          <cell r="C234">
            <v>0</v>
          </cell>
          <cell r="D234">
            <v>0</v>
          </cell>
        </row>
        <row r="235">
          <cell r="A235">
            <v>2233</v>
          </cell>
          <cell r="B235">
            <v>0</v>
          </cell>
          <cell r="C235">
            <v>0</v>
          </cell>
          <cell r="D235">
            <v>0</v>
          </cell>
        </row>
        <row r="236">
          <cell r="A236">
            <v>2234</v>
          </cell>
          <cell r="B236">
            <v>0</v>
          </cell>
          <cell r="C236">
            <v>0</v>
          </cell>
          <cell r="D236">
            <v>0</v>
          </cell>
        </row>
        <row r="237">
          <cell r="A237">
            <v>2235</v>
          </cell>
          <cell r="B237">
            <v>0</v>
          </cell>
          <cell r="C237">
            <v>0</v>
          </cell>
          <cell r="D237">
            <v>0</v>
          </cell>
        </row>
        <row r="238">
          <cell r="A238">
            <v>2236</v>
          </cell>
          <cell r="B238">
            <v>0</v>
          </cell>
          <cell r="C238">
            <v>0</v>
          </cell>
          <cell r="D238">
            <v>0</v>
          </cell>
        </row>
        <row r="239">
          <cell r="A239">
            <v>2237</v>
          </cell>
          <cell r="B239">
            <v>0</v>
          </cell>
          <cell r="C239">
            <v>0</v>
          </cell>
          <cell r="D239">
            <v>0</v>
          </cell>
        </row>
        <row r="240">
          <cell r="A240">
            <v>2238</v>
          </cell>
          <cell r="B240">
            <v>0</v>
          </cell>
          <cell r="C240">
            <v>0</v>
          </cell>
          <cell r="D240">
            <v>0</v>
          </cell>
        </row>
        <row r="241">
          <cell r="A241">
            <v>2239</v>
          </cell>
          <cell r="B241">
            <v>0</v>
          </cell>
          <cell r="C241">
            <v>0</v>
          </cell>
          <cell r="D241">
            <v>0</v>
          </cell>
        </row>
        <row r="242">
          <cell r="A242">
            <v>2240</v>
          </cell>
          <cell r="B242">
            <v>0</v>
          </cell>
          <cell r="C242">
            <v>0</v>
          </cell>
          <cell r="D242">
            <v>0</v>
          </cell>
        </row>
        <row r="243">
          <cell r="A243">
            <v>2241</v>
          </cell>
          <cell r="B243">
            <v>0</v>
          </cell>
          <cell r="C243">
            <v>0</v>
          </cell>
          <cell r="D243">
            <v>0</v>
          </cell>
        </row>
        <row r="244">
          <cell r="A244">
            <v>2242</v>
          </cell>
          <cell r="B244">
            <v>0</v>
          </cell>
          <cell r="C244">
            <v>0</v>
          </cell>
          <cell r="D244">
            <v>0</v>
          </cell>
        </row>
        <row r="245">
          <cell r="A245">
            <v>2243</v>
          </cell>
          <cell r="B245">
            <v>0</v>
          </cell>
          <cell r="C245">
            <v>0</v>
          </cell>
          <cell r="D245">
            <v>0</v>
          </cell>
        </row>
        <row r="246">
          <cell r="A246">
            <v>2244</v>
          </cell>
          <cell r="B246">
            <v>0</v>
          </cell>
          <cell r="C246">
            <v>0</v>
          </cell>
          <cell r="D246">
            <v>0</v>
          </cell>
        </row>
        <row r="247">
          <cell r="A247">
            <v>2245</v>
          </cell>
          <cell r="B247">
            <v>0</v>
          </cell>
          <cell r="C247">
            <v>0</v>
          </cell>
          <cell r="D247">
            <v>0</v>
          </cell>
        </row>
        <row r="248">
          <cell r="A248">
            <v>2246</v>
          </cell>
          <cell r="B248">
            <v>0</v>
          </cell>
          <cell r="C248">
            <v>0</v>
          </cell>
          <cell r="D248">
            <v>0</v>
          </cell>
        </row>
        <row r="249">
          <cell r="A249">
            <v>2247</v>
          </cell>
          <cell r="B249">
            <v>0</v>
          </cell>
          <cell r="C249">
            <v>0</v>
          </cell>
          <cell r="D249">
            <v>0</v>
          </cell>
        </row>
        <row r="250">
          <cell r="A250">
            <v>2248</v>
          </cell>
          <cell r="B250">
            <v>0</v>
          </cell>
          <cell r="C250">
            <v>0</v>
          </cell>
          <cell r="D250">
            <v>0</v>
          </cell>
        </row>
        <row r="251">
          <cell r="A251">
            <v>2249</v>
          </cell>
          <cell r="B251">
            <v>0</v>
          </cell>
          <cell r="C251">
            <v>0</v>
          </cell>
          <cell r="D251">
            <v>0</v>
          </cell>
        </row>
        <row r="252">
          <cell r="A252">
            <v>2250</v>
          </cell>
          <cell r="B252">
            <v>0</v>
          </cell>
          <cell r="C252">
            <v>0</v>
          </cell>
          <cell r="D252">
            <v>0</v>
          </cell>
        </row>
        <row r="253">
          <cell r="A253">
            <v>2251</v>
          </cell>
          <cell r="B253">
            <v>0</v>
          </cell>
          <cell r="C253">
            <v>0</v>
          </cell>
          <cell r="D253">
            <v>0</v>
          </cell>
        </row>
        <row r="254">
          <cell r="A254">
            <v>2252</v>
          </cell>
          <cell r="B254">
            <v>0</v>
          </cell>
          <cell r="C254">
            <v>0</v>
          </cell>
          <cell r="D254">
            <v>0</v>
          </cell>
        </row>
        <row r="255">
          <cell r="A255">
            <v>2253</v>
          </cell>
          <cell r="B255">
            <v>0</v>
          </cell>
          <cell r="C255">
            <v>0</v>
          </cell>
          <cell r="D255">
            <v>0</v>
          </cell>
        </row>
        <row r="256">
          <cell r="A256">
            <v>2254</v>
          </cell>
          <cell r="B256">
            <v>0</v>
          </cell>
          <cell r="C256">
            <v>0</v>
          </cell>
          <cell r="D256">
            <v>0</v>
          </cell>
        </row>
        <row r="257">
          <cell r="A257">
            <v>2255</v>
          </cell>
          <cell r="B257">
            <v>0</v>
          </cell>
          <cell r="C257">
            <v>0</v>
          </cell>
          <cell r="D257">
            <v>0</v>
          </cell>
        </row>
        <row r="258">
          <cell r="A258">
            <v>2256</v>
          </cell>
          <cell r="B258">
            <v>0</v>
          </cell>
          <cell r="C258">
            <v>0</v>
          </cell>
          <cell r="D258">
            <v>0</v>
          </cell>
        </row>
        <row r="259">
          <cell r="A259">
            <v>2257</v>
          </cell>
          <cell r="B259">
            <v>0</v>
          </cell>
          <cell r="C259">
            <v>0</v>
          </cell>
          <cell r="D259">
            <v>0</v>
          </cell>
        </row>
        <row r="260">
          <cell r="A260">
            <v>2258</v>
          </cell>
          <cell r="B260">
            <v>0</v>
          </cell>
          <cell r="C260">
            <v>0</v>
          </cell>
          <cell r="D260">
            <v>0</v>
          </cell>
        </row>
        <row r="261">
          <cell r="A261">
            <v>2259</v>
          </cell>
          <cell r="B261">
            <v>0</v>
          </cell>
          <cell r="C261">
            <v>0</v>
          </cell>
          <cell r="D261">
            <v>0</v>
          </cell>
        </row>
        <row r="262">
          <cell r="A262">
            <v>2260</v>
          </cell>
          <cell r="B262">
            <v>0</v>
          </cell>
          <cell r="C262">
            <v>0</v>
          </cell>
          <cell r="D262">
            <v>0</v>
          </cell>
        </row>
        <row r="263">
          <cell r="A263">
            <v>2261</v>
          </cell>
          <cell r="B263">
            <v>0</v>
          </cell>
          <cell r="C263">
            <v>0</v>
          </cell>
          <cell r="D263">
            <v>0</v>
          </cell>
        </row>
        <row r="264">
          <cell r="A264">
            <v>2262</v>
          </cell>
          <cell r="B264">
            <v>0</v>
          </cell>
          <cell r="C264">
            <v>0</v>
          </cell>
          <cell r="D264">
            <v>0</v>
          </cell>
        </row>
        <row r="265">
          <cell r="A265">
            <v>2263</v>
          </cell>
          <cell r="B265">
            <v>0</v>
          </cell>
          <cell r="C265">
            <v>0</v>
          </cell>
          <cell r="D265">
            <v>0</v>
          </cell>
        </row>
        <row r="266">
          <cell r="A266">
            <v>2264</v>
          </cell>
          <cell r="B266">
            <v>0</v>
          </cell>
          <cell r="C266">
            <v>0</v>
          </cell>
          <cell r="D266">
            <v>0</v>
          </cell>
        </row>
        <row r="267">
          <cell r="A267">
            <v>2265</v>
          </cell>
          <cell r="B267">
            <v>0</v>
          </cell>
          <cell r="C267">
            <v>0</v>
          </cell>
          <cell r="D267">
            <v>0</v>
          </cell>
        </row>
        <row r="268">
          <cell r="A268">
            <v>2266</v>
          </cell>
          <cell r="B268">
            <v>0</v>
          </cell>
          <cell r="C268">
            <v>0</v>
          </cell>
          <cell r="D268">
            <v>0</v>
          </cell>
        </row>
        <row r="269">
          <cell r="A269">
            <v>2267</v>
          </cell>
          <cell r="B269">
            <v>0</v>
          </cell>
          <cell r="C269">
            <v>0</v>
          </cell>
          <cell r="D269">
            <v>0</v>
          </cell>
        </row>
        <row r="270">
          <cell r="A270">
            <v>2268</v>
          </cell>
          <cell r="B270">
            <v>0</v>
          </cell>
          <cell r="C270">
            <v>0</v>
          </cell>
          <cell r="D270">
            <v>0</v>
          </cell>
        </row>
        <row r="271">
          <cell r="A271">
            <v>2269</v>
          </cell>
          <cell r="B271">
            <v>0</v>
          </cell>
          <cell r="C271">
            <v>0</v>
          </cell>
          <cell r="D271">
            <v>0</v>
          </cell>
        </row>
        <row r="272">
          <cell r="A272">
            <v>2270</v>
          </cell>
          <cell r="B272">
            <v>0</v>
          </cell>
          <cell r="C272">
            <v>0</v>
          </cell>
          <cell r="D272">
            <v>0</v>
          </cell>
        </row>
        <row r="273">
          <cell r="A273">
            <v>2271</v>
          </cell>
          <cell r="B273">
            <v>0</v>
          </cell>
          <cell r="C273">
            <v>0</v>
          </cell>
          <cell r="D273">
            <v>0</v>
          </cell>
        </row>
        <row r="274">
          <cell r="A274">
            <v>2272</v>
          </cell>
          <cell r="B274">
            <v>0</v>
          </cell>
          <cell r="C274">
            <v>0</v>
          </cell>
          <cell r="D274">
            <v>0</v>
          </cell>
        </row>
        <row r="275">
          <cell r="A275">
            <v>2273</v>
          </cell>
          <cell r="B275">
            <v>0</v>
          </cell>
          <cell r="C275">
            <v>0</v>
          </cell>
          <cell r="D275">
            <v>0</v>
          </cell>
        </row>
        <row r="276">
          <cell r="A276">
            <v>2274</v>
          </cell>
          <cell r="B276">
            <v>0</v>
          </cell>
          <cell r="C276">
            <v>0</v>
          </cell>
          <cell r="D276">
            <v>0</v>
          </cell>
        </row>
        <row r="277">
          <cell r="A277">
            <v>2275</v>
          </cell>
          <cell r="B277">
            <v>0</v>
          </cell>
          <cell r="C277">
            <v>0</v>
          </cell>
          <cell r="D277">
            <v>0</v>
          </cell>
        </row>
        <row r="278">
          <cell r="A278">
            <v>2276</v>
          </cell>
          <cell r="B278">
            <v>0</v>
          </cell>
          <cell r="C278">
            <v>0</v>
          </cell>
          <cell r="D278">
            <v>0</v>
          </cell>
        </row>
        <row r="279">
          <cell r="A279">
            <v>2277</v>
          </cell>
          <cell r="B279">
            <v>0</v>
          </cell>
          <cell r="C279">
            <v>0</v>
          </cell>
          <cell r="D279">
            <v>0</v>
          </cell>
        </row>
        <row r="280">
          <cell r="A280">
            <v>2278</v>
          </cell>
          <cell r="B280">
            <v>0</v>
          </cell>
          <cell r="C280">
            <v>0</v>
          </cell>
          <cell r="D280">
            <v>0</v>
          </cell>
        </row>
        <row r="281">
          <cell r="A281">
            <v>2279</v>
          </cell>
          <cell r="B281">
            <v>0</v>
          </cell>
          <cell r="C281">
            <v>0</v>
          </cell>
          <cell r="D281">
            <v>0</v>
          </cell>
        </row>
        <row r="282">
          <cell r="A282">
            <v>2280</v>
          </cell>
          <cell r="B282">
            <v>0</v>
          </cell>
          <cell r="C282">
            <v>0</v>
          </cell>
          <cell r="D282">
            <v>0</v>
          </cell>
        </row>
        <row r="283">
          <cell r="A283">
            <v>2281</v>
          </cell>
          <cell r="B283">
            <v>0</v>
          </cell>
          <cell r="C283">
            <v>0</v>
          </cell>
          <cell r="D283">
            <v>0</v>
          </cell>
        </row>
        <row r="284">
          <cell r="A284">
            <v>2282</v>
          </cell>
          <cell r="B284">
            <v>0</v>
          </cell>
          <cell r="C284">
            <v>0</v>
          </cell>
          <cell r="D284">
            <v>0</v>
          </cell>
        </row>
        <row r="285">
          <cell r="A285">
            <v>2283</v>
          </cell>
          <cell r="B285">
            <v>0</v>
          </cell>
          <cell r="C285">
            <v>0</v>
          </cell>
          <cell r="D285">
            <v>0</v>
          </cell>
        </row>
        <row r="286">
          <cell r="A286">
            <v>2284</v>
          </cell>
          <cell r="B286">
            <v>0</v>
          </cell>
          <cell r="C286">
            <v>0</v>
          </cell>
          <cell r="D286">
            <v>0</v>
          </cell>
        </row>
        <row r="287">
          <cell r="A287">
            <v>2285</v>
          </cell>
          <cell r="B287">
            <v>0</v>
          </cell>
          <cell r="C287">
            <v>0</v>
          </cell>
          <cell r="D287">
            <v>0</v>
          </cell>
        </row>
        <row r="288">
          <cell r="A288">
            <v>2286</v>
          </cell>
          <cell r="B288">
            <v>0</v>
          </cell>
          <cell r="C288">
            <v>0</v>
          </cell>
          <cell r="D288">
            <v>0</v>
          </cell>
        </row>
        <row r="289">
          <cell r="A289">
            <v>2287</v>
          </cell>
          <cell r="B289">
            <v>0</v>
          </cell>
          <cell r="C289">
            <v>0</v>
          </cell>
          <cell r="D289">
            <v>0</v>
          </cell>
        </row>
        <row r="290">
          <cell r="A290">
            <v>2288</v>
          </cell>
          <cell r="B290">
            <v>0</v>
          </cell>
          <cell r="C290">
            <v>0</v>
          </cell>
          <cell r="D290">
            <v>0</v>
          </cell>
        </row>
        <row r="291">
          <cell r="A291">
            <v>2289</v>
          </cell>
          <cell r="B291">
            <v>0</v>
          </cell>
          <cell r="C291">
            <v>0</v>
          </cell>
          <cell r="D291">
            <v>0</v>
          </cell>
        </row>
        <row r="292">
          <cell r="A292">
            <v>2290</v>
          </cell>
          <cell r="B292">
            <v>0</v>
          </cell>
          <cell r="C292">
            <v>0</v>
          </cell>
          <cell r="D292">
            <v>0</v>
          </cell>
        </row>
        <row r="293">
          <cell r="A293">
            <v>2291</v>
          </cell>
          <cell r="B293">
            <v>0</v>
          </cell>
          <cell r="C293">
            <v>0</v>
          </cell>
          <cell r="D293">
            <v>0</v>
          </cell>
        </row>
        <row r="294">
          <cell r="A294">
            <v>2292</v>
          </cell>
          <cell r="B294">
            <v>0</v>
          </cell>
          <cell r="C294">
            <v>0</v>
          </cell>
          <cell r="D294">
            <v>0</v>
          </cell>
        </row>
        <row r="295">
          <cell r="A295">
            <v>2293</v>
          </cell>
          <cell r="B295">
            <v>0</v>
          </cell>
          <cell r="C295">
            <v>0</v>
          </cell>
          <cell r="D295">
            <v>0</v>
          </cell>
        </row>
        <row r="296">
          <cell r="A296">
            <v>2294</v>
          </cell>
          <cell r="B296">
            <v>0</v>
          </cell>
          <cell r="C296">
            <v>0</v>
          </cell>
          <cell r="D296">
            <v>0</v>
          </cell>
        </row>
        <row r="297">
          <cell r="A297">
            <v>2295</v>
          </cell>
          <cell r="B297">
            <v>0</v>
          </cell>
          <cell r="C297">
            <v>0</v>
          </cell>
          <cell r="D297">
            <v>0</v>
          </cell>
        </row>
        <row r="298">
          <cell r="A298">
            <v>2296</v>
          </cell>
          <cell r="B298">
            <v>0</v>
          </cell>
          <cell r="C298">
            <v>0</v>
          </cell>
          <cell r="D298">
            <v>0</v>
          </cell>
        </row>
        <row r="299">
          <cell r="A299">
            <v>2297</v>
          </cell>
          <cell r="B299">
            <v>0</v>
          </cell>
          <cell r="C299">
            <v>0</v>
          </cell>
          <cell r="D299">
            <v>0</v>
          </cell>
        </row>
        <row r="300">
          <cell r="A300">
            <v>2298</v>
          </cell>
          <cell r="B300">
            <v>0</v>
          </cell>
          <cell r="C300">
            <v>0</v>
          </cell>
          <cell r="D300">
            <v>0</v>
          </cell>
        </row>
        <row r="301">
          <cell r="A301">
            <v>2299</v>
          </cell>
          <cell r="B301">
            <v>0</v>
          </cell>
          <cell r="C301">
            <v>0</v>
          </cell>
          <cell r="D301">
            <v>0</v>
          </cell>
        </row>
        <row r="302">
          <cell r="A302">
            <v>2300</v>
          </cell>
          <cell r="B302" t="str">
            <v>Material Crudo Río para trituración y clasificación Quebrada La Esmeralda</v>
          </cell>
          <cell r="C302" t="str">
            <v>m3</v>
          </cell>
          <cell r="D302">
            <v>6000</v>
          </cell>
        </row>
        <row r="303">
          <cell r="A303">
            <v>2301</v>
          </cell>
          <cell r="B303" t="str">
            <v>Material Crudo Río para trituración y clasificación Quebrada El Doncello</v>
          </cell>
          <cell r="C303" t="str">
            <v>m3</v>
          </cell>
          <cell r="D303">
            <v>6000</v>
          </cell>
        </row>
        <row r="304">
          <cell r="A304">
            <v>2302</v>
          </cell>
          <cell r="B304" t="str">
            <v>Material Crudo Río para trituración y clasificación Quebrada El Borugo</v>
          </cell>
          <cell r="C304" t="str">
            <v>m3</v>
          </cell>
          <cell r="D304">
            <v>6000</v>
          </cell>
        </row>
        <row r="305">
          <cell r="A305">
            <v>2303</v>
          </cell>
          <cell r="B305" t="str">
            <v>Material Crudo Río para trituración y clasificación Quebrada La Niña</v>
          </cell>
          <cell r="C305" t="str">
            <v>m3</v>
          </cell>
          <cell r="D305">
            <v>6000</v>
          </cell>
        </row>
        <row r="306">
          <cell r="A306">
            <v>2304</v>
          </cell>
          <cell r="B306" t="str">
            <v>Material Crudo Río para trituración y clasificación Quebrada La Granada</v>
          </cell>
          <cell r="C306" t="str">
            <v>m3</v>
          </cell>
          <cell r="D306">
            <v>6000</v>
          </cell>
        </row>
        <row r="307">
          <cell r="A307">
            <v>2305</v>
          </cell>
          <cell r="B307" t="str">
            <v>Material Crudo Río para trituración y clasificación Quebrada El Quebradón</v>
          </cell>
          <cell r="C307" t="str">
            <v>m3</v>
          </cell>
          <cell r="D307">
            <v>6000</v>
          </cell>
        </row>
        <row r="308">
          <cell r="A308">
            <v>2306</v>
          </cell>
          <cell r="B308" t="str">
            <v xml:space="preserve">Material Crudo Cantera Pavas para trituración y clasificación </v>
          </cell>
          <cell r="C308" t="str">
            <v>m3</v>
          </cell>
          <cell r="D308">
            <v>15000</v>
          </cell>
        </row>
        <row r="309">
          <cell r="A309">
            <v>2307</v>
          </cell>
          <cell r="B309">
            <v>0</v>
          </cell>
          <cell r="C309">
            <v>0</v>
          </cell>
          <cell r="D309">
            <v>0</v>
          </cell>
        </row>
        <row r="310">
          <cell r="A310">
            <v>2308</v>
          </cell>
          <cell r="B310">
            <v>0</v>
          </cell>
          <cell r="C310">
            <v>0</v>
          </cell>
          <cell r="D310">
            <v>0</v>
          </cell>
        </row>
        <row r="311">
          <cell r="A311">
            <v>2309</v>
          </cell>
          <cell r="B311">
            <v>0</v>
          </cell>
          <cell r="C311">
            <v>0</v>
          </cell>
          <cell r="D311">
            <v>0</v>
          </cell>
        </row>
        <row r="312">
          <cell r="A312">
            <v>2310</v>
          </cell>
          <cell r="B312">
            <v>0</v>
          </cell>
          <cell r="C312">
            <v>0</v>
          </cell>
          <cell r="D312">
            <v>0</v>
          </cell>
        </row>
        <row r="313">
          <cell r="A313">
            <v>2311</v>
          </cell>
          <cell r="B313">
            <v>0</v>
          </cell>
          <cell r="C313">
            <v>0</v>
          </cell>
          <cell r="D313">
            <v>0</v>
          </cell>
        </row>
        <row r="314">
          <cell r="A314">
            <v>2312</v>
          </cell>
          <cell r="B314">
            <v>0</v>
          </cell>
          <cell r="C314">
            <v>0</v>
          </cell>
          <cell r="D314">
            <v>0</v>
          </cell>
        </row>
        <row r="315">
          <cell r="A315">
            <v>2313</v>
          </cell>
          <cell r="B315">
            <v>0</v>
          </cell>
          <cell r="C315">
            <v>0</v>
          </cell>
          <cell r="D315">
            <v>0</v>
          </cell>
        </row>
        <row r="316">
          <cell r="A316">
            <v>2314</v>
          </cell>
          <cell r="B316">
            <v>0</v>
          </cell>
          <cell r="C316">
            <v>0</v>
          </cell>
          <cell r="D316">
            <v>0</v>
          </cell>
        </row>
        <row r="317">
          <cell r="A317">
            <v>2315</v>
          </cell>
          <cell r="B317">
            <v>0</v>
          </cell>
          <cell r="C317">
            <v>0</v>
          </cell>
          <cell r="D317">
            <v>0</v>
          </cell>
        </row>
        <row r="318">
          <cell r="A318">
            <v>2316</v>
          </cell>
          <cell r="B318">
            <v>0</v>
          </cell>
          <cell r="C318">
            <v>0</v>
          </cell>
          <cell r="D318">
            <v>0</v>
          </cell>
        </row>
        <row r="319">
          <cell r="A319">
            <v>2317</v>
          </cell>
          <cell r="B319">
            <v>0</v>
          </cell>
          <cell r="C319">
            <v>0</v>
          </cell>
          <cell r="D319">
            <v>0</v>
          </cell>
        </row>
        <row r="320">
          <cell r="A320">
            <v>2318</v>
          </cell>
          <cell r="B320">
            <v>0</v>
          </cell>
          <cell r="C320">
            <v>0</v>
          </cell>
          <cell r="D320">
            <v>0</v>
          </cell>
        </row>
        <row r="321">
          <cell r="A321">
            <v>2319</v>
          </cell>
          <cell r="B321">
            <v>0</v>
          </cell>
          <cell r="C321">
            <v>0</v>
          </cell>
          <cell r="D321">
            <v>0</v>
          </cell>
        </row>
        <row r="322">
          <cell r="A322">
            <v>2320</v>
          </cell>
          <cell r="B322" t="str">
            <v>Sub base Granular (Triturada y clasificada) Cantera  Pavas</v>
          </cell>
          <cell r="C322" t="str">
            <v>m3</v>
          </cell>
          <cell r="D322">
            <v>34909</v>
          </cell>
        </row>
        <row r="323">
          <cell r="A323">
            <v>2321</v>
          </cell>
          <cell r="B323" t="str">
            <v>Sub base Granular (Triturada y clasificada) Fuente aluvial La Esmeralda</v>
          </cell>
          <cell r="C323" t="str">
            <v>m3</v>
          </cell>
          <cell r="D323">
            <v>25009</v>
          </cell>
        </row>
        <row r="324">
          <cell r="A324">
            <v>2322</v>
          </cell>
          <cell r="B324">
            <v>0</v>
          </cell>
          <cell r="C324" t="str">
            <v>m3</v>
          </cell>
          <cell r="D324">
            <v>0</v>
          </cell>
        </row>
        <row r="325">
          <cell r="A325">
            <v>2323</v>
          </cell>
          <cell r="B325">
            <v>0</v>
          </cell>
          <cell r="C325" t="str">
            <v>m3</v>
          </cell>
          <cell r="D325">
            <v>0</v>
          </cell>
        </row>
        <row r="326">
          <cell r="A326">
            <v>2324</v>
          </cell>
          <cell r="B326">
            <v>0</v>
          </cell>
          <cell r="C326" t="str">
            <v>m3</v>
          </cell>
          <cell r="D326">
            <v>0</v>
          </cell>
        </row>
        <row r="327">
          <cell r="A327">
            <v>2325</v>
          </cell>
          <cell r="B327">
            <v>0</v>
          </cell>
          <cell r="C327" t="str">
            <v>m3</v>
          </cell>
          <cell r="D327">
            <v>0</v>
          </cell>
        </row>
        <row r="328">
          <cell r="A328">
            <v>2326</v>
          </cell>
          <cell r="B328">
            <v>0</v>
          </cell>
          <cell r="C328">
            <v>0</v>
          </cell>
          <cell r="D328">
            <v>0</v>
          </cell>
        </row>
        <row r="329">
          <cell r="A329">
            <v>2327</v>
          </cell>
          <cell r="B329">
            <v>0</v>
          </cell>
          <cell r="C329">
            <v>0</v>
          </cell>
          <cell r="D329">
            <v>0</v>
          </cell>
        </row>
        <row r="330">
          <cell r="A330">
            <v>2328</v>
          </cell>
          <cell r="B330">
            <v>0</v>
          </cell>
          <cell r="C330">
            <v>0</v>
          </cell>
          <cell r="D330">
            <v>0</v>
          </cell>
        </row>
        <row r="331">
          <cell r="A331">
            <v>2329</v>
          </cell>
          <cell r="B331">
            <v>0</v>
          </cell>
          <cell r="C331">
            <v>0</v>
          </cell>
          <cell r="D331">
            <v>0</v>
          </cell>
        </row>
        <row r="332">
          <cell r="A332">
            <v>2330</v>
          </cell>
          <cell r="B332" t="str">
            <v>Base Granular (Triturada y clasificada) Cantera Pavas</v>
          </cell>
          <cell r="C332" t="str">
            <v>m3</v>
          </cell>
          <cell r="D332">
            <v>39512</v>
          </cell>
        </row>
        <row r="333">
          <cell r="A333">
            <v>2331</v>
          </cell>
          <cell r="B333" t="str">
            <v>Base Granular (Triturada y clasificada) Quebrada El Quebradón</v>
          </cell>
          <cell r="C333" t="str">
            <v>m3</v>
          </cell>
          <cell r="D333">
            <v>29612</v>
          </cell>
        </row>
        <row r="334">
          <cell r="A334">
            <v>2332</v>
          </cell>
          <cell r="B334">
            <v>0</v>
          </cell>
          <cell r="C334">
            <v>0</v>
          </cell>
          <cell r="D334">
            <v>0</v>
          </cell>
        </row>
        <row r="335">
          <cell r="A335">
            <v>2333</v>
          </cell>
          <cell r="B335">
            <v>0</v>
          </cell>
          <cell r="C335">
            <v>0</v>
          </cell>
          <cell r="D335">
            <v>0</v>
          </cell>
        </row>
        <row r="336">
          <cell r="A336">
            <v>2334</v>
          </cell>
          <cell r="B336">
            <v>0</v>
          </cell>
          <cell r="C336">
            <v>0</v>
          </cell>
          <cell r="D336">
            <v>0</v>
          </cell>
        </row>
        <row r="337">
          <cell r="A337">
            <v>2335</v>
          </cell>
          <cell r="B337">
            <v>0</v>
          </cell>
          <cell r="C337">
            <v>0</v>
          </cell>
          <cell r="D337">
            <v>0</v>
          </cell>
        </row>
        <row r="338">
          <cell r="A338">
            <v>2336</v>
          </cell>
          <cell r="B338">
            <v>0</v>
          </cell>
          <cell r="C338">
            <v>0</v>
          </cell>
          <cell r="D338">
            <v>0</v>
          </cell>
        </row>
        <row r="339">
          <cell r="A339">
            <v>2337</v>
          </cell>
          <cell r="B339">
            <v>0</v>
          </cell>
          <cell r="C339">
            <v>0</v>
          </cell>
          <cell r="D339">
            <v>0</v>
          </cell>
        </row>
        <row r="340">
          <cell r="A340">
            <v>2338</v>
          </cell>
          <cell r="B340">
            <v>0</v>
          </cell>
          <cell r="C340">
            <v>0</v>
          </cell>
          <cell r="D340">
            <v>0</v>
          </cell>
        </row>
        <row r="341">
          <cell r="A341">
            <v>2339</v>
          </cell>
          <cell r="B341">
            <v>0</v>
          </cell>
          <cell r="C341">
            <v>0</v>
          </cell>
          <cell r="D341">
            <v>0</v>
          </cell>
        </row>
        <row r="342">
          <cell r="A342">
            <v>2340</v>
          </cell>
          <cell r="B342">
            <v>0</v>
          </cell>
          <cell r="C342">
            <v>0</v>
          </cell>
          <cell r="D342">
            <v>0</v>
          </cell>
        </row>
        <row r="343">
          <cell r="A343">
            <v>2341</v>
          </cell>
          <cell r="B343">
            <v>0</v>
          </cell>
          <cell r="C343">
            <v>0</v>
          </cell>
          <cell r="D343">
            <v>0</v>
          </cell>
        </row>
        <row r="344">
          <cell r="A344">
            <v>2342</v>
          </cell>
          <cell r="B344">
            <v>0</v>
          </cell>
          <cell r="C344">
            <v>0</v>
          </cell>
          <cell r="D344">
            <v>0</v>
          </cell>
        </row>
        <row r="345">
          <cell r="A345">
            <v>2343</v>
          </cell>
          <cell r="B345">
            <v>0</v>
          </cell>
          <cell r="C345">
            <v>0</v>
          </cell>
          <cell r="D345">
            <v>0</v>
          </cell>
        </row>
        <row r="346">
          <cell r="A346">
            <v>2344</v>
          </cell>
          <cell r="B346">
            <v>0</v>
          </cell>
          <cell r="C346">
            <v>0</v>
          </cell>
          <cell r="D346">
            <v>0</v>
          </cell>
        </row>
        <row r="347">
          <cell r="A347">
            <v>2345</v>
          </cell>
          <cell r="B347">
            <v>0</v>
          </cell>
          <cell r="C347">
            <v>0</v>
          </cell>
          <cell r="D347">
            <v>0</v>
          </cell>
        </row>
        <row r="348">
          <cell r="A348">
            <v>2346</v>
          </cell>
          <cell r="B348">
            <v>0</v>
          </cell>
          <cell r="C348">
            <v>0</v>
          </cell>
          <cell r="D348">
            <v>0</v>
          </cell>
        </row>
        <row r="349">
          <cell r="A349">
            <v>2347</v>
          </cell>
          <cell r="B349">
            <v>0</v>
          </cell>
          <cell r="C349">
            <v>0</v>
          </cell>
          <cell r="D349">
            <v>0</v>
          </cell>
        </row>
        <row r="350">
          <cell r="A350">
            <v>2348</v>
          </cell>
          <cell r="B350">
            <v>0</v>
          </cell>
          <cell r="C350">
            <v>0</v>
          </cell>
          <cell r="D350">
            <v>0</v>
          </cell>
        </row>
        <row r="351">
          <cell r="A351">
            <v>2349</v>
          </cell>
          <cell r="B351">
            <v>0</v>
          </cell>
          <cell r="C351">
            <v>0</v>
          </cell>
          <cell r="D351">
            <v>0</v>
          </cell>
        </row>
        <row r="352">
          <cell r="A352">
            <v>2350</v>
          </cell>
          <cell r="B352">
            <v>0</v>
          </cell>
          <cell r="C352">
            <v>0</v>
          </cell>
          <cell r="D352">
            <v>0</v>
          </cell>
        </row>
        <row r="353">
          <cell r="A353">
            <v>2351</v>
          </cell>
          <cell r="B353">
            <v>0</v>
          </cell>
          <cell r="C353">
            <v>0</v>
          </cell>
          <cell r="D353">
            <v>0</v>
          </cell>
        </row>
        <row r="354">
          <cell r="A354">
            <v>2352</v>
          </cell>
          <cell r="B354">
            <v>0</v>
          </cell>
          <cell r="C354">
            <v>0</v>
          </cell>
          <cell r="D354">
            <v>0</v>
          </cell>
        </row>
        <row r="355">
          <cell r="A355">
            <v>2353</v>
          </cell>
          <cell r="B355">
            <v>0</v>
          </cell>
          <cell r="C355">
            <v>0</v>
          </cell>
          <cell r="D355">
            <v>0</v>
          </cell>
        </row>
        <row r="356">
          <cell r="A356">
            <v>2354</v>
          </cell>
          <cell r="B356">
            <v>0</v>
          </cell>
          <cell r="C356">
            <v>0</v>
          </cell>
          <cell r="D356">
            <v>0</v>
          </cell>
        </row>
        <row r="357">
          <cell r="A357">
            <v>2355</v>
          </cell>
          <cell r="B357">
            <v>0</v>
          </cell>
          <cell r="C357">
            <v>0</v>
          </cell>
          <cell r="D357">
            <v>0</v>
          </cell>
        </row>
        <row r="358">
          <cell r="A358">
            <v>2356</v>
          </cell>
          <cell r="B358">
            <v>0</v>
          </cell>
          <cell r="C358">
            <v>0</v>
          </cell>
          <cell r="D358">
            <v>0</v>
          </cell>
        </row>
        <row r="359">
          <cell r="A359">
            <v>2357</v>
          </cell>
          <cell r="B359">
            <v>0</v>
          </cell>
          <cell r="C359">
            <v>0</v>
          </cell>
          <cell r="D359">
            <v>0</v>
          </cell>
        </row>
        <row r="360">
          <cell r="A360">
            <v>2358</v>
          </cell>
          <cell r="B360">
            <v>0</v>
          </cell>
          <cell r="C360">
            <v>0</v>
          </cell>
          <cell r="D360">
            <v>0</v>
          </cell>
        </row>
        <row r="361">
          <cell r="A361">
            <v>2359</v>
          </cell>
          <cell r="B361">
            <v>0</v>
          </cell>
          <cell r="C361">
            <v>0</v>
          </cell>
          <cell r="D361">
            <v>0</v>
          </cell>
        </row>
        <row r="362">
          <cell r="A362">
            <v>2360</v>
          </cell>
          <cell r="B362">
            <v>0</v>
          </cell>
          <cell r="C362">
            <v>0</v>
          </cell>
          <cell r="D362">
            <v>0</v>
          </cell>
        </row>
        <row r="363">
          <cell r="A363">
            <v>2361</v>
          </cell>
          <cell r="B363">
            <v>0</v>
          </cell>
          <cell r="C363">
            <v>0</v>
          </cell>
          <cell r="D363">
            <v>0</v>
          </cell>
        </row>
        <row r="364">
          <cell r="A364">
            <v>2362</v>
          </cell>
          <cell r="B364">
            <v>0</v>
          </cell>
          <cell r="C364">
            <v>0</v>
          </cell>
          <cell r="D364">
            <v>0</v>
          </cell>
        </row>
        <row r="365">
          <cell r="A365">
            <v>2363</v>
          </cell>
          <cell r="B365">
            <v>0</v>
          </cell>
          <cell r="C365">
            <v>0</v>
          </cell>
          <cell r="D365">
            <v>0</v>
          </cell>
        </row>
        <row r="366">
          <cell r="A366">
            <v>2364</v>
          </cell>
          <cell r="B366">
            <v>0</v>
          </cell>
          <cell r="C366">
            <v>0</v>
          </cell>
          <cell r="D366">
            <v>0</v>
          </cell>
        </row>
        <row r="367">
          <cell r="A367">
            <v>2365</v>
          </cell>
          <cell r="B367">
            <v>0</v>
          </cell>
          <cell r="C367">
            <v>0</v>
          </cell>
          <cell r="D367">
            <v>0</v>
          </cell>
        </row>
        <row r="368">
          <cell r="A368">
            <v>2366</v>
          </cell>
          <cell r="B368">
            <v>0</v>
          </cell>
          <cell r="C368">
            <v>0</v>
          </cell>
          <cell r="D368">
            <v>0</v>
          </cell>
        </row>
        <row r="369">
          <cell r="A369">
            <v>2367</v>
          </cell>
          <cell r="B369">
            <v>0</v>
          </cell>
          <cell r="C369">
            <v>0</v>
          </cell>
          <cell r="D369">
            <v>0</v>
          </cell>
        </row>
        <row r="370">
          <cell r="A370">
            <v>2368</v>
          </cell>
          <cell r="B370">
            <v>0</v>
          </cell>
          <cell r="C370">
            <v>0</v>
          </cell>
          <cell r="D370">
            <v>0</v>
          </cell>
        </row>
        <row r="371">
          <cell r="A371">
            <v>2369</v>
          </cell>
          <cell r="B371">
            <v>0</v>
          </cell>
          <cell r="C371">
            <v>0</v>
          </cell>
          <cell r="D371">
            <v>0</v>
          </cell>
        </row>
        <row r="372">
          <cell r="A372">
            <v>2370</v>
          </cell>
          <cell r="B372">
            <v>0</v>
          </cell>
          <cell r="C372">
            <v>0</v>
          </cell>
          <cell r="D372">
            <v>0</v>
          </cell>
        </row>
        <row r="373">
          <cell r="A373">
            <v>2371</v>
          </cell>
          <cell r="B373">
            <v>0</v>
          </cell>
          <cell r="C373">
            <v>0</v>
          </cell>
          <cell r="D373">
            <v>0</v>
          </cell>
        </row>
        <row r="374">
          <cell r="A374">
            <v>2372</v>
          </cell>
          <cell r="B374">
            <v>0</v>
          </cell>
          <cell r="C374">
            <v>0</v>
          </cell>
          <cell r="D374">
            <v>0</v>
          </cell>
        </row>
        <row r="375">
          <cell r="A375">
            <v>2373</v>
          </cell>
          <cell r="B375">
            <v>0</v>
          </cell>
          <cell r="C375">
            <v>0</v>
          </cell>
          <cell r="D375">
            <v>0</v>
          </cell>
        </row>
        <row r="376">
          <cell r="A376">
            <v>2374</v>
          </cell>
          <cell r="B376">
            <v>0</v>
          </cell>
          <cell r="C376">
            <v>0</v>
          </cell>
          <cell r="D376">
            <v>0</v>
          </cell>
        </row>
        <row r="377">
          <cell r="A377">
            <v>2375</v>
          </cell>
          <cell r="B377">
            <v>0</v>
          </cell>
          <cell r="C377">
            <v>0</v>
          </cell>
          <cell r="D377">
            <v>0</v>
          </cell>
        </row>
        <row r="378">
          <cell r="A378">
            <v>2376</v>
          </cell>
          <cell r="B378">
            <v>0</v>
          </cell>
          <cell r="C378">
            <v>0</v>
          </cell>
          <cell r="D378">
            <v>0</v>
          </cell>
        </row>
        <row r="379">
          <cell r="A379">
            <v>2377</v>
          </cell>
          <cell r="B379">
            <v>0</v>
          </cell>
          <cell r="C379">
            <v>0</v>
          </cell>
          <cell r="D379">
            <v>0</v>
          </cell>
        </row>
        <row r="380">
          <cell r="A380">
            <v>2378</v>
          </cell>
          <cell r="B380">
            <v>0</v>
          </cell>
          <cell r="C380">
            <v>0</v>
          </cell>
          <cell r="D380">
            <v>0</v>
          </cell>
        </row>
        <row r="381">
          <cell r="A381">
            <v>2379</v>
          </cell>
          <cell r="B381">
            <v>0</v>
          </cell>
          <cell r="C381">
            <v>0</v>
          </cell>
          <cell r="D381">
            <v>0</v>
          </cell>
        </row>
        <row r="382">
          <cell r="A382">
            <v>2380</v>
          </cell>
          <cell r="B382">
            <v>0</v>
          </cell>
          <cell r="C382">
            <v>0</v>
          </cell>
          <cell r="D382">
            <v>0</v>
          </cell>
        </row>
        <row r="383">
          <cell r="A383">
            <v>2381</v>
          </cell>
          <cell r="B383">
            <v>0</v>
          </cell>
          <cell r="C383">
            <v>0</v>
          </cell>
          <cell r="D383">
            <v>0</v>
          </cell>
        </row>
        <row r="384">
          <cell r="A384">
            <v>2382</v>
          </cell>
          <cell r="B384">
            <v>0</v>
          </cell>
          <cell r="C384">
            <v>0</v>
          </cell>
          <cell r="D384">
            <v>0</v>
          </cell>
        </row>
        <row r="385">
          <cell r="A385">
            <v>2383</v>
          </cell>
          <cell r="B385">
            <v>0</v>
          </cell>
          <cell r="C385">
            <v>0</v>
          </cell>
          <cell r="D385">
            <v>0</v>
          </cell>
        </row>
        <row r="386">
          <cell r="A386">
            <v>2384</v>
          </cell>
          <cell r="B386">
            <v>0</v>
          </cell>
          <cell r="C386">
            <v>0</v>
          </cell>
          <cell r="D386">
            <v>0</v>
          </cell>
        </row>
        <row r="387">
          <cell r="A387">
            <v>2385</v>
          </cell>
          <cell r="B387">
            <v>0</v>
          </cell>
          <cell r="C387">
            <v>0</v>
          </cell>
          <cell r="D387">
            <v>0</v>
          </cell>
        </row>
        <row r="388">
          <cell r="A388">
            <v>2386</v>
          </cell>
          <cell r="B388">
            <v>0</v>
          </cell>
          <cell r="C388">
            <v>0</v>
          </cell>
          <cell r="D388">
            <v>0</v>
          </cell>
        </row>
        <row r="389">
          <cell r="A389">
            <v>2387</v>
          </cell>
          <cell r="B389">
            <v>0</v>
          </cell>
          <cell r="C389">
            <v>0</v>
          </cell>
          <cell r="D389">
            <v>0</v>
          </cell>
        </row>
        <row r="390">
          <cell r="A390">
            <v>2388</v>
          </cell>
          <cell r="B390">
            <v>0</v>
          </cell>
          <cell r="C390">
            <v>0</v>
          </cell>
          <cell r="D390">
            <v>0</v>
          </cell>
        </row>
        <row r="391">
          <cell r="A391">
            <v>2389</v>
          </cell>
          <cell r="B391">
            <v>0</v>
          </cell>
          <cell r="C391">
            <v>0</v>
          </cell>
          <cell r="D391">
            <v>0</v>
          </cell>
        </row>
        <row r="392">
          <cell r="A392">
            <v>2390</v>
          </cell>
          <cell r="B392">
            <v>0</v>
          </cell>
          <cell r="C392">
            <v>0</v>
          </cell>
          <cell r="D392">
            <v>0</v>
          </cell>
        </row>
        <row r="393">
          <cell r="A393">
            <v>2391</v>
          </cell>
          <cell r="B393">
            <v>0</v>
          </cell>
          <cell r="C393">
            <v>0</v>
          </cell>
          <cell r="D393">
            <v>0</v>
          </cell>
        </row>
        <row r="394">
          <cell r="A394">
            <v>2392</v>
          </cell>
          <cell r="B394">
            <v>0</v>
          </cell>
          <cell r="C394">
            <v>0</v>
          </cell>
          <cell r="D394">
            <v>0</v>
          </cell>
        </row>
        <row r="395">
          <cell r="A395">
            <v>2393</v>
          </cell>
          <cell r="B395">
            <v>0</v>
          </cell>
          <cell r="C395">
            <v>0</v>
          </cell>
          <cell r="D395">
            <v>0</v>
          </cell>
        </row>
        <row r="396">
          <cell r="A396">
            <v>2394</v>
          </cell>
          <cell r="B396">
            <v>0</v>
          </cell>
          <cell r="C396">
            <v>0</v>
          </cell>
          <cell r="D396">
            <v>0</v>
          </cell>
        </row>
        <row r="397">
          <cell r="A397">
            <v>2395</v>
          </cell>
          <cell r="B397">
            <v>0</v>
          </cell>
          <cell r="C397">
            <v>0</v>
          </cell>
          <cell r="D397">
            <v>0</v>
          </cell>
        </row>
        <row r="398">
          <cell r="A398">
            <v>2396</v>
          </cell>
          <cell r="B398">
            <v>0</v>
          </cell>
          <cell r="C398">
            <v>0</v>
          </cell>
          <cell r="D398">
            <v>0</v>
          </cell>
        </row>
        <row r="399">
          <cell r="A399">
            <v>2397</v>
          </cell>
          <cell r="B399">
            <v>0</v>
          </cell>
          <cell r="C399">
            <v>0</v>
          </cell>
          <cell r="D399">
            <v>0</v>
          </cell>
        </row>
        <row r="400">
          <cell r="A400">
            <v>2398</v>
          </cell>
          <cell r="B400">
            <v>0</v>
          </cell>
          <cell r="C400">
            <v>0</v>
          </cell>
          <cell r="D400">
            <v>0</v>
          </cell>
        </row>
        <row r="401">
          <cell r="A401">
            <v>2399</v>
          </cell>
          <cell r="B401">
            <v>0</v>
          </cell>
          <cell r="C401">
            <v>0</v>
          </cell>
          <cell r="D401">
            <v>0</v>
          </cell>
        </row>
        <row r="402">
          <cell r="A402">
            <v>2400</v>
          </cell>
          <cell r="B402">
            <v>0</v>
          </cell>
          <cell r="C402">
            <v>0</v>
          </cell>
          <cell r="D402">
            <v>0</v>
          </cell>
        </row>
        <row r="403">
          <cell r="A403">
            <v>2401</v>
          </cell>
          <cell r="B403">
            <v>0</v>
          </cell>
          <cell r="C403">
            <v>0</v>
          </cell>
          <cell r="D403">
            <v>0</v>
          </cell>
        </row>
        <row r="404">
          <cell r="A404">
            <v>2402</v>
          </cell>
          <cell r="B404">
            <v>0</v>
          </cell>
          <cell r="C404">
            <v>0</v>
          </cell>
          <cell r="D404">
            <v>0</v>
          </cell>
        </row>
        <row r="405">
          <cell r="A405">
            <v>2403</v>
          </cell>
          <cell r="B405">
            <v>0</v>
          </cell>
          <cell r="C405">
            <v>0</v>
          </cell>
          <cell r="D405">
            <v>0</v>
          </cell>
        </row>
        <row r="406">
          <cell r="A406">
            <v>2404</v>
          </cell>
          <cell r="B406">
            <v>0</v>
          </cell>
          <cell r="C406">
            <v>0</v>
          </cell>
          <cell r="D406">
            <v>0</v>
          </cell>
        </row>
        <row r="407">
          <cell r="A407">
            <v>2405</v>
          </cell>
          <cell r="B407">
            <v>0</v>
          </cell>
          <cell r="C407">
            <v>0</v>
          </cell>
          <cell r="D407">
            <v>0</v>
          </cell>
        </row>
        <row r="408">
          <cell r="A408">
            <v>2406</v>
          </cell>
          <cell r="B408">
            <v>0</v>
          </cell>
          <cell r="C408">
            <v>0</v>
          </cell>
          <cell r="D408">
            <v>0</v>
          </cell>
        </row>
        <row r="409">
          <cell r="A409">
            <v>2407</v>
          </cell>
          <cell r="B409">
            <v>0</v>
          </cell>
          <cell r="C409">
            <v>0</v>
          </cell>
          <cell r="D409">
            <v>0</v>
          </cell>
        </row>
        <row r="410">
          <cell r="A410">
            <v>2408</v>
          </cell>
          <cell r="B410">
            <v>0</v>
          </cell>
          <cell r="C410">
            <v>0</v>
          </cell>
          <cell r="D410">
            <v>0</v>
          </cell>
        </row>
        <row r="411">
          <cell r="A411">
            <v>2409</v>
          </cell>
          <cell r="B411">
            <v>0</v>
          </cell>
          <cell r="C411">
            <v>0</v>
          </cell>
          <cell r="D411">
            <v>0</v>
          </cell>
        </row>
        <row r="412">
          <cell r="A412">
            <v>2410</v>
          </cell>
          <cell r="B412">
            <v>0</v>
          </cell>
          <cell r="C412">
            <v>0</v>
          </cell>
          <cell r="D412">
            <v>0</v>
          </cell>
        </row>
        <row r="413">
          <cell r="A413">
            <v>2411</v>
          </cell>
          <cell r="B413">
            <v>0</v>
          </cell>
          <cell r="C413">
            <v>0</v>
          </cell>
          <cell r="D413">
            <v>0</v>
          </cell>
        </row>
        <row r="414">
          <cell r="A414">
            <v>2412</v>
          </cell>
          <cell r="B414">
            <v>0</v>
          </cell>
          <cell r="C414">
            <v>0</v>
          </cell>
          <cell r="D414">
            <v>0</v>
          </cell>
        </row>
        <row r="415">
          <cell r="A415">
            <v>2413</v>
          </cell>
          <cell r="B415">
            <v>0</v>
          </cell>
          <cell r="C415">
            <v>0</v>
          </cell>
          <cell r="D415">
            <v>0</v>
          </cell>
        </row>
        <row r="416">
          <cell r="A416">
            <v>2414</v>
          </cell>
          <cell r="B416">
            <v>0</v>
          </cell>
          <cell r="C416">
            <v>0</v>
          </cell>
          <cell r="D416">
            <v>0</v>
          </cell>
        </row>
        <row r="417">
          <cell r="A417">
            <v>2415</v>
          </cell>
          <cell r="B417">
            <v>0</v>
          </cell>
          <cell r="C417">
            <v>0</v>
          </cell>
          <cell r="D417">
            <v>0</v>
          </cell>
        </row>
        <row r="418">
          <cell r="A418">
            <v>2416</v>
          </cell>
          <cell r="B418">
            <v>0</v>
          </cell>
          <cell r="C418">
            <v>0</v>
          </cell>
          <cell r="D418">
            <v>0</v>
          </cell>
        </row>
        <row r="419">
          <cell r="A419">
            <v>2417</v>
          </cell>
          <cell r="B419">
            <v>0</v>
          </cell>
          <cell r="C419">
            <v>0</v>
          </cell>
          <cell r="D419">
            <v>0</v>
          </cell>
        </row>
        <row r="420">
          <cell r="A420">
            <v>2418</v>
          </cell>
          <cell r="B420">
            <v>0</v>
          </cell>
          <cell r="C420">
            <v>0</v>
          </cell>
          <cell r="D420">
            <v>0</v>
          </cell>
        </row>
        <row r="421">
          <cell r="A421">
            <v>2419</v>
          </cell>
          <cell r="B421">
            <v>0</v>
          </cell>
          <cell r="C421">
            <v>0</v>
          </cell>
          <cell r="D421">
            <v>0</v>
          </cell>
        </row>
        <row r="422">
          <cell r="A422">
            <v>2420</v>
          </cell>
          <cell r="B422">
            <v>0</v>
          </cell>
          <cell r="C422">
            <v>0</v>
          </cell>
          <cell r="D422">
            <v>0</v>
          </cell>
        </row>
        <row r="423">
          <cell r="A423">
            <v>2421</v>
          </cell>
          <cell r="B423">
            <v>0</v>
          </cell>
          <cell r="C423">
            <v>0</v>
          </cell>
          <cell r="D423">
            <v>0</v>
          </cell>
        </row>
        <row r="424">
          <cell r="A424">
            <v>2422</v>
          </cell>
          <cell r="B424">
            <v>0</v>
          </cell>
          <cell r="C424">
            <v>0</v>
          </cell>
          <cell r="D424">
            <v>0</v>
          </cell>
        </row>
        <row r="425">
          <cell r="A425">
            <v>2423</v>
          </cell>
          <cell r="B425">
            <v>0</v>
          </cell>
          <cell r="C425">
            <v>0</v>
          </cell>
          <cell r="D425">
            <v>0</v>
          </cell>
        </row>
        <row r="426">
          <cell r="A426">
            <v>2424</v>
          </cell>
          <cell r="B426">
            <v>0</v>
          </cell>
          <cell r="C426">
            <v>0</v>
          </cell>
          <cell r="D426">
            <v>0</v>
          </cell>
        </row>
        <row r="427">
          <cell r="A427">
            <v>2425</v>
          </cell>
          <cell r="B427">
            <v>0</v>
          </cell>
          <cell r="C427">
            <v>0</v>
          </cell>
          <cell r="D427">
            <v>0</v>
          </cell>
        </row>
        <row r="428">
          <cell r="A428">
            <v>2426</v>
          </cell>
          <cell r="B428">
            <v>0</v>
          </cell>
          <cell r="C428">
            <v>0</v>
          </cell>
          <cell r="D428">
            <v>0</v>
          </cell>
        </row>
        <row r="429">
          <cell r="A429">
            <v>2427</v>
          </cell>
          <cell r="B429">
            <v>0</v>
          </cell>
          <cell r="C429">
            <v>0</v>
          </cell>
          <cell r="D429">
            <v>0</v>
          </cell>
        </row>
        <row r="430">
          <cell r="A430">
            <v>2428</v>
          </cell>
          <cell r="B430">
            <v>0</v>
          </cell>
          <cell r="C430">
            <v>0</v>
          </cell>
          <cell r="D430">
            <v>0</v>
          </cell>
        </row>
        <row r="431">
          <cell r="A431">
            <v>2429</v>
          </cell>
          <cell r="B431">
            <v>0</v>
          </cell>
          <cell r="C431">
            <v>0</v>
          </cell>
          <cell r="D431">
            <v>0</v>
          </cell>
        </row>
        <row r="432">
          <cell r="A432">
            <v>2430</v>
          </cell>
          <cell r="B432">
            <v>0</v>
          </cell>
          <cell r="C432">
            <v>0</v>
          </cell>
          <cell r="D432">
            <v>0</v>
          </cell>
        </row>
        <row r="433">
          <cell r="A433">
            <v>2431</v>
          </cell>
          <cell r="B433">
            <v>0</v>
          </cell>
          <cell r="C433">
            <v>0</v>
          </cell>
          <cell r="D433">
            <v>0</v>
          </cell>
        </row>
        <row r="434">
          <cell r="A434">
            <v>2432</v>
          </cell>
          <cell r="B434">
            <v>0</v>
          </cell>
          <cell r="C434">
            <v>0</v>
          </cell>
          <cell r="D434">
            <v>0</v>
          </cell>
        </row>
        <row r="435">
          <cell r="A435">
            <v>2433</v>
          </cell>
          <cell r="B435">
            <v>0</v>
          </cell>
          <cell r="C435">
            <v>0</v>
          </cell>
          <cell r="D435">
            <v>0</v>
          </cell>
        </row>
        <row r="436">
          <cell r="A436">
            <v>2434</v>
          </cell>
          <cell r="B436">
            <v>0</v>
          </cell>
          <cell r="C436">
            <v>0</v>
          </cell>
          <cell r="D436">
            <v>0</v>
          </cell>
        </row>
        <row r="437">
          <cell r="A437">
            <v>2435</v>
          </cell>
          <cell r="B437">
            <v>0</v>
          </cell>
          <cell r="C437">
            <v>0</v>
          </cell>
          <cell r="D437">
            <v>0</v>
          </cell>
        </row>
        <row r="438">
          <cell r="A438">
            <v>2436</v>
          </cell>
          <cell r="B438">
            <v>0</v>
          </cell>
          <cell r="C438">
            <v>0</v>
          </cell>
          <cell r="D438">
            <v>0</v>
          </cell>
        </row>
        <row r="439">
          <cell r="A439">
            <v>2437</v>
          </cell>
          <cell r="B439">
            <v>0</v>
          </cell>
          <cell r="C439">
            <v>0</v>
          </cell>
          <cell r="D439">
            <v>0</v>
          </cell>
        </row>
        <row r="440">
          <cell r="A440">
            <v>2438</v>
          </cell>
          <cell r="B440">
            <v>0</v>
          </cell>
          <cell r="C440">
            <v>0</v>
          </cell>
          <cell r="D440">
            <v>0</v>
          </cell>
        </row>
        <row r="441">
          <cell r="A441">
            <v>2439</v>
          </cell>
          <cell r="B441">
            <v>0</v>
          </cell>
          <cell r="C441">
            <v>0</v>
          </cell>
          <cell r="D441">
            <v>0</v>
          </cell>
        </row>
        <row r="442">
          <cell r="A442">
            <v>2440</v>
          </cell>
          <cell r="B442">
            <v>0</v>
          </cell>
          <cell r="C442">
            <v>0</v>
          </cell>
          <cell r="D442">
            <v>0</v>
          </cell>
        </row>
        <row r="443">
          <cell r="A443">
            <v>2441</v>
          </cell>
          <cell r="B443">
            <v>0</v>
          </cell>
          <cell r="C443">
            <v>0</v>
          </cell>
          <cell r="D443">
            <v>0</v>
          </cell>
        </row>
        <row r="444">
          <cell r="A444">
            <v>2442</v>
          </cell>
          <cell r="B444">
            <v>0</v>
          </cell>
          <cell r="C444">
            <v>0</v>
          </cell>
          <cell r="D444">
            <v>0</v>
          </cell>
        </row>
        <row r="445">
          <cell r="A445">
            <v>2443</v>
          </cell>
          <cell r="B445">
            <v>0</v>
          </cell>
          <cell r="C445">
            <v>0</v>
          </cell>
          <cell r="D445">
            <v>0</v>
          </cell>
        </row>
        <row r="446">
          <cell r="A446">
            <v>2444</v>
          </cell>
          <cell r="B446">
            <v>0</v>
          </cell>
          <cell r="C446">
            <v>0</v>
          </cell>
          <cell r="D446">
            <v>0</v>
          </cell>
        </row>
        <row r="447">
          <cell r="A447">
            <v>2445</v>
          </cell>
          <cell r="B447">
            <v>0</v>
          </cell>
          <cell r="C447">
            <v>0</v>
          </cell>
          <cell r="D447">
            <v>0</v>
          </cell>
        </row>
        <row r="448">
          <cell r="A448">
            <v>2446</v>
          </cell>
          <cell r="B448">
            <v>0</v>
          </cell>
          <cell r="C448">
            <v>0</v>
          </cell>
          <cell r="D448">
            <v>0</v>
          </cell>
        </row>
        <row r="449">
          <cell r="A449">
            <v>2447</v>
          </cell>
          <cell r="B449">
            <v>0</v>
          </cell>
          <cell r="C449">
            <v>0</v>
          </cell>
          <cell r="D449">
            <v>0</v>
          </cell>
        </row>
        <row r="450">
          <cell r="A450">
            <v>2448</v>
          </cell>
          <cell r="B450">
            <v>0</v>
          </cell>
          <cell r="C450">
            <v>0</v>
          </cell>
          <cell r="D450">
            <v>0</v>
          </cell>
        </row>
        <row r="451">
          <cell r="A451">
            <v>2449</v>
          </cell>
          <cell r="B451">
            <v>0</v>
          </cell>
          <cell r="C451">
            <v>0</v>
          </cell>
          <cell r="D451">
            <v>0</v>
          </cell>
        </row>
        <row r="452">
          <cell r="A452">
            <v>2450</v>
          </cell>
          <cell r="B452" t="str">
            <v>Material Granular para concreto Asfáltico Triturado y Clasificado Fuente aluvial La Granada</v>
          </cell>
          <cell r="C452" t="str">
            <v>m3</v>
          </cell>
          <cell r="D452">
            <v>32168</v>
          </cell>
        </row>
        <row r="453">
          <cell r="A453">
            <v>2451</v>
          </cell>
          <cell r="B453" t="str">
            <v>Material Granular para concreto Asfáltico Triturado y Clasificado Fuente aluvial La Niña</v>
          </cell>
          <cell r="C453" t="str">
            <v>m3</v>
          </cell>
          <cell r="D453">
            <v>32168</v>
          </cell>
        </row>
        <row r="454">
          <cell r="A454">
            <v>2452</v>
          </cell>
          <cell r="B454" t="str">
            <v>ACPM</v>
          </cell>
          <cell r="C454" t="str">
            <v>Galón</v>
          </cell>
          <cell r="D454">
            <v>8360</v>
          </cell>
        </row>
        <row r="455">
          <cell r="A455">
            <v>2453</v>
          </cell>
          <cell r="B455" t="str">
            <v>Aceite Reciclado</v>
          </cell>
          <cell r="C455" t="str">
            <v>Galón</v>
          </cell>
          <cell r="D455">
            <v>4500</v>
          </cell>
        </row>
        <row r="456">
          <cell r="A456">
            <v>2454</v>
          </cell>
          <cell r="B456">
            <v>0</v>
          </cell>
          <cell r="C456">
            <v>0</v>
          </cell>
          <cell r="D456">
            <v>0</v>
          </cell>
        </row>
        <row r="457">
          <cell r="A457">
            <v>2455</v>
          </cell>
          <cell r="B457">
            <v>0</v>
          </cell>
          <cell r="C457">
            <v>0</v>
          </cell>
          <cell r="D457">
            <v>0</v>
          </cell>
        </row>
        <row r="458">
          <cell r="A458">
            <v>2456</v>
          </cell>
          <cell r="B458">
            <v>0</v>
          </cell>
          <cell r="C458">
            <v>0</v>
          </cell>
          <cell r="D458">
            <v>0</v>
          </cell>
        </row>
        <row r="459">
          <cell r="A459">
            <v>2457</v>
          </cell>
          <cell r="B459">
            <v>0</v>
          </cell>
          <cell r="C459">
            <v>0</v>
          </cell>
          <cell r="D459">
            <v>0</v>
          </cell>
        </row>
        <row r="460">
          <cell r="A460">
            <v>2458</v>
          </cell>
          <cell r="B460">
            <v>0</v>
          </cell>
          <cell r="C460">
            <v>0</v>
          </cell>
          <cell r="D460">
            <v>0</v>
          </cell>
        </row>
        <row r="461">
          <cell r="A461">
            <v>2459</v>
          </cell>
          <cell r="B461">
            <v>0</v>
          </cell>
          <cell r="C461">
            <v>0</v>
          </cell>
          <cell r="D461">
            <v>0</v>
          </cell>
        </row>
        <row r="462">
          <cell r="A462">
            <v>2460</v>
          </cell>
          <cell r="B462">
            <v>0</v>
          </cell>
          <cell r="C462">
            <v>0</v>
          </cell>
          <cell r="D462">
            <v>0</v>
          </cell>
        </row>
        <row r="463">
          <cell r="A463">
            <v>2461</v>
          </cell>
          <cell r="B463">
            <v>0</v>
          </cell>
          <cell r="C463">
            <v>0</v>
          </cell>
          <cell r="D463">
            <v>0</v>
          </cell>
        </row>
        <row r="464">
          <cell r="A464">
            <v>2462</v>
          </cell>
          <cell r="B464">
            <v>0</v>
          </cell>
          <cell r="C464">
            <v>0</v>
          </cell>
          <cell r="D464">
            <v>0</v>
          </cell>
        </row>
        <row r="465">
          <cell r="A465">
            <v>2463</v>
          </cell>
          <cell r="B465">
            <v>0</v>
          </cell>
          <cell r="C465">
            <v>0</v>
          </cell>
          <cell r="D465">
            <v>0</v>
          </cell>
        </row>
        <row r="466">
          <cell r="A466">
            <v>2464</v>
          </cell>
          <cell r="B466">
            <v>0</v>
          </cell>
          <cell r="C466">
            <v>0</v>
          </cell>
          <cell r="D466">
            <v>0</v>
          </cell>
        </row>
        <row r="467">
          <cell r="A467">
            <v>2465</v>
          </cell>
          <cell r="B467">
            <v>0</v>
          </cell>
          <cell r="C467">
            <v>0</v>
          </cell>
          <cell r="D467">
            <v>0</v>
          </cell>
        </row>
        <row r="468">
          <cell r="A468">
            <v>2466</v>
          </cell>
          <cell r="B468">
            <v>0</v>
          </cell>
          <cell r="C468">
            <v>0</v>
          </cell>
          <cell r="D468">
            <v>0</v>
          </cell>
        </row>
        <row r="469">
          <cell r="A469">
            <v>2467</v>
          </cell>
          <cell r="B469">
            <v>0</v>
          </cell>
          <cell r="C469">
            <v>0</v>
          </cell>
          <cell r="D469">
            <v>0</v>
          </cell>
        </row>
        <row r="470">
          <cell r="A470">
            <v>2468</v>
          </cell>
          <cell r="B470">
            <v>0</v>
          </cell>
          <cell r="C470">
            <v>0</v>
          </cell>
          <cell r="D470">
            <v>0</v>
          </cell>
        </row>
        <row r="471">
          <cell r="A471">
            <v>2469</v>
          </cell>
          <cell r="B471">
            <v>0</v>
          </cell>
          <cell r="C471">
            <v>0</v>
          </cell>
          <cell r="D471">
            <v>0</v>
          </cell>
        </row>
        <row r="472">
          <cell r="A472">
            <v>2470</v>
          </cell>
          <cell r="B472">
            <v>0</v>
          </cell>
          <cell r="C472">
            <v>0</v>
          </cell>
          <cell r="D472">
            <v>0</v>
          </cell>
        </row>
        <row r="473">
          <cell r="A473">
            <v>2471</v>
          </cell>
          <cell r="B473">
            <v>0</v>
          </cell>
          <cell r="C473">
            <v>0</v>
          </cell>
          <cell r="D473">
            <v>0</v>
          </cell>
        </row>
        <row r="474">
          <cell r="A474">
            <v>2472</v>
          </cell>
          <cell r="B474">
            <v>0</v>
          </cell>
          <cell r="C474">
            <v>0</v>
          </cell>
          <cell r="D474">
            <v>0</v>
          </cell>
        </row>
        <row r="475">
          <cell r="A475">
            <v>2473</v>
          </cell>
          <cell r="B475">
            <v>0</v>
          </cell>
          <cell r="C475">
            <v>0</v>
          </cell>
          <cell r="D475">
            <v>0</v>
          </cell>
        </row>
        <row r="476">
          <cell r="A476">
            <v>2474</v>
          </cell>
          <cell r="B476">
            <v>0</v>
          </cell>
          <cell r="C476">
            <v>0</v>
          </cell>
          <cell r="D476">
            <v>0</v>
          </cell>
        </row>
        <row r="477">
          <cell r="A477">
            <v>2475</v>
          </cell>
          <cell r="B477">
            <v>0</v>
          </cell>
          <cell r="C477">
            <v>0</v>
          </cell>
          <cell r="D477">
            <v>0</v>
          </cell>
        </row>
        <row r="478">
          <cell r="A478">
            <v>2476</v>
          </cell>
          <cell r="B478">
            <v>0</v>
          </cell>
          <cell r="C478">
            <v>0</v>
          </cell>
          <cell r="D478">
            <v>0</v>
          </cell>
        </row>
        <row r="479">
          <cell r="A479">
            <v>2477</v>
          </cell>
          <cell r="B479">
            <v>0</v>
          </cell>
          <cell r="C479">
            <v>0</v>
          </cell>
          <cell r="D479">
            <v>0</v>
          </cell>
        </row>
        <row r="480">
          <cell r="A480">
            <v>2478</v>
          </cell>
          <cell r="B480">
            <v>0</v>
          </cell>
          <cell r="C480">
            <v>0</v>
          </cell>
          <cell r="D480">
            <v>0</v>
          </cell>
        </row>
        <row r="481">
          <cell r="A481">
            <v>2479</v>
          </cell>
          <cell r="B481">
            <v>0</v>
          </cell>
          <cell r="C481">
            <v>0</v>
          </cell>
          <cell r="D481">
            <v>0</v>
          </cell>
        </row>
        <row r="482">
          <cell r="A482">
            <v>2480</v>
          </cell>
          <cell r="B482">
            <v>0</v>
          </cell>
          <cell r="C482">
            <v>0</v>
          </cell>
          <cell r="D482">
            <v>0</v>
          </cell>
        </row>
        <row r="483">
          <cell r="A483">
            <v>2481</v>
          </cell>
          <cell r="B483">
            <v>0</v>
          </cell>
          <cell r="C483">
            <v>0</v>
          </cell>
          <cell r="D483">
            <v>0</v>
          </cell>
        </row>
        <row r="484">
          <cell r="A484">
            <v>2482</v>
          </cell>
          <cell r="B484">
            <v>0</v>
          </cell>
          <cell r="C484">
            <v>0</v>
          </cell>
          <cell r="D484">
            <v>0</v>
          </cell>
        </row>
        <row r="485">
          <cell r="A485">
            <v>2483</v>
          </cell>
          <cell r="B485">
            <v>0</v>
          </cell>
          <cell r="C485">
            <v>0</v>
          </cell>
          <cell r="D485">
            <v>0</v>
          </cell>
        </row>
        <row r="486">
          <cell r="A486">
            <v>2484</v>
          </cell>
          <cell r="B486">
            <v>0</v>
          </cell>
          <cell r="C486">
            <v>0</v>
          </cell>
          <cell r="D486">
            <v>0</v>
          </cell>
        </row>
        <row r="487">
          <cell r="A487">
            <v>2485</v>
          </cell>
          <cell r="B487">
            <v>0</v>
          </cell>
          <cell r="C487">
            <v>0</v>
          </cell>
          <cell r="D487">
            <v>0</v>
          </cell>
        </row>
        <row r="488">
          <cell r="A488">
            <v>2486</v>
          </cell>
          <cell r="B488">
            <v>0</v>
          </cell>
          <cell r="C488">
            <v>0</v>
          </cell>
          <cell r="D488">
            <v>0</v>
          </cell>
        </row>
        <row r="489">
          <cell r="A489">
            <v>2487</v>
          </cell>
          <cell r="B489">
            <v>0</v>
          </cell>
          <cell r="C489">
            <v>0</v>
          </cell>
          <cell r="D489">
            <v>0</v>
          </cell>
        </row>
        <row r="490">
          <cell r="A490">
            <v>2488</v>
          </cell>
          <cell r="B490">
            <v>0</v>
          </cell>
          <cell r="C490">
            <v>0</v>
          </cell>
          <cell r="D490">
            <v>0</v>
          </cell>
        </row>
        <row r="491">
          <cell r="A491">
            <v>2489</v>
          </cell>
          <cell r="B491">
            <v>0</v>
          </cell>
          <cell r="C491">
            <v>0</v>
          </cell>
          <cell r="D491">
            <v>0</v>
          </cell>
        </row>
        <row r="492">
          <cell r="A492">
            <v>2490</v>
          </cell>
          <cell r="B492">
            <v>0</v>
          </cell>
          <cell r="C492">
            <v>0</v>
          </cell>
          <cell r="D492">
            <v>0</v>
          </cell>
        </row>
        <row r="493">
          <cell r="A493">
            <v>2491</v>
          </cell>
          <cell r="B493">
            <v>0</v>
          </cell>
          <cell r="C493">
            <v>0</v>
          </cell>
          <cell r="D493">
            <v>0</v>
          </cell>
        </row>
        <row r="494">
          <cell r="A494">
            <v>2492</v>
          </cell>
          <cell r="B494">
            <v>0</v>
          </cell>
          <cell r="C494">
            <v>0</v>
          </cell>
          <cell r="D494">
            <v>0</v>
          </cell>
        </row>
        <row r="495">
          <cell r="A495">
            <v>2493</v>
          </cell>
          <cell r="B495">
            <v>0</v>
          </cell>
          <cell r="C495">
            <v>0</v>
          </cell>
          <cell r="D495">
            <v>0</v>
          </cell>
        </row>
        <row r="496">
          <cell r="A496">
            <v>2494</v>
          </cell>
          <cell r="B496">
            <v>0</v>
          </cell>
          <cell r="C496">
            <v>0</v>
          </cell>
          <cell r="D496">
            <v>0</v>
          </cell>
        </row>
        <row r="497">
          <cell r="A497">
            <v>2495</v>
          </cell>
          <cell r="B497">
            <v>0</v>
          </cell>
          <cell r="C497">
            <v>0</v>
          </cell>
          <cell r="D497">
            <v>0</v>
          </cell>
        </row>
        <row r="498">
          <cell r="A498">
            <v>2496</v>
          </cell>
          <cell r="B498">
            <v>0</v>
          </cell>
          <cell r="C498">
            <v>0</v>
          </cell>
          <cell r="D498">
            <v>0</v>
          </cell>
        </row>
        <row r="499">
          <cell r="A499">
            <v>2497</v>
          </cell>
          <cell r="B499">
            <v>0</v>
          </cell>
          <cell r="C499">
            <v>0</v>
          </cell>
          <cell r="D499">
            <v>0</v>
          </cell>
        </row>
        <row r="500">
          <cell r="A500">
            <v>2498</v>
          </cell>
          <cell r="B500">
            <v>0</v>
          </cell>
          <cell r="C500">
            <v>0</v>
          </cell>
          <cell r="D500">
            <v>0</v>
          </cell>
        </row>
        <row r="501">
          <cell r="A501">
            <v>2499</v>
          </cell>
          <cell r="B501">
            <v>0</v>
          </cell>
          <cell r="C501">
            <v>0</v>
          </cell>
          <cell r="D501">
            <v>0</v>
          </cell>
        </row>
        <row r="502">
          <cell r="A502">
            <v>2500</v>
          </cell>
          <cell r="B502">
            <v>0</v>
          </cell>
          <cell r="C502">
            <v>0</v>
          </cell>
          <cell r="D502">
            <v>0</v>
          </cell>
        </row>
        <row r="503">
          <cell r="A503">
            <v>2501</v>
          </cell>
          <cell r="B503">
            <v>0</v>
          </cell>
          <cell r="C503">
            <v>0</v>
          </cell>
          <cell r="D503">
            <v>0</v>
          </cell>
        </row>
        <row r="504">
          <cell r="A504">
            <v>2502</v>
          </cell>
          <cell r="B504">
            <v>0</v>
          </cell>
          <cell r="C504">
            <v>0</v>
          </cell>
          <cell r="D504">
            <v>0</v>
          </cell>
        </row>
        <row r="505">
          <cell r="A505">
            <v>2503</v>
          </cell>
          <cell r="B505">
            <v>0</v>
          </cell>
          <cell r="C505">
            <v>0</v>
          </cell>
          <cell r="D505">
            <v>0</v>
          </cell>
        </row>
        <row r="506">
          <cell r="A506">
            <v>2504</v>
          </cell>
          <cell r="B506">
            <v>0</v>
          </cell>
          <cell r="C506">
            <v>0</v>
          </cell>
          <cell r="D506">
            <v>0</v>
          </cell>
        </row>
        <row r="507">
          <cell r="A507">
            <v>2505</v>
          </cell>
          <cell r="B507">
            <v>0</v>
          </cell>
          <cell r="C507">
            <v>0</v>
          </cell>
          <cell r="D507">
            <v>0</v>
          </cell>
        </row>
        <row r="508">
          <cell r="A508">
            <v>2506</v>
          </cell>
          <cell r="B508">
            <v>0</v>
          </cell>
          <cell r="C508">
            <v>0</v>
          </cell>
          <cell r="D508">
            <v>0</v>
          </cell>
        </row>
        <row r="509">
          <cell r="A509">
            <v>2507</v>
          </cell>
          <cell r="B509">
            <v>0</v>
          </cell>
          <cell r="C509">
            <v>0</v>
          </cell>
          <cell r="D509">
            <v>0</v>
          </cell>
        </row>
        <row r="510">
          <cell r="A510">
            <v>2508</v>
          </cell>
          <cell r="B510">
            <v>0</v>
          </cell>
          <cell r="C510">
            <v>0</v>
          </cell>
          <cell r="D510">
            <v>0</v>
          </cell>
        </row>
        <row r="511">
          <cell r="A511">
            <v>2509</v>
          </cell>
          <cell r="B511">
            <v>0</v>
          </cell>
          <cell r="C511">
            <v>0</v>
          </cell>
          <cell r="D511">
            <v>0</v>
          </cell>
        </row>
        <row r="512">
          <cell r="A512">
            <v>2510</v>
          </cell>
          <cell r="B512">
            <v>0</v>
          </cell>
          <cell r="C512">
            <v>0</v>
          </cell>
          <cell r="D512">
            <v>0</v>
          </cell>
        </row>
        <row r="513">
          <cell r="A513">
            <v>2511</v>
          </cell>
          <cell r="B513">
            <v>0</v>
          </cell>
          <cell r="C513">
            <v>0</v>
          </cell>
          <cell r="D513">
            <v>0</v>
          </cell>
        </row>
        <row r="514">
          <cell r="A514">
            <v>2512</v>
          </cell>
          <cell r="B514">
            <v>0</v>
          </cell>
          <cell r="C514">
            <v>0</v>
          </cell>
          <cell r="D514">
            <v>0</v>
          </cell>
        </row>
        <row r="515">
          <cell r="A515">
            <v>2513</v>
          </cell>
          <cell r="B515">
            <v>0</v>
          </cell>
          <cell r="C515">
            <v>0</v>
          </cell>
          <cell r="D515">
            <v>0</v>
          </cell>
        </row>
        <row r="516">
          <cell r="A516">
            <v>2514</v>
          </cell>
          <cell r="B516">
            <v>0</v>
          </cell>
          <cell r="C516">
            <v>0</v>
          </cell>
          <cell r="D516">
            <v>0</v>
          </cell>
        </row>
        <row r="517">
          <cell r="A517">
            <v>2515</v>
          </cell>
          <cell r="B517">
            <v>0</v>
          </cell>
          <cell r="C517">
            <v>0</v>
          </cell>
          <cell r="D517">
            <v>0</v>
          </cell>
        </row>
        <row r="518">
          <cell r="A518">
            <v>2516</v>
          </cell>
          <cell r="B518">
            <v>0</v>
          </cell>
          <cell r="C518">
            <v>0</v>
          </cell>
          <cell r="D518">
            <v>0</v>
          </cell>
        </row>
        <row r="519">
          <cell r="A519">
            <v>2517</v>
          </cell>
          <cell r="B519">
            <v>0</v>
          </cell>
          <cell r="C519">
            <v>0</v>
          </cell>
          <cell r="D519">
            <v>0</v>
          </cell>
        </row>
        <row r="520">
          <cell r="A520">
            <v>2518</v>
          </cell>
          <cell r="B520">
            <v>0</v>
          </cell>
          <cell r="C520">
            <v>0</v>
          </cell>
          <cell r="D520">
            <v>0</v>
          </cell>
        </row>
        <row r="521">
          <cell r="A521">
            <v>2519</v>
          </cell>
          <cell r="B521">
            <v>0</v>
          </cell>
          <cell r="C521">
            <v>0</v>
          </cell>
          <cell r="D521">
            <v>0</v>
          </cell>
        </row>
        <row r="522">
          <cell r="A522">
            <v>2520</v>
          </cell>
          <cell r="B522">
            <v>0</v>
          </cell>
          <cell r="C522">
            <v>0</v>
          </cell>
          <cell r="D522">
            <v>0</v>
          </cell>
        </row>
        <row r="523">
          <cell r="A523">
            <v>2521</v>
          </cell>
          <cell r="B523">
            <v>0</v>
          </cell>
          <cell r="C523">
            <v>0</v>
          </cell>
          <cell r="D523">
            <v>0</v>
          </cell>
        </row>
        <row r="524">
          <cell r="A524">
            <v>2522</v>
          </cell>
          <cell r="B524">
            <v>0</v>
          </cell>
          <cell r="C524">
            <v>0</v>
          </cell>
          <cell r="D524">
            <v>0</v>
          </cell>
        </row>
        <row r="525">
          <cell r="A525">
            <v>2523</v>
          </cell>
          <cell r="B525">
            <v>0</v>
          </cell>
          <cell r="C525">
            <v>0</v>
          </cell>
          <cell r="D525">
            <v>0</v>
          </cell>
        </row>
        <row r="526">
          <cell r="A526">
            <v>2524</v>
          </cell>
          <cell r="B526">
            <v>0</v>
          </cell>
          <cell r="C526">
            <v>0</v>
          </cell>
          <cell r="D526">
            <v>0</v>
          </cell>
        </row>
        <row r="527">
          <cell r="A527">
            <v>2525</v>
          </cell>
          <cell r="B527">
            <v>0</v>
          </cell>
          <cell r="C527">
            <v>0</v>
          </cell>
          <cell r="D527">
            <v>0</v>
          </cell>
        </row>
        <row r="528">
          <cell r="A528">
            <v>2526</v>
          </cell>
          <cell r="B528">
            <v>0</v>
          </cell>
          <cell r="C528">
            <v>0</v>
          </cell>
          <cell r="D528">
            <v>0</v>
          </cell>
        </row>
        <row r="529">
          <cell r="A529">
            <v>2527</v>
          </cell>
          <cell r="B529">
            <v>0</v>
          </cell>
          <cell r="C529">
            <v>0</v>
          </cell>
          <cell r="D529">
            <v>0</v>
          </cell>
        </row>
        <row r="530">
          <cell r="A530">
            <v>2528</v>
          </cell>
          <cell r="B530">
            <v>0</v>
          </cell>
          <cell r="C530">
            <v>0</v>
          </cell>
          <cell r="D530">
            <v>0</v>
          </cell>
        </row>
        <row r="531">
          <cell r="A531">
            <v>2529</v>
          </cell>
          <cell r="B531">
            <v>0</v>
          </cell>
          <cell r="C531">
            <v>0</v>
          </cell>
          <cell r="D531">
            <v>0</v>
          </cell>
        </row>
        <row r="532">
          <cell r="A532">
            <v>2530</v>
          </cell>
          <cell r="B532">
            <v>0</v>
          </cell>
          <cell r="C532">
            <v>0</v>
          </cell>
          <cell r="D532">
            <v>0</v>
          </cell>
        </row>
        <row r="533">
          <cell r="A533">
            <v>2531</v>
          </cell>
          <cell r="B533">
            <v>0</v>
          </cell>
          <cell r="C533">
            <v>0</v>
          </cell>
          <cell r="D533">
            <v>0</v>
          </cell>
        </row>
        <row r="534">
          <cell r="A534">
            <v>2532</v>
          </cell>
          <cell r="B534">
            <v>0</v>
          </cell>
          <cell r="C534">
            <v>0</v>
          </cell>
          <cell r="D534">
            <v>0</v>
          </cell>
        </row>
        <row r="535">
          <cell r="A535">
            <v>2533</v>
          </cell>
          <cell r="B535">
            <v>0</v>
          </cell>
          <cell r="C535">
            <v>0</v>
          </cell>
          <cell r="D535">
            <v>0</v>
          </cell>
        </row>
        <row r="536">
          <cell r="A536">
            <v>2534</v>
          </cell>
          <cell r="B536">
            <v>0</v>
          </cell>
          <cell r="C536">
            <v>0</v>
          </cell>
          <cell r="D536">
            <v>0</v>
          </cell>
        </row>
        <row r="537">
          <cell r="A537">
            <v>2535</v>
          </cell>
          <cell r="B537">
            <v>0</v>
          </cell>
          <cell r="C537">
            <v>0</v>
          </cell>
          <cell r="D537">
            <v>0</v>
          </cell>
        </row>
        <row r="538">
          <cell r="A538">
            <v>2536</v>
          </cell>
          <cell r="B538">
            <v>0</v>
          </cell>
          <cell r="C538">
            <v>0</v>
          </cell>
          <cell r="D538">
            <v>0</v>
          </cell>
        </row>
        <row r="539">
          <cell r="A539">
            <v>2537</v>
          </cell>
          <cell r="B539">
            <v>0</v>
          </cell>
          <cell r="C539">
            <v>0</v>
          </cell>
          <cell r="D539">
            <v>0</v>
          </cell>
        </row>
        <row r="540">
          <cell r="A540">
            <v>2538</v>
          </cell>
          <cell r="B540">
            <v>0</v>
          </cell>
          <cell r="C540">
            <v>0</v>
          </cell>
          <cell r="D540">
            <v>0</v>
          </cell>
        </row>
        <row r="541">
          <cell r="A541">
            <v>2539</v>
          </cell>
          <cell r="B541">
            <v>0</v>
          </cell>
          <cell r="C541">
            <v>0</v>
          </cell>
          <cell r="D541">
            <v>0</v>
          </cell>
        </row>
        <row r="542">
          <cell r="A542">
            <v>2540</v>
          </cell>
          <cell r="B542">
            <v>0</v>
          </cell>
          <cell r="C542">
            <v>0</v>
          </cell>
          <cell r="D542">
            <v>0</v>
          </cell>
        </row>
        <row r="543">
          <cell r="A543">
            <v>2541</v>
          </cell>
          <cell r="B543">
            <v>0</v>
          </cell>
          <cell r="C543">
            <v>0</v>
          </cell>
          <cell r="D543">
            <v>0</v>
          </cell>
        </row>
        <row r="544">
          <cell r="A544">
            <v>2542</v>
          </cell>
          <cell r="B544">
            <v>0</v>
          </cell>
          <cell r="C544">
            <v>0</v>
          </cell>
          <cell r="D544">
            <v>0</v>
          </cell>
        </row>
        <row r="545">
          <cell r="A545">
            <v>2543</v>
          </cell>
          <cell r="B545">
            <v>0</v>
          </cell>
          <cell r="C545">
            <v>0</v>
          </cell>
          <cell r="D545">
            <v>0</v>
          </cell>
        </row>
        <row r="546">
          <cell r="A546">
            <v>2544</v>
          </cell>
          <cell r="B546">
            <v>0</v>
          </cell>
          <cell r="C546">
            <v>0</v>
          </cell>
          <cell r="D546">
            <v>0</v>
          </cell>
        </row>
        <row r="547">
          <cell r="A547">
            <v>2545</v>
          </cell>
          <cell r="B547">
            <v>0</v>
          </cell>
          <cell r="C547">
            <v>0</v>
          </cell>
          <cell r="D547">
            <v>0</v>
          </cell>
        </row>
        <row r="548">
          <cell r="A548">
            <v>2546</v>
          </cell>
          <cell r="B548">
            <v>0</v>
          </cell>
          <cell r="C548">
            <v>0</v>
          </cell>
          <cell r="D548">
            <v>0</v>
          </cell>
        </row>
        <row r="549">
          <cell r="A549">
            <v>2547</v>
          </cell>
          <cell r="B549">
            <v>0</v>
          </cell>
          <cell r="C549">
            <v>0</v>
          </cell>
          <cell r="D549">
            <v>0</v>
          </cell>
        </row>
        <row r="550">
          <cell r="A550">
            <v>2548</v>
          </cell>
          <cell r="B550">
            <v>0</v>
          </cell>
          <cell r="C550">
            <v>0</v>
          </cell>
          <cell r="D550">
            <v>0</v>
          </cell>
        </row>
        <row r="551">
          <cell r="A551">
            <v>2549</v>
          </cell>
          <cell r="B551">
            <v>0</v>
          </cell>
          <cell r="C551">
            <v>0</v>
          </cell>
          <cell r="D551">
            <v>0</v>
          </cell>
        </row>
        <row r="552">
          <cell r="A552">
            <v>2550</v>
          </cell>
          <cell r="B552">
            <v>0</v>
          </cell>
          <cell r="C552">
            <v>0</v>
          </cell>
          <cell r="D552">
            <v>0</v>
          </cell>
        </row>
        <row r="553">
          <cell r="A553">
            <v>2551</v>
          </cell>
          <cell r="B553">
            <v>0</v>
          </cell>
          <cell r="C553">
            <v>0</v>
          </cell>
          <cell r="D553">
            <v>0</v>
          </cell>
        </row>
        <row r="554">
          <cell r="A554">
            <v>2552</v>
          </cell>
          <cell r="B554">
            <v>0</v>
          </cell>
          <cell r="C554">
            <v>0</v>
          </cell>
          <cell r="D554">
            <v>0</v>
          </cell>
        </row>
        <row r="555">
          <cell r="A555">
            <v>2553</v>
          </cell>
          <cell r="B555">
            <v>0</v>
          </cell>
          <cell r="C555">
            <v>0</v>
          </cell>
          <cell r="D555">
            <v>0</v>
          </cell>
        </row>
        <row r="556">
          <cell r="A556">
            <v>2554</v>
          </cell>
          <cell r="B556">
            <v>0</v>
          </cell>
          <cell r="C556">
            <v>0</v>
          </cell>
          <cell r="D556">
            <v>0</v>
          </cell>
        </row>
        <row r="557">
          <cell r="A557">
            <v>2555</v>
          </cell>
          <cell r="B557">
            <v>0</v>
          </cell>
          <cell r="C557">
            <v>0</v>
          </cell>
          <cell r="D557">
            <v>0</v>
          </cell>
        </row>
        <row r="558">
          <cell r="A558">
            <v>2556</v>
          </cell>
          <cell r="B558">
            <v>0</v>
          </cell>
          <cell r="C558">
            <v>0</v>
          </cell>
          <cell r="D558">
            <v>0</v>
          </cell>
        </row>
        <row r="559">
          <cell r="A559">
            <v>2557</v>
          </cell>
          <cell r="B559">
            <v>0</v>
          </cell>
          <cell r="C559">
            <v>0</v>
          </cell>
          <cell r="D559">
            <v>0</v>
          </cell>
        </row>
        <row r="560">
          <cell r="A560">
            <v>2558</v>
          </cell>
          <cell r="B560">
            <v>0</v>
          </cell>
          <cell r="C560">
            <v>0</v>
          </cell>
          <cell r="D560">
            <v>0</v>
          </cell>
        </row>
        <row r="561">
          <cell r="A561">
            <v>2559</v>
          </cell>
          <cell r="B561">
            <v>0</v>
          </cell>
          <cell r="C561">
            <v>0</v>
          </cell>
          <cell r="D561">
            <v>0</v>
          </cell>
        </row>
        <row r="562">
          <cell r="A562">
            <v>2560</v>
          </cell>
          <cell r="B562">
            <v>0</v>
          </cell>
          <cell r="C562">
            <v>0</v>
          </cell>
          <cell r="D562">
            <v>0</v>
          </cell>
        </row>
        <row r="563">
          <cell r="A563">
            <v>2561</v>
          </cell>
          <cell r="B563">
            <v>0</v>
          </cell>
          <cell r="C563">
            <v>0</v>
          </cell>
          <cell r="D563">
            <v>0</v>
          </cell>
        </row>
        <row r="564">
          <cell r="A564">
            <v>2562</v>
          </cell>
          <cell r="B564">
            <v>0</v>
          </cell>
          <cell r="C564">
            <v>0</v>
          </cell>
          <cell r="D564">
            <v>0</v>
          </cell>
        </row>
        <row r="565">
          <cell r="A565">
            <v>2563</v>
          </cell>
          <cell r="B565">
            <v>0</v>
          </cell>
          <cell r="C565">
            <v>0</v>
          </cell>
          <cell r="D565">
            <v>0</v>
          </cell>
        </row>
        <row r="566">
          <cell r="A566">
            <v>2564</v>
          </cell>
          <cell r="B566">
            <v>0</v>
          </cell>
          <cell r="C566">
            <v>0</v>
          </cell>
          <cell r="D566">
            <v>0</v>
          </cell>
        </row>
        <row r="567">
          <cell r="A567">
            <v>2565</v>
          </cell>
          <cell r="B567">
            <v>0</v>
          </cell>
          <cell r="C567">
            <v>0</v>
          </cell>
          <cell r="D567">
            <v>0</v>
          </cell>
        </row>
        <row r="568">
          <cell r="A568">
            <v>2566</v>
          </cell>
          <cell r="B568">
            <v>0</v>
          </cell>
          <cell r="C568">
            <v>0</v>
          </cell>
          <cell r="D568">
            <v>0</v>
          </cell>
        </row>
        <row r="569">
          <cell r="A569">
            <v>2567</v>
          </cell>
          <cell r="B569">
            <v>0</v>
          </cell>
          <cell r="C569">
            <v>0</v>
          </cell>
          <cell r="D569">
            <v>0</v>
          </cell>
        </row>
        <row r="570">
          <cell r="A570">
            <v>2568</v>
          </cell>
          <cell r="B570">
            <v>0</v>
          </cell>
          <cell r="C570">
            <v>0</v>
          </cell>
          <cell r="D570">
            <v>0</v>
          </cell>
        </row>
        <row r="571">
          <cell r="A571">
            <v>2569</v>
          </cell>
          <cell r="B571">
            <v>0</v>
          </cell>
          <cell r="C571">
            <v>0</v>
          </cell>
          <cell r="D571">
            <v>0</v>
          </cell>
        </row>
        <row r="572">
          <cell r="A572">
            <v>2570</v>
          </cell>
          <cell r="B572">
            <v>0</v>
          </cell>
          <cell r="C572">
            <v>0</v>
          </cell>
          <cell r="D572">
            <v>0</v>
          </cell>
        </row>
        <row r="573">
          <cell r="A573">
            <v>2571</v>
          </cell>
          <cell r="B573">
            <v>0</v>
          </cell>
          <cell r="C573">
            <v>0</v>
          </cell>
          <cell r="D573">
            <v>0</v>
          </cell>
        </row>
        <row r="574">
          <cell r="A574">
            <v>2572</v>
          </cell>
          <cell r="B574">
            <v>0</v>
          </cell>
          <cell r="C574">
            <v>0</v>
          </cell>
          <cell r="D574">
            <v>0</v>
          </cell>
        </row>
        <row r="575">
          <cell r="A575">
            <v>2573</v>
          </cell>
          <cell r="B575">
            <v>0</v>
          </cell>
          <cell r="C575">
            <v>0</v>
          </cell>
          <cell r="D575">
            <v>0</v>
          </cell>
        </row>
        <row r="576">
          <cell r="A576">
            <v>2574</v>
          </cell>
          <cell r="B576">
            <v>0</v>
          </cell>
          <cell r="C576">
            <v>0</v>
          </cell>
          <cell r="D576">
            <v>0</v>
          </cell>
        </row>
        <row r="577">
          <cell r="A577">
            <v>2575</v>
          </cell>
          <cell r="B577">
            <v>0</v>
          </cell>
          <cell r="C577">
            <v>0</v>
          </cell>
          <cell r="D577">
            <v>0</v>
          </cell>
        </row>
        <row r="578">
          <cell r="A578">
            <v>2576</v>
          </cell>
          <cell r="B578">
            <v>0</v>
          </cell>
          <cell r="C578">
            <v>0</v>
          </cell>
          <cell r="D578">
            <v>0</v>
          </cell>
        </row>
        <row r="579">
          <cell r="A579">
            <v>2577</v>
          </cell>
          <cell r="B579">
            <v>0</v>
          </cell>
          <cell r="C579">
            <v>0</v>
          </cell>
          <cell r="D579">
            <v>0</v>
          </cell>
        </row>
        <row r="580">
          <cell r="A580">
            <v>2578</v>
          </cell>
          <cell r="B580">
            <v>0</v>
          </cell>
          <cell r="C580">
            <v>0</v>
          </cell>
          <cell r="D580">
            <v>0</v>
          </cell>
        </row>
        <row r="581">
          <cell r="A581">
            <v>2579</v>
          </cell>
          <cell r="B581">
            <v>0</v>
          </cell>
          <cell r="C581">
            <v>0</v>
          </cell>
          <cell r="D581">
            <v>0</v>
          </cell>
        </row>
        <row r="582">
          <cell r="A582">
            <v>2580</v>
          </cell>
          <cell r="B582">
            <v>0</v>
          </cell>
          <cell r="C582">
            <v>0</v>
          </cell>
          <cell r="D582">
            <v>0</v>
          </cell>
        </row>
        <row r="583">
          <cell r="A583">
            <v>2581</v>
          </cell>
          <cell r="B583">
            <v>0</v>
          </cell>
          <cell r="C583">
            <v>0</v>
          </cell>
          <cell r="D583">
            <v>0</v>
          </cell>
        </row>
        <row r="584">
          <cell r="A584">
            <v>2582</v>
          </cell>
          <cell r="B584">
            <v>0</v>
          </cell>
          <cell r="C584">
            <v>0</v>
          </cell>
          <cell r="D584">
            <v>0</v>
          </cell>
        </row>
        <row r="585">
          <cell r="A585">
            <v>2583</v>
          </cell>
          <cell r="B585">
            <v>0</v>
          </cell>
          <cell r="C585">
            <v>0</v>
          </cell>
          <cell r="D585">
            <v>0</v>
          </cell>
        </row>
        <row r="586">
          <cell r="A586">
            <v>2584</v>
          </cell>
          <cell r="B586">
            <v>0</v>
          </cell>
          <cell r="C586">
            <v>0</v>
          </cell>
          <cell r="D586">
            <v>0</v>
          </cell>
        </row>
        <row r="587">
          <cell r="A587">
            <v>2585</v>
          </cell>
          <cell r="B587">
            <v>0</v>
          </cell>
          <cell r="C587">
            <v>0</v>
          </cell>
          <cell r="D587">
            <v>0</v>
          </cell>
        </row>
        <row r="588">
          <cell r="A588">
            <v>2586</v>
          </cell>
          <cell r="B588">
            <v>0</v>
          </cell>
          <cell r="C588">
            <v>0</v>
          </cell>
          <cell r="D588">
            <v>0</v>
          </cell>
        </row>
        <row r="589">
          <cell r="A589">
            <v>2587</v>
          </cell>
          <cell r="B589">
            <v>0</v>
          </cell>
          <cell r="C589">
            <v>0</v>
          </cell>
          <cell r="D589">
            <v>0</v>
          </cell>
        </row>
        <row r="590">
          <cell r="A590">
            <v>2588</v>
          </cell>
          <cell r="B590">
            <v>0</v>
          </cell>
          <cell r="C590">
            <v>0</v>
          </cell>
          <cell r="D590">
            <v>0</v>
          </cell>
        </row>
        <row r="591">
          <cell r="A591">
            <v>2589</v>
          </cell>
          <cell r="B591">
            <v>0</v>
          </cell>
          <cell r="C591">
            <v>0</v>
          </cell>
          <cell r="D591">
            <v>0</v>
          </cell>
        </row>
        <row r="592">
          <cell r="A592">
            <v>2590</v>
          </cell>
          <cell r="B592">
            <v>0</v>
          </cell>
          <cell r="C592">
            <v>0</v>
          </cell>
          <cell r="D592">
            <v>0</v>
          </cell>
        </row>
        <row r="593">
          <cell r="A593">
            <v>2591</v>
          </cell>
          <cell r="B593">
            <v>0</v>
          </cell>
          <cell r="C593">
            <v>0</v>
          </cell>
          <cell r="D593">
            <v>0</v>
          </cell>
        </row>
        <row r="594">
          <cell r="A594">
            <v>2592</v>
          </cell>
          <cell r="B594">
            <v>0</v>
          </cell>
          <cell r="C594">
            <v>0</v>
          </cell>
          <cell r="D594">
            <v>0</v>
          </cell>
        </row>
        <row r="595">
          <cell r="A595">
            <v>2593</v>
          </cell>
          <cell r="B595">
            <v>0</v>
          </cell>
          <cell r="C595">
            <v>0</v>
          </cell>
          <cell r="D595">
            <v>0</v>
          </cell>
        </row>
        <row r="596">
          <cell r="A596">
            <v>2594</v>
          </cell>
          <cell r="B596">
            <v>0</v>
          </cell>
          <cell r="C596">
            <v>0</v>
          </cell>
          <cell r="D596">
            <v>0</v>
          </cell>
        </row>
        <row r="597">
          <cell r="A597">
            <v>2595</v>
          </cell>
          <cell r="B597">
            <v>0</v>
          </cell>
          <cell r="C597">
            <v>0</v>
          </cell>
          <cell r="D597">
            <v>0</v>
          </cell>
        </row>
        <row r="598">
          <cell r="A598">
            <v>2596</v>
          </cell>
          <cell r="B598">
            <v>0</v>
          </cell>
          <cell r="C598">
            <v>0</v>
          </cell>
          <cell r="D598">
            <v>0</v>
          </cell>
        </row>
        <row r="599">
          <cell r="A599">
            <v>2597</v>
          </cell>
          <cell r="B599">
            <v>0</v>
          </cell>
          <cell r="C599">
            <v>0</v>
          </cell>
          <cell r="D599">
            <v>0</v>
          </cell>
        </row>
        <row r="600">
          <cell r="A600">
            <v>2598</v>
          </cell>
          <cell r="B600">
            <v>0</v>
          </cell>
          <cell r="C600">
            <v>0</v>
          </cell>
          <cell r="D600">
            <v>0</v>
          </cell>
        </row>
        <row r="601">
          <cell r="A601">
            <v>2599</v>
          </cell>
          <cell r="B601">
            <v>0</v>
          </cell>
          <cell r="C601">
            <v>0</v>
          </cell>
          <cell r="D601">
            <v>0</v>
          </cell>
        </row>
        <row r="602">
          <cell r="A602">
            <v>2600</v>
          </cell>
          <cell r="B602">
            <v>0</v>
          </cell>
          <cell r="C602">
            <v>0</v>
          </cell>
          <cell r="D602">
            <v>0</v>
          </cell>
        </row>
        <row r="603">
          <cell r="A603">
            <v>2601</v>
          </cell>
          <cell r="B603">
            <v>0</v>
          </cell>
          <cell r="C603">
            <v>0</v>
          </cell>
          <cell r="D603">
            <v>0</v>
          </cell>
        </row>
        <row r="604">
          <cell r="A604">
            <v>2602</v>
          </cell>
          <cell r="B604">
            <v>0</v>
          </cell>
          <cell r="C604">
            <v>0</v>
          </cell>
          <cell r="D604">
            <v>0</v>
          </cell>
        </row>
        <row r="605">
          <cell r="A605">
            <v>2603</v>
          </cell>
          <cell r="B605">
            <v>0</v>
          </cell>
          <cell r="C605">
            <v>0</v>
          </cell>
          <cell r="D605">
            <v>0</v>
          </cell>
        </row>
        <row r="606">
          <cell r="A606">
            <v>2604</v>
          </cell>
          <cell r="B606">
            <v>0</v>
          </cell>
          <cell r="C606">
            <v>0</v>
          </cell>
          <cell r="D606">
            <v>0</v>
          </cell>
        </row>
        <row r="607">
          <cell r="A607">
            <v>2605</v>
          </cell>
          <cell r="B607">
            <v>0</v>
          </cell>
          <cell r="C607">
            <v>0</v>
          </cell>
          <cell r="D607">
            <v>0</v>
          </cell>
        </row>
        <row r="608">
          <cell r="A608">
            <v>2606</v>
          </cell>
          <cell r="B608">
            <v>0</v>
          </cell>
          <cell r="C608">
            <v>0</v>
          </cell>
          <cell r="D608">
            <v>0</v>
          </cell>
        </row>
        <row r="609">
          <cell r="A609">
            <v>2607</v>
          </cell>
          <cell r="B609">
            <v>0</v>
          </cell>
          <cell r="C609">
            <v>0</v>
          </cell>
          <cell r="D609">
            <v>0</v>
          </cell>
        </row>
        <row r="610">
          <cell r="A610">
            <v>2608</v>
          </cell>
          <cell r="B610">
            <v>0</v>
          </cell>
          <cell r="C610">
            <v>0</v>
          </cell>
          <cell r="D610">
            <v>0</v>
          </cell>
        </row>
        <row r="611">
          <cell r="A611">
            <v>2609</v>
          </cell>
          <cell r="B611">
            <v>0</v>
          </cell>
          <cell r="C611">
            <v>0</v>
          </cell>
          <cell r="D611">
            <v>0</v>
          </cell>
        </row>
        <row r="612">
          <cell r="A612">
            <v>2610</v>
          </cell>
          <cell r="B612" t="str">
            <v>Material Granular Triturado y Clasificado Fuente aluvial El Quebradón</v>
          </cell>
          <cell r="C612" t="str">
            <v>m3</v>
          </cell>
          <cell r="D612">
            <v>32168</v>
          </cell>
        </row>
        <row r="613">
          <cell r="A613">
            <v>2611</v>
          </cell>
          <cell r="B613" t="str">
            <v>Material Granular Triturado y Clasificado Fuente aluvial El Doncello</v>
          </cell>
          <cell r="C613" t="str">
            <v>m3</v>
          </cell>
          <cell r="D613">
            <v>32168</v>
          </cell>
        </row>
        <row r="614">
          <cell r="A614">
            <v>2612</v>
          </cell>
          <cell r="B614">
            <v>0</v>
          </cell>
          <cell r="C614">
            <v>0</v>
          </cell>
          <cell r="D614">
            <v>0</v>
          </cell>
        </row>
        <row r="615">
          <cell r="A615">
            <v>2613</v>
          </cell>
          <cell r="B615">
            <v>0</v>
          </cell>
          <cell r="C615">
            <v>0</v>
          </cell>
          <cell r="D615">
            <v>0</v>
          </cell>
        </row>
        <row r="616">
          <cell r="A616">
            <v>2614</v>
          </cell>
          <cell r="B616">
            <v>0</v>
          </cell>
          <cell r="C616">
            <v>0</v>
          </cell>
          <cell r="D616">
            <v>0</v>
          </cell>
        </row>
        <row r="617">
          <cell r="A617">
            <v>2615</v>
          </cell>
          <cell r="B617">
            <v>0</v>
          </cell>
          <cell r="C617">
            <v>0</v>
          </cell>
          <cell r="D617">
            <v>0</v>
          </cell>
        </row>
        <row r="618">
          <cell r="A618">
            <v>2616</v>
          </cell>
          <cell r="B618">
            <v>0</v>
          </cell>
          <cell r="C618">
            <v>0</v>
          </cell>
          <cell r="D618">
            <v>0</v>
          </cell>
        </row>
        <row r="619">
          <cell r="A619">
            <v>2617</v>
          </cell>
          <cell r="B619">
            <v>0</v>
          </cell>
          <cell r="C619">
            <v>0</v>
          </cell>
          <cell r="D619">
            <v>0</v>
          </cell>
        </row>
        <row r="620">
          <cell r="A620">
            <v>2618</v>
          </cell>
          <cell r="B620">
            <v>0</v>
          </cell>
          <cell r="C620">
            <v>0</v>
          </cell>
          <cell r="D620">
            <v>0</v>
          </cell>
        </row>
        <row r="621">
          <cell r="A621">
            <v>2619</v>
          </cell>
          <cell r="B621">
            <v>0</v>
          </cell>
          <cell r="C621">
            <v>0</v>
          </cell>
          <cell r="D621">
            <v>0</v>
          </cell>
        </row>
        <row r="622">
          <cell r="A622">
            <v>2620</v>
          </cell>
          <cell r="B622">
            <v>0</v>
          </cell>
          <cell r="C622">
            <v>0</v>
          </cell>
          <cell r="D622">
            <v>0</v>
          </cell>
        </row>
        <row r="623">
          <cell r="A623">
            <v>2621</v>
          </cell>
          <cell r="B623">
            <v>0</v>
          </cell>
          <cell r="C623">
            <v>0</v>
          </cell>
          <cell r="D623">
            <v>0</v>
          </cell>
        </row>
        <row r="624">
          <cell r="A624">
            <v>2622</v>
          </cell>
          <cell r="B624">
            <v>0</v>
          </cell>
          <cell r="C624">
            <v>0</v>
          </cell>
          <cell r="D624">
            <v>0</v>
          </cell>
        </row>
        <row r="625">
          <cell r="A625">
            <v>2623</v>
          </cell>
          <cell r="B625">
            <v>0</v>
          </cell>
          <cell r="C625">
            <v>0</v>
          </cell>
          <cell r="D625">
            <v>0</v>
          </cell>
        </row>
        <row r="626">
          <cell r="A626">
            <v>2624</v>
          </cell>
          <cell r="B626">
            <v>0</v>
          </cell>
          <cell r="C626">
            <v>0</v>
          </cell>
          <cell r="D626">
            <v>0</v>
          </cell>
        </row>
        <row r="627">
          <cell r="A627">
            <v>2625</v>
          </cell>
          <cell r="B627">
            <v>0</v>
          </cell>
          <cell r="C627">
            <v>0</v>
          </cell>
          <cell r="D627">
            <v>0</v>
          </cell>
        </row>
        <row r="628">
          <cell r="A628">
            <v>2626</v>
          </cell>
          <cell r="B628">
            <v>0</v>
          </cell>
          <cell r="C628">
            <v>0</v>
          </cell>
          <cell r="D628">
            <v>0</v>
          </cell>
        </row>
        <row r="629">
          <cell r="A629">
            <v>2627</v>
          </cell>
          <cell r="B629">
            <v>0</v>
          </cell>
          <cell r="C629">
            <v>0</v>
          </cell>
          <cell r="D629">
            <v>0</v>
          </cell>
        </row>
        <row r="630">
          <cell r="A630">
            <v>2628</v>
          </cell>
          <cell r="B630">
            <v>0</v>
          </cell>
          <cell r="C630">
            <v>0</v>
          </cell>
          <cell r="D630">
            <v>0</v>
          </cell>
        </row>
        <row r="631">
          <cell r="A631">
            <v>2629</v>
          </cell>
          <cell r="B631">
            <v>0</v>
          </cell>
          <cell r="C631">
            <v>0</v>
          </cell>
          <cell r="D631">
            <v>0</v>
          </cell>
        </row>
        <row r="632">
          <cell r="A632">
            <v>2630</v>
          </cell>
          <cell r="B632" t="str">
            <v>Material Granular para concreto hidráulico Triturado y Clasificado Fuente aluvial El Doncello</v>
          </cell>
          <cell r="C632" t="str">
            <v>m3</v>
          </cell>
          <cell r="D632">
            <v>32168</v>
          </cell>
        </row>
        <row r="633">
          <cell r="A633">
            <v>2631</v>
          </cell>
          <cell r="B633">
            <v>0</v>
          </cell>
          <cell r="C633">
            <v>0</v>
          </cell>
          <cell r="D633">
            <v>0</v>
          </cell>
        </row>
        <row r="634">
          <cell r="A634">
            <v>2632</v>
          </cell>
          <cell r="B634">
            <v>0</v>
          </cell>
          <cell r="C634">
            <v>0</v>
          </cell>
          <cell r="D634">
            <v>0</v>
          </cell>
        </row>
        <row r="635">
          <cell r="A635">
            <v>2633</v>
          </cell>
          <cell r="B635">
            <v>0</v>
          </cell>
          <cell r="C635">
            <v>0</v>
          </cell>
          <cell r="D635">
            <v>0</v>
          </cell>
        </row>
        <row r="636">
          <cell r="A636">
            <v>2634</v>
          </cell>
          <cell r="B636">
            <v>0</v>
          </cell>
          <cell r="C636">
            <v>0</v>
          </cell>
          <cell r="D636">
            <v>0</v>
          </cell>
        </row>
        <row r="637">
          <cell r="A637">
            <v>2635</v>
          </cell>
          <cell r="B637">
            <v>0</v>
          </cell>
          <cell r="C637">
            <v>0</v>
          </cell>
          <cell r="D637">
            <v>0</v>
          </cell>
        </row>
        <row r="638">
          <cell r="A638">
            <v>2636</v>
          </cell>
          <cell r="B638">
            <v>0</v>
          </cell>
          <cell r="C638">
            <v>0</v>
          </cell>
          <cell r="D638">
            <v>0</v>
          </cell>
        </row>
        <row r="639">
          <cell r="A639">
            <v>2637</v>
          </cell>
          <cell r="B639">
            <v>0</v>
          </cell>
          <cell r="C639">
            <v>0</v>
          </cell>
          <cell r="D639">
            <v>0</v>
          </cell>
        </row>
        <row r="640">
          <cell r="A640">
            <v>2638</v>
          </cell>
          <cell r="B640">
            <v>0</v>
          </cell>
          <cell r="C640">
            <v>0</v>
          </cell>
          <cell r="D640">
            <v>0</v>
          </cell>
        </row>
        <row r="641">
          <cell r="A641">
            <v>2639</v>
          </cell>
          <cell r="B641">
            <v>0</v>
          </cell>
          <cell r="C641">
            <v>0</v>
          </cell>
          <cell r="D641">
            <v>0</v>
          </cell>
        </row>
        <row r="642">
          <cell r="A642">
            <v>2640</v>
          </cell>
          <cell r="B642">
            <v>0</v>
          </cell>
          <cell r="C642">
            <v>0</v>
          </cell>
          <cell r="D642">
            <v>0</v>
          </cell>
        </row>
        <row r="643">
          <cell r="A643">
            <v>2641</v>
          </cell>
          <cell r="B643">
            <v>0</v>
          </cell>
          <cell r="C643">
            <v>0</v>
          </cell>
          <cell r="D643">
            <v>0</v>
          </cell>
        </row>
        <row r="644">
          <cell r="A644">
            <v>2642</v>
          </cell>
          <cell r="B644">
            <v>0</v>
          </cell>
          <cell r="C644">
            <v>0</v>
          </cell>
          <cell r="D644">
            <v>0</v>
          </cell>
        </row>
        <row r="645">
          <cell r="A645">
            <v>2643</v>
          </cell>
          <cell r="B645">
            <v>0</v>
          </cell>
          <cell r="C645">
            <v>0</v>
          </cell>
          <cell r="D645">
            <v>0</v>
          </cell>
        </row>
        <row r="646">
          <cell r="A646">
            <v>2644</v>
          </cell>
          <cell r="B646">
            <v>0</v>
          </cell>
          <cell r="C646">
            <v>0</v>
          </cell>
          <cell r="D646">
            <v>0</v>
          </cell>
        </row>
        <row r="647">
          <cell r="A647">
            <v>2645</v>
          </cell>
          <cell r="B647">
            <v>0</v>
          </cell>
          <cell r="C647">
            <v>0</v>
          </cell>
          <cell r="D647">
            <v>0</v>
          </cell>
        </row>
        <row r="648">
          <cell r="A648">
            <v>2646</v>
          </cell>
          <cell r="B648">
            <v>0</v>
          </cell>
          <cell r="C648">
            <v>0</v>
          </cell>
          <cell r="D648">
            <v>0</v>
          </cell>
        </row>
        <row r="649">
          <cell r="A649">
            <v>2647</v>
          </cell>
          <cell r="B649">
            <v>0</v>
          </cell>
          <cell r="C649">
            <v>0</v>
          </cell>
          <cell r="D649">
            <v>0</v>
          </cell>
        </row>
        <row r="650">
          <cell r="A650">
            <v>2648</v>
          </cell>
          <cell r="B650">
            <v>0</v>
          </cell>
          <cell r="C650">
            <v>0</v>
          </cell>
          <cell r="D650">
            <v>0</v>
          </cell>
        </row>
        <row r="651">
          <cell r="A651">
            <v>2649</v>
          </cell>
          <cell r="B651">
            <v>0</v>
          </cell>
          <cell r="C651">
            <v>0</v>
          </cell>
          <cell r="D651">
            <v>0</v>
          </cell>
        </row>
        <row r="652">
          <cell r="A652">
            <v>2650</v>
          </cell>
          <cell r="B652">
            <v>0</v>
          </cell>
          <cell r="C652">
            <v>0</v>
          </cell>
          <cell r="D652">
            <v>0</v>
          </cell>
        </row>
        <row r="653">
          <cell r="A653">
            <v>2651</v>
          </cell>
          <cell r="B653">
            <v>0</v>
          </cell>
          <cell r="C653">
            <v>0</v>
          </cell>
          <cell r="D653">
            <v>0</v>
          </cell>
        </row>
        <row r="654">
          <cell r="A654">
            <v>2652</v>
          </cell>
          <cell r="B654">
            <v>0</v>
          </cell>
          <cell r="C654">
            <v>0</v>
          </cell>
          <cell r="D654">
            <v>0</v>
          </cell>
        </row>
        <row r="655">
          <cell r="A655">
            <v>2653</v>
          </cell>
          <cell r="B655">
            <v>0</v>
          </cell>
          <cell r="C655">
            <v>0</v>
          </cell>
          <cell r="D655">
            <v>0</v>
          </cell>
        </row>
        <row r="656">
          <cell r="A656">
            <v>2654</v>
          </cell>
          <cell r="B656">
            <v>0</v>
          </cell>
          <cell r="C656">
            <v>0</v>
          </cell>
          <cell r="D656">
            <v>0</v>
          </cell>
        </row>
        <row r="657">
          <cell r="A657">
            <v>2655</v>
          </cell>
          <cell r="B657">
            <v>0</v>
          </cell>
          <cell r="C657">
            <v>0</v>
          </cell>
          <cell r="D657">
            <v>0</v>
          </cell>
        </row>
        <row r="658">
          <cell r="A658">
            <v>2656</v>
          </cell>
          <cell r="B658">
            <v>0</v>
          </cell>
          <cell r="C658">
            <v>0</v>
          </cell>
          <cell r="D658">
            <v>0</v>
          </cell>
        </row>
        <row r="659">
          <cell r="A659">
            <v>2657</v>
          </cell>
          <cell r="B659">
            <v>0</v>
          </cell>
          <cell r="C659">
            <v>0</v>
          </cell>
          <cell r="D659">
            <v>0</v>
          </cell>
        </row>
        <row r="660">
          <cell r="A660">
            <v>2658</v>
          </cell>
          <cell r="B660">
            <v>0</v>
          </cell>
          <cell r="C660">
            <v>0</v>
          </cell>
          <cell r="D660">
            <v>0</v>
          </cell>
        </row>
        <row r="661">
          <cell r="A661">
            <v>2659</v>
          </cell>
          <cell r="B661">
            <v>0</v>
          </cell>
          <cell r="C661">
            <v>0</v>
          </cell>
          <cell r="D661">
            <v>0</v>
          </cell>
        </row>
        <row r="662">
          <cell r="A662">
            <v>2660</v>
          </cell>
          <cell r="B662">
            <v>0</v>
          </cell>
          <cell r="C662">
            <v>0</v>
          </cell>
          <cell r="D662">
            <v>0</v>
          </cell>
        </row>
        <row r="663">
          <cell r="A663">
            <v>2661</v>
          </cell>
          <cell r="B663">
            <v>0</v>
          </cell>
          <cell r="C663">
            <v>0</v>
          </cell>
          <cell r="D663">
            <v>0</v>
          </cell>
        </row>
        <row r="664">
          <cell r="A664">
            <v>2662</v>
          </cell>
          <cell r="B664">
            <v>0</v>
          </cell>
          <cell r="C664">
            <v>0</v>
          </cell>
          <cell r="D664">
            <v>0</v>
          </cell>
        </row>
        <row r="665">
          <cell r="A665">
            <v>2663</v>
          </cell>
          <cell r="B665">
            <v>0</v>
          </cell>
          <cell r="C665">
            <v>0</v>
          </cell>
          <cell r="D665">
            <v>0</v>
          </cell>
        </row>
        <row r="666">
          <cell r="A666">
            <v>2664</v>
          </cell>
          <cell r="B666">
            <v>0</v>
          </cell>
          <cell r="C666">
            <v>0</v>
          </cell>
          <cell r="D666">
            <v>0</v>
          </cell>
        </row>
        <row r="667">
          <cell r="A667">
            <v>2665</v>
          </cell>
          <cell r="B667">
            <v>0</v>
          </cell>
          <cell r="C667">
            <v>0</v>
          </cell>
          <cell r="D667">
            <v>0</v>
          </cell>
        </row>
        <row r="668">
          <cell r="A668">
            <v>2666</v>
          </cell>
          <cell r="B668">
            <v>0</v>
          </cell>
          <cell r="C668">
            <v>0</v>
          </cell>
          <cell r="D668">
            <v>0</v>
          </cell>
        </row>
        <row r="669">
          <cell r="A669">
            <v>2667</v>
          </cell>
          <cell r="B669">
            <v>0</v>
          </cell>
          <cell r="C669">
            <v>0</v>
          </cell>
          <cell r="D669">
            <v>0</v>
          </cell>
        </row>
        <row r="670">
          <cell r="A670">
            <v>2668</v>
          </cell>
          <cell r="B670">
            <v>0</v>
          </cell>
          <cell r="C670">
            <v>0</v>
          </cell>
          <cell r="D670">
            <v>0</v>
          </cell>
        </row>
        <row r="671">
          <cell r="A671">
            <v>2669</v>
          </cell>
          <cell r="B671">
            <v>0</v>
          </cell>
          <cell r="C671">
            <v>0</v>
          </cell>
          <cell r="D671">
            <v>0</v>
          </cell>
        </row>
        <row r="672">
          <cell r="A672">
            <v>2670</v>
          </cell>
          <cell r="B672">
            <v>0</v>
          </cell>
          <cell r="C672">
            <v>0</v>
          </cell>
          <cell r="D672">
            <v>0</v>
          </cell>
        </row>
        <row r="673">
          <cell r="A673">
            <v>2671</v>
          </cell>
          <cell r="B673">
            <v>0</v>
          </cell>
          <cell r="C673">
            <v>0</v>
          </cell>
          <cell r="D673">
            <v>0</v>
          </cell>
        </row>
        <row r="674">
          <cell r="A674">
            <v>2672</v>
          </cell>
          <cell r="B674">
            <v>0</v>
          </cell>
          <cell r="C674">
            <v>0</v>
          </cell>
          <cell r="D674">
            <v>0</v>
          </cell>
        </row>
        <row r="675">
          <cell r="A675">
            <v>2673</v>
          </cell>
          <cell r="B675" t="str">
            <v>Geodren Planar H: 1,0 m con tubería de drenaje DN 100 mm</v>
          </cell>
          <cell r="C675" t="str">
            <v>m2</v>
          </cell>
          <cell r="D675">
            <v>31785</v>
          </cell>
        </row>
        <row r="676">
          <cell r="A676">
            <v>2674</v>
          </cell>
          <cell r="B676" t="str">
            <v>Tubería perforada para drenaje con filtro DN 100 mm</v>
          </cell>
          <cell r="C676" t="str">
            <v>ml</v>
          </cell>
          <cell r="D676">
            <v>27500</v>
          </cell>
        </row>
        <row r="677">
          <cell r="A677">
            <v>2675</v>
          </cell>
          <cell r="B677" t="str">
            <v>Tapón para tubería de drenaje DN 100 mm</v>
          </cell>
          <cell r="C677" t="str">
            <v>u</v>
          </cell>
          <cell r="D677">
            <v>44306</v>
          </cell>
        </row>
        <row r="678">
          <cell r="A678">
            <v>2676</v>
          </cell>
          <cell r="B678" t="str">
            <v>Codo 45° para tubnería drenaje en PVC DN100 mm</v>
          </cell>
          <cell r="C678" t="str">
            <v>u</v>
          </cell>
          <cell r="D678">
            <v>80056</v>
          </cell>
        </row>
        <row r="679">
          <cell r="A679">
            <v>2677</v>
          </cell>
          <cell r="B679">
            <v>0</v>
          </cell>
          <cell r="C679">
            <v>0</v>
          </cell>
          <cell r="D679">
            <v>0</v>
          </cell>
        </row>
        <row r="680">
          <cell r="A680">
            <v>2678</v>
          </cell>
          <cell r="B680">
            <v>0</v>
          </cell>
          <cell r="C680">
            <v>0</v>
          </cell>
          <cell r="D680">
            <v>0</v>
          </cell>
        </row>
        <row r="681">
          <cell r="A681">
            <v>2679</v>
          </cell>
          <cell r="B681">
            <v>0</v>
          </cell>
          <cell r="C681">
            <v>0</v>
          </cell>
          <cell r="D681">
            <v>0</v>
          </cell>
        </row>
        <row r="682">
          <cell r="A682">
            <v>2680</v>
          </cell>
          <cell r="B682">
            <v>0</v>
          </cell>
          <cell r="C682">
            <v>0</v>
          </cell>
          <cell r="D682">
            <v>0</v>
          </cell>
        </row>
        <row r="683">
          <cell r="A683">
            <v>2681</v>
          </cell>
          <cell r="B683">
            <v>0</v>
          </cell>
          <cell r="C683">
            <v>0</v>
          </cell>
          <cell r="D683">
            <v>0</v>
          </cell>
        </row>
        <row r="684">
          <cell r="A684">
            <v>2682</v>
          </cell>
          <cell r="B684">
            <v>0</v>
          </cell>
          <cell r="C684">
            <v>0</v>
          </cell>
          <cell r="D684">
            <v>0</v>
          </cell>
        </row>
        <row r="685">
          <cell r="A685">
            <v>2683</v>
          </cell>
          <cell r="B685">
            <v>0</v>
          </cell>
          <cell r="C685">
            <v>0</v>
          </cell>
          <cell r="D685">
            <v>0</v>
          </cell>
        </row>
        <row r="686">
          <cell r="A686">
            <v>2684</v>
          </cell>
          <cell r="B686">
            <v>0</v>
          </cell>
          <cell r="C686">
            <v>0</v>
          </cell>
          <cell r="D686">
            <v>0</v>
          </cell>
        </row>
        <row r="687">
          <cell r="A687">
            <v>2685</v>
          </cell>
          <cell r="B687">
            <v>0</v>
          </cell>
          <cell r="C687">
            <v>0</v>
          </cell>
          <cell r="D687">
            <v>0</v>
          </cell>
        </row>
        <row r="688">
          <cell r="A688">
            <v>2686</v>
          </cell>
          <cell r="B688">
            <v>0</v>
          </cell>
          <cell r="C688">
            <v>0</v>
          </cell>
          <cell r="D688">
            <v>0</v>
          </cell>
        </row>
        <row r="689">
          <cell r="A689">
            <v>2687</v>
          </cell>
          <cell r="B689">
            <v>0</v>
          </cell>
          <cell r="C689">
            <v>0</v>
          </cell>
          <cell r="D689">
            <v>0</v>
          </cell>
        </row>
        <row r="690">
          <cell r="A690">
            <v>2688</v>
          </cell>
          <cell r="B690">
            <v>0</v>
          </cell>
          <cell r="C690">
            <v>0</v>
          </cell>
          <cell r="D690">
            <v>0</v>
          </cell>
        </row>
        <row r="691">
          <cell r="A691">
            <v>2689</v>
          </cell>
          <cell r="B691">
            <v>0</v>
          </cell>
          <cell r="C691">
            <v>0</v>
          </cell>
          <cell r="D691">
            <v>0</v>
          </cell>
        </row>
        <row r="692">
          <cell r="A692">
            <v>2690</v>
          </cell>
          <cell r="B692">
            <v>0</v>
          </cell>
          <cell r="C692">
            <v>0</v>
          </cell>
          <cell r="D692">
            <v>0</v>
          </cell>
        </row>
        <row r="693">
          <cell r="A693">
            <v>2691</v>
          </cell>
          <cell r="B693">
            <v>0</v>
          </cell>
          <cell r="C693">
            <v>0</v>
          </cell>
          <cell r="D693">
            <v>0</v>
          </cell>
        </row>
        <row r="694">
          <cell r="A694">
            <v>2692</v>
          </cell>
          <cell r="B694">
            <v>0</v>
          </cell>
          <cell r="C694">
            <v>0</v>
          </cell>
          <cell r="D694">
            <v>0</v>
          </cell>
        </row>
        <row r="695">
          <cell r="A695">
            <v>2693</v>
          </cell>
          <cell r="B695">
            <v>0</v>
          </cell>
          <cell r="C695">
            <v>0</v>
          </cell>
          <cell r="D695">
            <v>0</v>
          </cell>
        </row>
        <row r="696">
          <cell r="A696">
            <v>2694</v>
          </cell>
          <cell r="B696">
            <v>0</v>
          </cell>
          <cell r="C696">
            <v>0</v>
          </cell>
          <cell r="D696">
            <v>0</v>
          </cell>
        </row>
        <row r="697">
          <cell r="A697">
            <v>2695</v>
          </cell>
          <cell r="B697">
            <v>0</v>
          </cell>
          <cell r="C697">
            <v>0</v>
          </cell>
          <cell r="D697">
            <v>0</v>
          </cell>
        </row>
        <row r="698">
          <cell r="A698">
            <v>2696</v>
          </cell>
          <cell r="B698">
            <v>0</v>
          </cell>
          <cell r="C698">
            <v>0</v>
          </cell>
          <cell r="D698">
            <v>0</v>
          </cell>
        </row>
        <row r="699">
          <cell r="A699">
            <v>2697</v>
          </cell>
          <cell r="B699">
            <v>0</v>
          </cell>
          <cell r="C699">
            <v>0</v>
          </cell>
          <cell r="D699">
            <v>0</v>
          </cell>
        </row>
        <row r="700">
          <cell r="A700">
            <v>2698</v>
          </cell>
          <cell r="B700">
            <v>0</v>
          </cell>
          <cell r="C700">
            <v>0</v>
          </cell>
          <cell r="D700">
            <v>0</v>
          </cell>
        </row>
        <row r="701">
          <cell r="A701">
            <v>2699</v>
          </cell>
          <cell r="B701">
            <v>0</v>
          </cell>
          <cell r="C701">
            <v>0</v>
          </cell>
          <cell r="D701">
            <v>0</v>
          </cell>
        </row>
        <row r="702">
          <cell r="A702">
            <v>2700</v>
          </cell>
          <cell r="B702">
            <v>0</v>
          </cell>
          <cell r="C702">
            <v>0</v>
          </cell>
          <cell r="D702">
            <v>0</v>
          </cell>
        </row>
        <row r="703">
          <cell r="A703">
            <v>2701</v>
          </cell>
          <cell r="B703">
            <v>0</v>
          </cell>
          <cell r="C703">
            <v>0</v>
          </cell>
          <cell r="D703">
            <v>0</v>
          </cell>
        </row>
        <row r="704">
          <cell r="A704">
            <v>2702</v>
          </cell>
          <cell r="B704">
            <v>0</v>
          </cell>
          <cell r="C704">
            <v>0</v>
          </cell>
          <cell r="D704">
            <v>0</v>
          </cell>
        </row>
        <row r="705">
          <cell r="A705">
            <v>2703</v>
          </cell>
          <cell r="B705">
            <v>0</v>
          </cell>
          <cell r="C705">
            <v>0</v>
          </cell>
          <cell r="D705">
            <v>0</v>
          </cell>
        </row>
        <row r="706">
          <cell r="A706">
            <v>2704</v>
          </cell>
          <cell r="B706">
            <v>0</v>
          </cell>
          <cell r="C706">
            <v>0</v>
          </cell>
          <cell r="D706">
            <v>0</v>
          </cell>
        </row>
        <row r="707">
          <cell r="A707">
            <v>2705</v>
          </cell>
          <cell r="B707">
            <v>0</v>
          </cell>
          <cell r="C707">
            <v>0</v>
          </cell>
          <cell r="D707">
            <v>0</v>
          </cell>
        </row>
        <row r="708">
          <cell r="A708">
            <v>2706</v>
          </cell>
          <cell r="B708">
            <v>0</v>
          </cell>
          <cell r="C708">
            <v>0</v>
          </cell>
          <cell r="D708">
            <v>0</v>
          </cell>
        </row>
        <row r="709">
          <cell r="A709">
            <v>2707</v>
          </cell>
          <cell r="B709">
            <v>0</v>
          </cell>
          <cell r="C709">
            <v>0</v>
          </cell>
          <cell r="D709">
            <v>0</v>
          </cell>
        </row>
        <row r="710">
          <cell r="A710">
            <v>2708</v>
          </cell>
          <cell r="B710">
            <v>0</v>
          </cell>
          <cell r="C710">
            <v>0</v>
          </cell>
          <cell r="D710">
            <v>0</v>
          </cell>
        </row>
        <row r="711">
          <cell r="A711">
            <v>2709</v>
          </cell>
          <cell r="B711">
            <v>0</v>
          </cell>
          <cell r="C711">
            <v>0</v>
          </cell>
          <cell r="D711">
            <v>0</v>
          </cell>
        </row>
        <row r="712">
          <cell r="A712">
            <v>2710</v>
          </cell>
          <cell r="B712">
            <v>0</v>
          </cell>
          <cell r="C712">
            <v>0</v>
          </cell>
          <cell r="D712">
            <v>0</v>
          </cell>
        </row>
        <row r="713">
          <cell r="A713">
            <v>2711</v>
          </cell>
          <cell r="B713">
            <v>0</v>
          </cell>
          <cell r="C713">
            <v>0</v>
          </cell>
          <cell r="D713">
            <v>0</v>
          </cell>
        </row>
        <row r="714">
          <cell r="A714">
            <v>2712</v>
          </cell>
          <cell r="B714">
            <v>0</v>
          </cell>
          <cell r="C714">
            <v>0</v>
          </cell>
          <cell r="D714">
            <v>0</v>
          </cell>
        </row>
        <row r="715">
          <cell r="A715">
            <v>2713</v>
          </cell>
          <cell r="B715">
            <v>0</v>
          </cell>
          <cell r="C715">
            <v>0</v>
          </cell>
          <cell r="D715">
            <v>0</v>
          </cell>
        </row>
        <row r="716">
          <cell r="A716">
            <v>2714</v>
          </cell>
          <cell r="B716">
            <v>0</v>
          </cell>
          <cell r="C716">
            <v>0</v>
          </cell>
          <cell r="D716">
            <v>0</v>
          </cell>
        </row>
        <row r="717">
          <cell r="A717">
            <v>2715</v>
          </cell>
          <cell r="B717">
            <v>0</v>
          </cell>
          <cell r="C717">
            <v>0</v>
          </cell>
          <cell r="D717">
            <v>0</v>
          </cell>
        </row>
        <row r="718">
          <cell r="A718">
            <v>2716</v>
          </cell>
          <cell r="B718">
            <v>0</v>
          </cell>
          <cell r="C718">
            <v>0</v>
          </cell>
          <cell r="D718">
            <v>0</v>
          </cell>
        </row>
        <row r="719">
          <cell r="A719">
            <v>2717</v>
          </cell>
          <cell r="B719">
            <v>0</v>
          </cell>
          <cell r="C719">
            <v>0</v>
          </cell>
          <cell r="D719">
            <v>0</v>
          </cell>
        </row>
        <row r="720">
          <cell r="A720">
            <v>2718</v>
          </cell>
          <cell r="B720">
            <v>0</v>
          </cell>
          <cell r="C720">
            <v>0</v>
          </cell>
          <cell r="D720">
            <v>0</v>
          </cell>
        </row>
        <row r="721">
          <cell r="A721">
            <v>2719</v>
          </cell>
          <cell r="B721">
            <v>0</v>
          </cell>
          <cell r="C721">
            <v>0</v>
          </cell>
          <cell r="D721">
            <v>0</v>
          </cell>
        </row>
        <row r="722">
          <cell r="A722">
            <v>2720</v>
          </cell>
          <cell r="B722">
            <v>0</v>
          </cell>
          <cell r="C722">
            <v>0</v>
          </cell>
          <cell r="D722">
            <v>0</v>
          </cell>
        </row>
        <row r="723">
          <cell r="A723">
            <v>2721</v>
          </cell>
          <cell r="B723">
            <v>0</v>
          </cell>
          <cell r="C723">
            <v>0</v>
          </cell>
          <cell r="D723">
            <v>0</v>
          </cell>
        </row>
        <row r="724">
          <cell r="A724">
            <v>2722</v>
          </cell>
          <cell r="B724">
            <v>0</v>
          </cell>
          <cell r="C724">
            <v>0</v>
          </cell>
          <cell r="D724">
            <v>0</v>
          </cell>
        </row>
        <row r="725">
          <cell r="A725">
            <v>2723</v>
          </cell>
          <cell r="B725">
            <v>0</v>
          </cell>
          <cell r="C725">
            <v>0</v>
          </cell>
          <cell r="D725">
            <v>0</v>
          </cell>
        </row>
        <row r="726">
          <cell r="A726">
            <v>2724</v>
          </cell>
          <cell r="B726">
            <v>0</v>
          </cell>
          <cell r="C726">
            <v>0</v>
          </cell>
          <cell r="D726">
            <v>0</v>
          </cell>
        </row>
        <row r="727">
          <cell r="A727">
            <v>2725</v>
          </cell>
          <cell r="B727">
            <v>0</v>
          </cell>
          <cell r="C727">
            <v>0</v>
          </cell>
          <cell r="D727">
            <v>0</v>
          </cell>
        </row>
        <row r="728">
          <cell r="A728">
            <v>2726</v>
          </cell>
          <cell r="B728">
            <v>0</v>
          </cell>
          <cell r="C728">
            <v>0</v>
          </cell>
          <cell r="D728">
            <v>0</v>
          </cell>
        </row>
        <row r="729">
          <cell r="A729">
            <v>2727</v>
          </cell>
          <cell r="B729">
            <v>0</v>
          </cell>
          <cell r="C729">
            <v>0</v>
          </cell>
          <cell r="D729">
            <v>0</v>
          </cell>
        </row>
        <row r="730">
          <cell r="A730">
            <v>2728</v>
          </cell>
          <cell r="B730">
            <v>0</v>
          </cell>
          <cell r="C730">
            <v>0</v>
          </cell>
          <cell r="D730">
            <v>0</v>
          </cell>
        </row>
        <row r="731">
          <cell r="A731">
            <v>2729</v>
          </cell>
          <cell r="B731">
            <v>0</v>
          </cell>
          <cell r="C731">
            <v>0</v>
          </cell>
          <cell r="D731">
            <v>0</v>
          </cell>
        </row>
        <row r="732">
          <cell r="A732">
            <v>2730</v>
          </cell>
          <cell r="B732">
            <v>0</v>
          </cell>
          <cell r="C732">
            <v>0</v>
          </cell>
          <cell r="D732">
            <v>0</v>
          </cell>
        </row>
        <row r="733">
          <cell r="A733">
            <v>2731</v>
          </cell>
          <cell r="B733">
            <v>0</v>
          </cell>
          <cell r="C733">
            <v>0</v>
          </cell>
          <cell r="D733">
            <v>0</v>
          </cell>
        </row>
        <row r="734">
          <cell r="A734">
            <v>2732</v>
          </cell>
          <cell r="B734">
            <v>0</v>
          </cell>
          <cell r="C734">
            <v>0</v>
          </cell>
          <cell r="D734">
            <v>0</v>
          </cell>
        </row>
        <row r="735">
          <cell r="A735">
            <v>2733</v>
          </cell>
          <cell r="B735">
            <v>0</v>
          </cell>
          <cell r="C735">
            <v>0</v>
          </cell>
          <cell r="D735">
            <v>0</v>
          </cell>
        </row>
        <row r="736">
          <cell r="A736">
            <v>2734</v>
          </cell>
          <cell r="B736">
            <v>0</v>
          </cell>
          <cell r="C736">
            <v>0</v>
          </cell>
          <cell r="D736">
            <v>0</v>
          </cell>
        </row>
        <row r="737">
          <cell r="A737">
            <v>2735</v>
          </cell>
          <cell r="B737">
            <v>0</v>
          </cell>
          <cell r="C737">
            <v>0</v>
          </cell>
          <cell r="D737">
            <v>0</v>
          </cell>
        </row>
        <row r="738">
          <cell r="A738">
            <v>2736</v>
          </cell>
          <cell r="B738">
            <v>0</v>
          </cell>
          <cell r="C738">
            <v>0</v>
          </cell>
          <cell r="D738">
            <v>0</v>
          </cell>
        </row>
        <row r="739">
          <cell r="A739">
            <v>2737</v>
          </cell>
          <cell r="B739">
            <v>0</v>
          </cell>
          <cell r="C739">
            <v>0</v>
          </cell>
          <cell r="D739">
            <v>0</v>
          </cell>
        </row>
        <row r="740">
          <cell r="A740">
            <v>2738</v>
          </cell>
          <cell r="B740">
            <v>0</v>
          </cell>
          <cell r="C740">
            <v>0</v>
          </cell>
          <cell r="D740">
            <v>0</v>
          </cell>
        </row>
        <row r="741">
          <cell r="A741">
            <v>2739</v>
          </cell>
          <cell r="B741">
            <v>0</v>
          </cell>
          <cell r="C741">
            <v>0</v>
          </cell>
          <cell r="D741">
            <v>0</v>
          </cell>
        </row>
        <row r="742">
          <cell r="A742">
            <v>2740</v>
          </cell>
          <cell r="B742">
            <v>0</v>
          </cell>
          <cell r="C742">
            <v>0</v>
          </cell>
          <cell r="D742">
            <v>0</v>
          </cell>
        </row>
        <row r="743">
          <cell r="A743">
            <v>2741</v>
          </cell>
          <cell r="B743">
            <v>0</v>
          </cell>
          <cell r="C743">
            <v>0</v>
          </cell>
          <cell r="D743">
            <v>0</v>
          </cell>
        </row>
        <row r="744">
          <cell r="A744">
            <v>2742</v>
          </cell>
          <cell r="B744">
            <v>0</v>
          </cell>
          <cell r="C744">
            <v>0</v>
          </cell>
          <cell r="D744">
            <v>0</v>
          </cell>
        </row>
        <row r="745">
          <cell r="A745">
            <v>2743</v>
          </cell>
          <cell r="B745">
            <v>0</v>
          </cell>
          <cell r="C745">
            <v>0</v>
          </cell>
          <cell r="D745">
            <v>0</v>
          </cell>
        </row>
        <row r="746">
          <cell r="A746">
            <v>2744</v>
          </cell>
          <cell r="B746">
            <v>0</v>
          </cell>
          <cell r="C746">
            <v>0</v>
          </cell>
          <cell r="D746">
            <v>0</v>
          </cell>
        </row>
        <row r="747">
          <cell r="A747">
            <v>2745</v>
          </cell>
          <cell r="B747">
            <v>0</v>
          </cell>
          <cell r="C747">
            <v>0</v>
          </cell>
          <cell r="D747">
            <v>0</v>
          </cell>
        </row>
        <row r="748">
          <cell r="A748">
            <v>2746</v>
          </cell>
          <cell r="B748">
            <v>0</v>
          </cell>
          <cell r="C748">
            <v>0</v>
          </cell>
          <cell r="D748">
            <v>0</v>
          </cell>
        </row>
        <row r="749">
          <cell r="A749">
            <v>2747</v>
          </cell>
          <cell r="B749">
            <v>0</v>
          </cell>
          <cell r="C749">
            <v>0</v>
          </cell>
          <cell r="D749">
            <v>0</v>
          </cell>
        </row>
        <row r="750">
          <cell r="A750">
            <v>2748</v>
          </cell>
          <cell r="B750">
            <v>0</v>
          </cell>
          <cell r="C750">
            <v>0</v>
          </cell>
          <cell r="D750">
            <v>0</v>
          </cell>
        </row>
        <row r="751">
          <cell r="A751">
            <v>2749</v>
          </cell>
          <cell r="B751">
            <v>0</v>
          </cell>
          <cell r="C751">
            <v>0</v>
          </cell>
          <cell r="D751">
            <v>0</v>
          </cell>
        </row>
        <row r="752">
          <cell r="A752">
            <v>2750</v>
          </cell>
          <cell r="B752">
            <v>0</v>
          </cell>
          <cell r="C752">
            <v>0</v>
          </cell>
          <cell r="D752">
            <v>0</v>
          </cell>
        </row>
        <row r="753">
          <cell r="A753">
            <v>2751</v>
          </cell>
          <cell r="B753">
            <v>0</v>
          </cell>
          <cell r="C753">
            <v>0</v>
          </cell>
          <cell r="D753">
            <v>0</v>
          </cell>
        </row>
        <row r="754">
          <cell r="A754">
            <v>2752</v>
          </cell>
          <cell r="B754">
            <v>0</v>
          </cell>
          <cell r="C754">
            <v>0</v>
          </cell>
          <cell r="D754">
            <v>0</v>
          </cell>
        </row>
        <row r="755">
          <cell r="A755">
            <v>2753</v>
          </cell>
          <cell r="B755">
            <v>0</v>
          </cell>
          <cell r="C755">
            <v>0</v>
          </cell>
          <cell r="D755">
            <v>0</v>
          </cell>
        </row>
        <row r="756">
          <cell r="A756">
            <v>2754</v>
          </cell>
          <cell r="B756">
            <v>0</v>
          </cell>
          <cell r="C756">
            <v>0</v>
          </cell>
          <cell r="D756">
            <v>0</v>
          </cell>
        </row>
        <row r="757">
          <cell r="A757">
            <v>2755</v>
          </cell>
          <cell r="B757">
            <v>0</v>
          </cell>
          <cell r="C757">
            <v>0</v>
          </cell>
          <cell r="D757">
            <v>0</v>
          </cell>
        </row>
        <row r="758">
          <cell r="A758">
            <v>2756</v>
          </cell>
          <cell r="B758">
            <v>0</v>
          </cell>
          <cell r="C758">
            <v>0</v>
          </cell>
          <cell r="D758">
            <v>0</v>
          </cell>
        </row>
        <row r="759">
          <cell r="A759">
            <v>2757</v>
          </cell>
          <cell r="B759">
            <v>0</v>
          </cell>
          <cell r="C759">
            <v>0</v>
          </cell>
          <cell r="D759">
            <v>0</v>
          </cell>
        </row>
        <row r="760">
          <cell r="A760">
            <v>2758</v>
          </cell>
          <cell r="B760">
            <v>0</v>
          </cell>
          <cell r="C760">
            <v>0</v>
          </cell>
          <cell r="D760">
            <v>0</v>
          </cell>
        </row>
        <row r="761">
          <cell r="A761">
            <v>2759</v>
          </cell>
          <cell r="B761">
            <v>0</v>
          </cell>
          <cell r="C761">
            <v>0</v>
          </cell>
          <cell r="D761">
            <v>0</v>
          </cell>
        </row>
        <row r="762">
          <cell r="A762">
            <v>2760</v>
          </cell>
          <cell r="B762">
            <v>0</v>
          </cell>
          <cell r="C762">
            <v>0</v>
          </cell>
          <cell r="D762">
            <v>0</v>
          </cell>
        </row>
        <row r="763">
          <cell r="A763">
            <v>2761</v>
          </cell>
          <cell r="B763">
            <v>0</v>
          </cell>
          <cell r="C763">
            <v>0</v>
          </cell>
          <cell r="D763">
            <v>0</v>
          </cell>
        </row>
        <row r="764">
          <cell r="A764">
            <v>2762</v>
          </cell>
          <cell r="B764">
            <v>0</v>
          </cell>
          <cell r="C764">
            <v>0</v>
          </cell>
          <cell r="D764">
            <v>0</v>
          </cell>
        </row>
        <row r="765">
          <cell r="A765">
            <v>2763</v>
          </cell>
          <cell r="B765">
            <v>0</v>
          </cell>
          <cell r="C765">
            <v>0</v>
          </cell>
          <cell r="D765">
            <v>0</v>
          </cell>
        </row>
        <row r="766">
          <cell r="A766">
            <v>2764</v>
          </cell>
          <cell r="B766">
            <v>0</v>
          </cell>
          <cell r="C766">
            <v>0</v>
          </cell>
          <cell r="D766">
            <v>0</v>
          </cell>
        </row>
        <row r="767">
          <cell r="A767">
            <v>2765</v>
          </cell>
          <cell r="B767">
            <v>0</v>
          </cell>
          <cell r="C767">
            <v>0</v>
          </cell>
          <cell r="D767">
            <v>0</v>
          </cell>
        </row>
        <row r="768">
          <cell r="A768">
            <v>2766</v>
          </cell>
          <cell r="B768">
            <v>0</v>
          </cell>
          <cell r="C768">
            <v>0</v>
          </cell>
          <cell r="D768">
            <v>0</v>
          </cell>
        </row>
        <row r="769">
          <cell r="A769">
            <v>2767</v>
          </cell>
          <cell r="B769">
            <v>0</v>
          </cell>
          <cell r="C769">
            <v>0</v>
          </cell>
          <cell r="D769">
            <v>0</v>
          </cell>
        </row>
        <row r="770">
          <cell r="A770">
            <v>2768</v>
          </cell>
          <cell r="B770">
            <v>0</v>
          </cell>
          <cell r="C770">
            <v>0</v>
          </cell>
          <cell r="D770">
            <v>0</v>
          </cell>
        </row>
        <row r="771">
          <cell r="A771">
            <v>2769</v>
          </cell>
          <cell r="B771">
            <v>0</v>
          </cell>
          <cell r="C771">
            <v>0</v>
          </cell>
          <cell r="D771">
            <v>0</v>
          </cell>
        </row>
        <row r="772">
          <cell r="A772">
            <v>2770</v>
          </cell>
          <cell r="B772">
            <v>0</v>
          </cell>
          <cell r="C772">
            <v>0</v>
          </cell>
          <cell r="D772">
            <v>0</v>
          </cell>
        </row>
        <row r="773">
          <cell r="A773">
            <v>2771</v>
          </cell>
          <cell r="B773">
            <v>0</v>
          </cell>
          <cell r="C773">
            <v>0</v>
          </cell>
          <cell r="D773">
            <v>0</v>
          </cell>
        </row>
        <row r="774">
          <cell r="A774">
            <v>2772</v>
          </cell>
          <cell r="B774">
            <v>0</v>
          </cell>
          <cell r="C774">
            <v>0</v>
          </cell>
          <cell r="D774">
            <v>0</v>
          </cell>
        </row>
        <row r="775">
          <cell r="A775">
            <v>2773</v>
          </cell>
          <cell r="B775">
            <v>0</v>
          </cell>
          <cell r="C775">
            <v>0</v>
          </cell>
          <cell r="D775">
            <v>0</v>
          </cell>
        </row>
        <row r="776">
          <cell r="A776">
            <v>2774</v>
          </cell>
          <cell r="B776">
            <v>0</v>
          </cell>
          <cell r="C776">
            <v>0</v>
          </cell>
          <cell r="D776">
            <v>0</v>
          </cell>
        </row>
        <row r="777">
          <cell r="A777">
            <v>2775</v>
          </cell>
          <cell r="B777">
            <v>0</v>
          </cell>
          <cell r="C777">
            <v>0</v>
          </cell>
          <cell r="D777">
            <v>0</v>
          </cell>
        </row>
        <row r="778">
          <cell r="A778">
            <v>2776</v>
          </cell>
          <cell r="B778">
            <v>0</v>
          </cell>
          <cell r="C778">
            <v>0</v>
          </cell>
          <cell r="D778">
            <v>0</v>
          </cell>
        </row>
        <row r="779">
          <cell r="A779">
            <v>2777</v>
          </cell>
          <cell r="B779">
            <v>0</v>
          </cell>
          <cell r="C779">
            <v>0</v>
          </cell>
          <cell r="D779">
            <v>0</v>
          </cell>
        </row>
        <row r="780">
          <cell r="A780">
            <v>2778</v>
          </cell>
          <cell r="B780">
            <v>0</v>
          </cell>
          <cell r="C780">
            <v>0</v>
          </cell>
          <cell r="D780">
            <v>0</v>
          </cell>
        </row>
        <row r="781">
          <cell r="A781">
            <v>2779</v>
          </cell>
          <cell r="B781">
            <v>0</v>
          </cell>
          <cell r="C781">
            <v>0</v>
          </cell>
          <cell r="D781">
            <v>0</v>
          </cell>
        </row>
        <row r="782">
          <cell r="A782">
            <v>2780</v>
          </cell>
          <cell r="B782">
            <v>0</v>
          </cell>
          <cell r="C782">
            <v>0</v>
          </cell>
          <cell r="D782">
            <v>0</v>
          </cell>
        </row>
        <row r="783">
          <cell r="A783">
            <v>2781</v>
          </cell>
          <cell r="B783">
            <v>0</v>
          </cell>
          <cell r="C783">
            <v>0</v>
          </cell>
          <cell r="D783">
            <v>0</v>
          </cell>
        </row>
        <row r="784">
          <cell r="A784">
            <v>2782</v>
          </cell>
          <cell r="B784">
            <v>0</v>
          </cell>
          <cell r="C784">
            <v>0</v>
          </cell>
          <cell r="D784">
            <v>0</v>
          </cell>
        </row>
        <row r="785">
          <cell r="A785">
            <v>2783</v>
          </cell>
          <cell r="B785">
            <v>0</v>
          </cell>
          <cell r="C785">
            <v>0</v>
          </cell>
          <cell r="D785">
            <v>0</v>
          </cell>
        </row>
        <row r="786">
          <cell r="A786">
            <v>2784</v>
          </cell>
          <cell r="B786">
            <v>0</v>
          </cell>
          <cell r="C786">
            <v>0</v>
          </cell>
          <cell r="D786">
            <v>0</v>
          </cell>
        </row>
        <row r="787">
          <cell r="A787">
            <v>2785</v>
          </cell>
          <cell r="B787">
            <v>0</v>
          </cell>
          <cell r="C787">
            <v>0</v>
          </cell>
          <cell r="D787">
            <v>0</v>
          </cell>
        </row>
        <row r="788">
          <cell r="A788">
            <v>2786</v>
          </cell>
          <cell r="B788">
            <v>0</v>
          </cell>
          <cell r="C788">
            <v>0</v>
          </cell>
          <cell r="D788">
            <v>0</v>
          </cell>
        </row>
        <row r="789">
          <cell r="A789">
            <v>2787</v>
          </cell>
          <cell r="B789">
            <v>0</v>
          </cell>
          <cell r="C789">
            <v>0</v>
          </cell>
          <cell r="D789">
            <v>0</v>
          </cell>
        </row>
        <row r="790">
          <cell r="A790">
            <v>2788</v>
          </cell>
          <cell r="B790">
            <v>0</v>
          </cell>
          <cell r="C790">
            <v>0</v>
          </cell>
          <cell r="D790">
            <v>0</v>
          </cell>
        </row>
        <row r="791">
          <cell r="A791">
            <v>2789</v>
          </cell>
          <cell r="B791">
            <v>0</v>
          </cell>
          <cell r="C791">
            <v>0</v>
          </cell>
          <cell r="D791">
            <v>0</v>
          </cell>
        </row>
        <row r="792">
          <cell r="A792">
            <v>2790</v>
          </cell>
          <cell r="B792">
            <v>0</v>
          </cell>
          <cell r="C792">
            <v>0</v>
          </cell>
          <cell r="D792">
            <v>0</v>
          </cell>
        </row>
        <row r="793">
          <cell r="A793">
            <v>2791</v>
          </cell>
          <cell r="B793">
            <v>0</v>
          </cell>
          <cell r="C793">
            <v>0</v>
          </cell>
          <cell r="D793">
            <v>0</v>
          </cell>
        </row>
        <row r="794">
          <cell r="A794">
            <v>2792</v>
          </cell>
          <cell r="B794">
            <v>0</v>
          </cell>
          <cell r="C794">
            <v>0</v>
          </cell>
          <cell r="D794">
            <v>0</v>
          </cell>
        </row>
        <row r="795">
          <cell r="A795">
            <v>2793</v>
          </cell>
          <cell r="B795">
            <v>0</v>
          </cell>
          <cell r="C795">
            <v>0</v>
          </cell>
          <cell r="D795">
            <v>0</v>
          </cell>
        </row>
        <row r="796">
          <cell r="A796">
            <v>2794</v>
          </cell>
          <cell r="B796">
            <v>0</v>
          </cell>
          <cell r="C796">
            <v>0</v>
          </cell>
          <cell r="D796">
            <v>0</v>
          </cell>
        </row>
        <row r="797">
          <cell r="A797">
            <v>2795</v>
          </cell>
          <cell r="B797">
            <v>0</v>
          </cell>
          <cell r="C797">
            <v>0</v>
          </cell>
          <cell r="D797">
            <v>0</v>
          </cell>
        </row>
        <row r="798">
          <cell r="A798">
            <v>2796</v>
          </cell>
          <cell r="B798">
            <v>0</v>
          </cell>
          <cell r="C798">
            <v>0</v>
          </cell>
          <cell r="D798">
            <v>0</v>
          </cell>
        </row>
        <row r="799">
          <cell r="A799">
            <v>2797</v>
          </cell>
          <cell r="B799">
            <v>0</v>
          </cell>
          <cell r="C799">
            <v>0</v>
          </cell>
          <cell r="D799">
            <v>0</v>
          </cell>
        </row>
        <row r="800">
          <cell r="A800">
            <v>2798</v>
          </cell>
          <cell r="B800">
            <v>0</v>
          </cell>
          <cell r="C800">
            <v>0</v>
          </cell>
          <cell r="D800">
            <v>0</v>
          </cell>
        </row>
        <row r="801">
          <cell r="A801">
            <v>2799</v>
          </cell>
          <cell r="B801">
            <v>0</v>
          </cell>
          <cell r="C801">
            <v>0</v>
          </cell>
          <cell r="D801">
            <v>0</v>
          </cell>
        </row>
        <row r="802">
          <cell r="A802">
            <v>2800</v>
          </cell>
          <cell r="B802">
            <v>0</v>
          </cell>
          <cell r="C802">
            <v>0</v>
          </cell>
          <cell r="D802">
            <v>0</v>
          </cell>
        </row>
        <row r="803">
          <cell r="A803">
            <v>2801</v>
          </cell>
          <cell r="B803">
            <v>0</v>
          </cell>
          <cell r="C803">
            <v>0</v>
          </cell>
          <cell r="D803">
            <v>0</v>
          </cell>
        </row>
        <row r="804">
          <cell r="A804">
            <v>2802</v>
          </cell>
          <cell r="B804">
            <v>0</v>
          </cell>
          <cell r="C804">
            <v>0</v>
          </cell>
          <cell r="D804">
            <v>0</v>
          </cell>
        </row>
        <row r="805">
          <cell r="A805">
            <v>2803</v>
          </cell>
          <cell r="B805">
            <v>0</v>
          </cell>
          <cell r="C805">
            <v>0</v>
          </cell>
          <cell r="D805">
            <v>0</v>
          </cell>
        </row>
        <row r="806">
          <cell r="A806">
            <v>2804</v>
          </cell>
          <cell r="B806">
            <v>0</v>
          </cell>
          <cell r="C806">
            <v>0</v>
          </cell>
          <cell r="D806">
            <v>0</v>
          </cell>
        </row>
        <row r="807">
          <cell r="A807">
            <v>2805</v>
          </cell>
          <cell r="B807">
            <v>0</v>
          </cell>
          <cell r="C807">
            <v>0</v>
          </cell>
          <cell r="D807">
            <v>0</v>
          </cell>
        </row>
        <row r="808">
          <cell r="A808">
            <v>2806</v>
          </cell>
          <cell r="B808">
            <v>0</v>
          </cell>
          <cell r="C808">
            <v>0</v>
          </cell>
          <cell r="D808">
            <v>0</v>
          </cell>
        </row>
        <row r="809">
          <cell r="A809">
            <v>2807</v>
          </cell>
          <cell r="B809">
            <v>0</v>
          </cell>
          <cell r="C809">
            <v>0</v>
          </cell>
          <cell r="D809">
            <v>0</v>
          </cell>
        </row>
        <row r="810">
          <cell r="A810">
            <v>2808</v>
          </cell>
          <cell r="B810">
            <v>0</v>
          </cell>
          <cell r="C810">
            <v>0</v>
          </cell>
          <cell r="D810">
            <v>0</v>
          </cell>
        </row>
        <row r="811">
          <cell r="A811">
            <v>2809</v>
          </cell>
          <cell r="B811">
            <v>0</v>
          </cell>
          <cell r="C811">
            <v>0</v>
          </cell>
          <cell r="D811">
            <v>0</v>
          </cell>
        </row>
        <row r="812">
          <cell r="A812">
            <v>2810</v>
          </cell>
          <cell r="B812">
            <v>0</v>
          </cell>
          <cell r="C812">
            <v>0</v>
          </cell>
          <cell r="D812">
            <v>0</v>
          </cell>
        </row>
        <row r="813">
          <cell r="A813">
            <v>2811</v>
          </cell>
          <cell r="B813">
            <v>0</v>
          </cell>
          <cell r="C813">
            <v>0</v>
          </cell>
          <cell r="D813">
            <v>0</v>
          </cell>
        </row>
        <row r="814">
          <cell r="A814">
            <v>2812</v>
          </cell>
          <cell r="B814">
            <v>0</v>
          </cell>
          <cell r="C814">
            <v>0</v>
          </cell>
          <cell r="D814">
            <v>0</v>
          </cell>
        </row>
        <row r="815">
          <cell r="A815">
            <v>2813</v>
          </cell>
          <cell r="B815">
            <v>0</v>
          </cell>
          <cell r="C815">
            <v>0</v>
          </cell>
          <cell r="D815">
            <v>0</v>
          </cell>
        </row>
        <row r="816">
          <cell r="A816">
            <v>2814</v>
          </cell>
          <cell r="B816">
            <v>0</v>
          </cell>
          <cell r="C816">
            <v>0</v>
          </cell>
          <cell r="D816">
            <v>0</v>
          </cell>
        </row>
        <row r="817">
          <cell r="A817">
            <v>2815</v>
          </cell>
          <cell r="B817">
            <v>0</v>
          </cell>
          <cell r="C817">
            <v>0</v>
          </cell>
          <cell r="D817">
            <v>0</v>
          </cell>
        </row>
        <row r="818">
          <cell r="A818">
            <v>2816</v>
          </cell>
          <cell r="B818">
            <v>0</v>
          </cell>
          <cell r="C818">
            <v>0</v>
          </cell>
          <cell r="D818">
            <v>0</v>
          </cell>
        </row>
        <row r="819">
          <cell r="A819">
            <v>2817</v>
          </cell>
          <cell r="B819">
            <v>0</v>
          </cell>
          <cell r="C819">
            <v>0</v>
          </cell>
          <cell r="D819">
            <v>0</v>
          </cell>
        </row>
        <row r="820">
          <cell r="A820">
            <v>2818</v>
          </cell>
          <cell r="B820">
            <v>0</v>
          </cell>
          <cell r="C820">
            <v>0</v>
          </cell>
          <cell r="D820">
            <v>0</v>
          </cell>
        </row>
        <row r="821">
          <cell r="A821">
            <v>2819</v>
          </cell>
          <cell r="B821">
            <v>0</v>
          </cell>
          <cell r="C821">
            <v>0</v>
          </cell>
          <cell r="D821">
            <v>0</v>
          </cell>
        </row>
        <row r="822">
          <cell r="A822">
            <v>2820</v>
          </cell>
          <cell r="B822">
            <v>0</v>
          </cell>
          <cell r="C822">
            <v>0</v>
          </cell>
          <cell r="D822">
            <v>0</v>
          </cell>
        </row>
        <row r="823">
          <cell r="A823">
            <v>2821</v>
          </cell>
          <cell r="B823">
            <v>0</v>
          </cell>
          <cell r="C823">
            <v>0</v>
          </cell>
          <cell r="D823">
            <v>0</v>
          </cell>
        </row>
        <row r="824">
          <cell r="A824">
            <v>2822</v>
          </cell>
          <cell r="B824">
            <v>0</v>
          </cell>
          <cell r="C824">
            <v>0</v>
          </cell>
          <cell r="D824">
            <v>0</v>
          </cell>
        </row>
        <row r="825">
          <cell r="A825">
            <v>2823</v>
          </cell>
          <cell r="B825">
            <v>0</v>
          </cell>
          <cell r="C825">
            <v>0</v>
          </cell>
          <cell r="D825">
            <v>0</v>
          </cell>
        </row>
        <row r="826">
          <cell r="A826">
            <v>2824</v>
          </cell>
          <cell r="B826">
            <v>0</v>
          </cell>
          <cell r="C826">
            <v>0</v>
          </cell>
          <cell r="D826">
            <v>0</v>
          </cell>
        </row>
        <row r="827">
          <cell r="A827">
            <v>2825</v>
          </cell>
          <cell r="B827">
            <v>0</v>
          </cell>
          <cell r="C827">
            <v>0</v>
          </cell>
          <cell r="D827">
            <v>0</v>
          </cell>
        </row>
        <row r="828">
          <cell r="A828">
            <v>2826</v>
          </cell>
          <cell r="B828">
            <v>0</v>
          </cell>
          <cell r="C828">
            <v>0</v>
          </cell>
          <cell r="D828">
            <v>0</v>
          </cell>
        </row>
        <row r="829">
          <cell r="A829">
            <v>2827</v>
          </cell>
          <cell r="B829">
            <v>0</v>
          </cell>
          <cell r="C829">
            <v>0</v>
          </cell>
          <cell r="D829">
            <v>0</v>
          </cell>
        </row>
        <row r="830">
          <cell r="A830">
            <v>2828</v>
          </cell>
          <cell r="B830">
            <v>0</v>
          </cell>
          <cell r="C830">
            <v>0</v>
          </cell>
          <cell r="D830">
            <v>0</v>
          </cell>
        </row>
        <row r="831">
          <cell r="A831">
            <v>2829</v>
          </cell>
          <cell r="B831">
            <v>0</v>
          </cell>
          <cell r="C831">
            <v>0</v>
          </cell>
          <cell r="D831">
            <v>0</v>
          </cell>
        </row>
        <row r="832">
          <cell r="A832">
            <v>2830</v>
          </cell>
          <cell r="B832">
            <v>0</v>
          </cell>
          <cell r="C832">
            <v>0</v>
          </cell>
          <cell r="D832">
            <v>0</v>
          </cell>
        </row>
        <row r="833">
          <cell r="A833">
            <v>2831</v>
          </cell>
          <cell r="B833">
            <v>0</v>
          </cell>
          <cell r="C833">
            <v>0</v>
          </cell>
          <cell r="D833">
            <v>0</v>
          </cell>
        </row>
        <row r="834">
          <cell r="A834">
            <v>2832</v>
          </cell>
          <cell r="B834">
            <v>0</v>
          </cell>
          <cell r="C834">
            <v>0</v>
          </cell>
          <cell r="D834">
            <v>0</v>
          </cell>
        </row>
        <row r="835">
          <cell r="A835">
            <v>2833</v>
          </cell>
          <cell r="B835">
            <v>0</v>
          </cell>
          <cell r="C835">
            <v>0</v>
          </cell>
          <cell r="D835">
            <v>0</v>
          </cell>
        </row>
        <row r="836">
          <cell r="A836">
            <v>2834</v>
          </cell>
          <cell r="B836">
            <v>0</v>
          </cell>
          <cell r="C836">
            <v>0</v>
          </cell>
          <cell r="D836">
            <v>0</v>
          </cell>
        </row>
        <row r="837">
          <cell r="A837">
            <v>2835</v>
          </cell>
          <cell r="B837">
            <v>0</v>
          </cell>
          <cell r="C837">
            <v>0</v>
          </cell>
          <cell r="D837">
            <v>0</v>
          </cell>
        </row>
        <row r="838">
          <cell r="A838">
            <v>2836</v>
          </cell>
          <cell r="B838">
            <v>0</v>
          </cell>
          <cell r="C838">
            <v>0</v>
          </cell>
          <cell r="D838">
            <v>0</v>
          </cell>
        </row>
        <row r="839">
          <cell r="A839">
            <v>2837</v>
          </cell>
          <cell r="B839">
            <v>0</v>
          </cell>
          <cell r="C839">
            <v>0</v>
          </cell>
          <cell r="D839">
            <v>0</v>
          </cell>
        </row>
        <row r="840">
          <cell r="A840">
            <v>2838</v>
          </cell>
          <cell r="B840">
            <v>0</v>
          </cell>
          <cell r="C840">
            <v>0</v>
          </cell>
          <cell r="D840">
            <v>0</v>
          </cell>
        </row>
        <row r="841">
          <cell r="A841">
            <v>2839</v>
          </cell>
          <cell r="B841">
            <v>0</v>
          </cell>
          <cell r="C841">
            <v>0</v>
          </cell>
          <cell r="D841">
            <v>0</v>
          </cell>
        </row>
        <row r="842">
          <cell r="A842">
            <v>2840</v>
          </cell>
          <cell r="B842">
            <v>0</v>
          </cell>
          <cell r="C842">
            <v>0</v>
          </cell>
          <cell r="D842">
            <v>0</v>
          </cell>
        </row>
        <row r="843">
          <cell r="A843">
            <v>2841</v>
          </cell>
          <cell r="B843">
            <v>0</v>
          </cell>
          <cell r="C843">
            <v>0</v>
          </cell>
          <cell r="D843">
            <v>0</v>
          </cell>
        </row>
        <row r="844">
          <cell r="A844">
            <v>2842</v>
          </cell>
          <cell r="B844">
            <v>0</v>
          </cell>
          <cell r="C844">
            <v>0</v>
          </cell>
          <cell r="D844">
            <v>0</v>
          </cell>
        </row>
        <row r="845">
          <cell r="A845">
            <v>2843</v>
          </cell>
          <cell r="B845">
            <v>0</v>
          </cell>
          <cell r="C845">
            <v>0</v>
          </cell>
          <cell r="D845">
            <v>0</v>
          </cell>
        </row>
        <row r="846">
          <cell r="A846">
            <v>2844</v>
          </cell>
          <cell r="B846">
            <v>0</v>
          </cell>
          <cell r="C846">
            <v>0</v>
          </cell>
          <cell r="D846">
            <v>0</v>
          </cell>
        </row>
        <row r="847">
          <cell r="A847">
            <v>2845</v>
          </cell>
          <cell r="B847">
            <v>0</v>
          </cell>
          <cell r="C847">
            <v>0</v>
          </cell>
          <cell r="D847">
            <v>0</v>
          </cell>
        </row>
        <row r="848">
          <cell r="A848">
            <v>2846</v>
          </cell>
          <cell r="B848">
            <v>0</v>
          </cell>
          <cell r="C848">
            <v>0</v>
          </cell>
          <cell r="D848">
            <v>0</v>
          </cell>
        </row>
        <row r="849">
          <cell r="A849">
            <v>2847</v>
          </cell>
          <cell r="B849">
            <v>0</v>
          </cell>
          <cell r="C849">
            <v>0</v>
          </cell>
          <cell r="D849">
            <v>0</v>
          </cell>
        </row>
        <row r="850">
          <cell r="A850">
            <v>2848</v>
          </cell>
          <cell r="B850">
            <v>0</v>
          </cell>
          <cell r="C850">
            <v>0</v>
          </cell>
          <cell r="D850">
            <v>0</v>
          </cell>
        </row>
        <row r="851">
          <cell r="A851">
            <v>2849</v>
          </cell>
          <cell r="B851">
            <v>0</v>
          </cell>
          <cell r="C851">
            <v>0</v>
          </cell>
          <cell r="D851">
            <v>0</v>
          </cell>
        </row>
        <row r="852">
          <cell r="A852">
            <v>2850</v>
          </cell>
          <cell r="B852">
            <v>0</v>
          </cell>
          <cell r="C852">
            <v>0</v>
          </cell>
          <cell r="D852">
            <v>0</v>
          </cell>
        </row>
        <row r="853">
          <cell r="A853">
            <v>2851</v>
          </cell>
          <cell r="B853">
            <v>0</v>
          </cell>
          <cell r="C853">
            <v>0</v>
          </cell>
          <cell r="D853">
            <v>0</v>
          </cell>
        </row>
        <row r="854">
          <cell r="A854">
            <v>2852</v>
          </cell>
          <cell r="B854">
            <v>0</v>
          </cell>
          <cell r="C854">
            <v>0</v>
          </cell>
          <cell r="D854">
            <v>0</v>
          </cell>
        </row>
        <row r="855">
          <cell r="A855">
            <v>2853</v>
          </cell>
          <cell r="B855">
            <v>0</v>
          </cell>
          <cell r="C855">
            <v>0</v>
          </cell>
          <cell r="D855">
            <v>0</v>
          </cell>
        </row>
        <row r="856">
          <cell r="A856">
            <v>2854</v>
          </cell>
          <cell r="B856">
            <v>0</v>
          </cell>
          <cell r="C856">
            <v>0</v>
          </cell>
          <cell r="D856">
            <v>0</v>
          </cell>
        </row>
        <row r="857">
          <cell r="A857">
            <v>2855</v>
          </cell>
          <cell r="B857">
            <v>0</v>
          </cell>
          <cell r="C857">
            <v>0</v>
          </cell>
          <cell r="D857">
            <v>0</v>
          </cell>
        </row>
        <row r="858">
          <cell r="A858">
            <v>2856</v>
          </cell>
          <cell r="B858">
            <v>0</v>
          </cell>
          <cell r="C858">
            <v>0</v>
          </cell>
          <cell r="D858">
            <v>0</v>
          </cell>
        </row>
        <row r="859">
          <cell r="A859">
            <v>2857</v>
          </cell>
          <cell r="B859">
            <v>0</v>
          </cell>
          <cell r="C859">
            <v>0</v>
          </cell>
          <cell r="D859">
            <v>0</v>
          </cell>
        </row>
        <row r="860">
          <cell r="A860">
            <v>2858</v>
          </cell>
          <cell r="B860">
            <v>0</v>
          </cell>
          <cell r="C860">
            <v>0</v>
          </cell>
          <cell r="D860">
            <v>0</v>
          </cell>
        </row>
        <row r="861">
          <cell r="A861">
            <v>2859</v>
          </cell>
          <cell r="B861">
            <v>0</v>
          </cell>
          <cell r="C861">
            <v>0</v>
          </cell>
          <cell r="D861">
            <v>0</v>
          </cell>
        </row>
        <row r="862">
          <cell r="A862">
            <v>2860</v>
          </cell>
          <cell r="B862">
            <v>0</v>
          </cell>
          <cell r="C862">
            <v>0</v>
          </cell>
          <cell r="D862">
            <v>0</v>
          </cell>
        </row>
        <row r="863">
          <cell r="A863">
            <v>2861</v>
          </cell>
          <cell r="B863">
            <v>0</v>
          </cell>
          <cell r="C863">
            <v>0</v>
          </cell>
          <cell r="D863">
            <v>0</v>
          </cell>
        </row>
        <row r="864">
          <cell r="A864">
            <v>2862</v>
          </cell>
          <cell r="B864">
            <v>0</v>
          </cell>
          <cell r="C864">
            <v>0</v>
          </cell>
          <cell r="D864">
            <v>0</v>
          </cell>
        </row>
        <row r="865">
          <cell r="A865">
            <v>2863</v>
          </cell>
          <cell r="B865">
            <v>0</v>
          </cell>
          <cell r="C865">
            <v>0</v>
          </cell>
          <cell r="D865">
            <v>0</v>
          </cell>
        </row>
        <row r="866">
          <cell r="A866">
            <v>2864</v>
          </cell>
          <cell r="B866">
            <v>0</v>
          </cell>
          <cell r="C866">
            <v>0</v>
          </cell>
          <cell r="D866">
            <v>0</v>
          </cell>
        </row>
        <row r="867">
          <cell r="A867">
            <v>2865</v>
          </cell>
          <cell r="B867">
            <v>0</v>
          </cell>
          <cell r="C867">
            <v>0</v>
          </cell>
          <cell r="D867">
            <v>0</v>
          </cell>
        </row>
        <row r="868">
          <cell r="A868">
            <v>2866</v>
          </cell>
          <cell r="B868">
            <v>0</v>
          </cell>
          <cell r="C868">
            <v>0</v>
          </cell>
          <cell r="D868">
            <v>0</v>
          </cell>
        </row>
        <row r="869">
          <cell r="A869">
            <v>2867</v>
          </cell>
          <cell r="B869">
            <v>0</v>
          </cell>
          <cell r="C869">
            <v>0</v>
          </cell>
          <cell r="D869">
            <v>0</v>
          </cell>
        </row>
        <row r="870">
          <cell r="A870">
            <v>2868</v>
          </cell>
          <cell r="B870">
            <v>0</v>
          </cell>
          <cell r="C870">
            <v>0</v>
          </cell>
          <cell r="D870">
            <v>0</v>
          </cell>
        </row>
        <row r="871">
          <cell r="A871">
            <v>2869</v>
          </cell>
          <cell r="B871">
            <v>0</v>
          </cell>
          <cell r="C871">
            <v>0</v>
          </cell>
          <cell r="D871">
            <v>0</v>
          </cell>
        </row>
        <row r="872">
          <cell r="A872">
            <v>2870</v>
          </cell>
          <cell r="B872">
            <v>0</v>
          </cell>
          <cell r="C872">
            <v>0</v>
          </cell>
          <cell r="D872">
            <v>0</v>
          </cell>
        </row>
        <row r="873">
          <cell r="A873">
            <v>2871</v>
          </cell>
          <cell r="B873">
            <v>0</v>
          </cell>
          <cell r="C873">
            <v>0</v>
          </cell>
          <cell r="D873">
            <v>0</v>
          </cell>
        </row>
        <row r="874">
          <cell r="A874">
            <v>2872</v>
          </cell>
          <cell r="B874">
            <v>0</v>
          </cell>
          <cell r="C874">
            <v>0</v>
          </cell>
          <cell r="D874">
            <v>0</v>
          </cell>
        </row>
        <row r="875">
          <cell r="A875">
            <v>2873</v>
          </cell>
          <cell r="B875">
            <v>0</v>
          </cell>
          <cell r="C875">
            <v>0</v>
          </cell>
          <cell r="D875">
            <v>0</v>
          </cell>
        </row>
        <row r="876">
          <cell r="A876">
            <v>2874</v>
          </cell>
          <cell r="B876">
            <v>0</v>
          </cell>
          <cell r="C876">
            <v>0</v>
          </cell>
          <cell r="D876">
            <v>0</v>
          </cell>
        </row>
        <row r="877">
          <cell r="A877">
            <v>2875</v>
          </cell>
          <cell r="B877">
            <v>0</v>
          </cell>
          <cell r="C877">
            <v>0</v>
          </cell>
          <cell r="D877">
            <v>0</v>
          </cell>
        </row>
        <row r="878">
          <cell r="A878">
            <v>2876</v>
          </cell>
          <cell r="B878">
            <v>0</v>
          </cell>
          <cell r="C878">
            <v>0</v>
          </cell>
          <cell r="D878">
            <v>0</v>
          </cell>
        </row>
        <row r="879">
          <cell r="A879">
            <v>2877</v>
          </cell>
          <cell r="B879">
            <v>0</v>
          </cell>
          <cell r="C879">
            <v>0</v>
          </cell>
          <cell r="D879">
            <v>0</v>
          </cell>
        </row>
        <row r="880">
          <cell r="A880">
            <v>2878</v>
          </cell>
          <cell r="B880">
            <v>0</v>
          </cell>
          <cell r="C880">
            <v>0</v>
          </cell>
          <cell r="D880">
            <v>0</v>
          </cell>
        </row>
        <row r="881">
          <cell r="A881">
            <v>2879</v>
          </cell>
          <cell r="B881">
            <v>0</v>
          </cell>
          <cell r="C881">
            <v>0</v>
          </cell>
          <cell r="D881">
            <v>0</v>
          </cell>
        </row>
        <row r="882">
          <cell r="A882">
            <v>2880</v>
          </cell>
          <cell r="B882">
            <v>0</v>
          </cell>
          <cell r="C882">
            <v>0</v>
          </cell>
          <cell r="D882">
            <v>0</v>
          </cell>
        </row>
        <row r="883">
          <cell r="A883">
            <v>2881</v>
          </cell>
          <cell r="B883">
            <v>0</v>
          </cell>
          <cell r="C883">
            <v>0</v>
          </cell>
          <cell r="D883">
            <v>0</v>
          </cell>
        </row>
        <row r="884">
          <cell r="A884">
            <v>2882</v>
          </cell>
          <cell r="B884">
            <v>0</v>
          </cell>
          <cell r="C884">
            <v>0</v>
          </cell>
          <cell r="D884">
            <v>0</v>
          </cell>
        </row>
        <row r="885">
          <cell r="A885">
            <v>2883</v>
          </cell>
          <cell r="B885">
            <v>0</v>
          </cell>
          <cell r="C885">
            <v>0</v>
          </cell>
          <cell r="D885">
            <v>0</v>
          </cell>
        </row>
        <row r="886">
          <cell r="A886">
            <v>2884</v>
          </cell>
          <cell r="B886">
            <v>0</v>
          </cell>
          <cell r="C886">
            <v>0</v>
          </cell>
          <cell r="D886">
            <v>0</v>
          </cell>
        </row>
        <row r="887">
          <cell r="A887">
            <v>2885</v>
          </cell>
          <cell r="B887">
            <v>0</v>
          </cell>
          <cell r="C887">
            <v>0</v>
          </cell>
          <cell r="D887">
            <v>0</v>
          </cell>
        </row>
        <row r="888">
          <cell r="A888">
            <v>2886</v>
          </cell>
          <cell r="B888">
            <v>0</v>
          </cell>
          <cell r="C888">
            <v>0</v>
          </cell>
          <cell r="D888">
            <v>0</v>
          </cell>
        </row>
        <row r="889">
          <cell r="A889">
            <v>2887</v>
          </cell>
          <cell r="B889">
            <v>0</v>
          </cell>
          <cell r="C889">
            <v>0</v>
          </cell>
          <cell r="D889">
            <v>0</v>
          </cell>
        </row>
        <row r="890">
          <cell r="A890">
            <v>2888</v>
          </cell>
          <cell r="B890">
            <v>0</v>
          </cell>
          <cell r="C890">
            <v>0</v>
          </cell>
          <cell r="D890">
            <v>0</v>
          </cell>
        </row>
        <row r="891">
          <cell r="A891">
            <v>2889</v>
          </cell>
          <cell r="B891">
            <v>0</v>
          </cell>
          <cell r="C891">
            <v>0</v>
          </cell>
          <cell r="D891">
            <v>0</v>
          </cell>
        </row>
        <row r="892">
          <cell r="A892">
            <v>2890</v>
          </cell>
          <cell r="B892">
            <v>0</v>
          </cell>
          <cell r="C892">
            <v>0</v>
          </cell>
          <cell r="D892">
            <v>0</v>
          </cell>
        </row>
        <row r="893">
          <cell r="A893">
            <v>2891</v>
          </cell>
          <cell r="B893">
            <v>0</v>
          </cell>
          <cell r="C893">
            <v>0</v>
          </cell>
          <cell r="D893">
            <v>0</v>
          </cell>
        </row>
        <row r="894">
          <cell r="A894">
            <v>2892</v>
          </cell>
          <cell r="B894">
            <v>0</v>
          </cell>
          <cell r="C894">
            <v>0</v>
          </cell>
          <cell r="D894">
            <v>0</v>
          </cell>
        </row>
        <row r="895">
          <cell r="A895">
            <v>2893</v>
          </cell>
          <cell r="B895">
            <v>0</v>
          </cell>
          <cell r="C895">
            <v>0</v>
          </cell>
          <cell r="D895">
            <v>0</v>
          </cell>
        </row>
        <row r="896">
          <cell r="A896">
            <v>2894</v>
          </cell>
          <cell r="B896">
            <v>0</v>
          </cell>
          <cell r="C896">
            <v>0</v>
          </cell>
          <cell r="D896">
            <v>0</v>
          </cell>
        </row>
        <row r="897">
          <cell r="A897">
            <v>2895</v>
          </cell>
          <cell r="B897">
            <v>0</v>
          </cell>
          <cell r="C897">
            <v>0</v>
          </cell>
          <cell r="D897">
            <v>0</v>
          </cell>
        </row>
        <row r="898">
          <cell r="A898">
            <v>2896</v>
          </cell>
          <cell r="B898">
            <v>0</v>
          </cell>
          <cell r="C898">
            <v>0</v>
          </cell>
          <cell r="D898">
            <v>0</v>
          </cell>
        </row>
        <row r="899">
          <cell r="A899">
            <v>2897</v>
          </cell>
          <cell r="B899">
            <v>0</v>
          </cell>
          <cell r="C899">
            <v>0</v>
          </cell>
          <cell r="D899">
            <v>0</v>
          </cell>
        </row>
        <row r="900">
          <cell r="A900">
            <v>2898</v>
          </cell>
          <cell r="B900">
            <v>0</v>
          </cell>
          <cell r="C900">
            <v>0</v>
          </cell>
          <cell r="D900">
            <v>0</v>
          </cell>
        </row>
        <row r="901">
          <cell r="A901">
            <v>2899</v>
          </cell>
          <cell r="B901">
            <v>0</v>
          </cell>
          <cell r="C901">
            <v>0</v>
          </cell>
          <cell r="D901">
            <v>0</v>
          </cell>
        </row>
        <row r="902">
          <cell r="A902">
            <v>2900</v>
          </cell>
          <cell r="B902">
            <v>0</v>
          </cell>
          <cell r="C902">
            <v>0</v>
          </cell>
          <cell r="D902">
            <v>0</v>
          </cell>
        </row>
        <row r="903">
          <cell r="A903">
            <v>2901</v>
          </cell>
          <cell r="B903">
            <v>0</v>
          </cell>
          <cell r="C903">
            <v>0</v>
          </cell>
          <cell r="D903">
            <v>0</v>
          </cell>
        </row>
        <row r="904">
          <cell r="A904">
            <v>2902</v>
          </cell>
          <cell r="B904">
            <v>0</v>
          </cell>
          <cell r="C904">
            <v>0</v>
          </cell>
          <cell r="D904">
            <v>0</v>
          </cell>
        </row>
        <row r="905">
          <cell r="A905">
            <v>2903</v>
          </cell>
          <cell r="B905">
            <v>0</v>
          </cell>
          <cell r="C905">
            <v>0</v>
          </cell>
          <cell r="D905">
            <v>0</v>
          </cell>
        </row>
        <row r="906">
          <cell r="A906">
            <v>2904</v>
          </cell>
          <cell r="B906">
            <v>0</v>
          </cell>
          <cell r="C906">
            <v>0</v>
          </cell>
          <cell r="D906">
            <v>0</v>
          </cell>
        </row>
        <row r="907">
          <cell r="A907">
            <v>2905</v>
          </cell>
          <cell r="B907">
            <v>0</v>
          </cell>
          <cell r="C907">
            <v>0</v>
          </cell>
          <cell r="D907">
            <v>0</v>
          </cell>
        </row>
        <row r="908">
          <cell r="A908">
            <v>2906</v>
          </cell>
          <cell r="B908">
            <v>0</v>
          </cell>
          <cell r="C908">
            <v>0</v>
          </cell>
          <cell r="D908">
            <v>0</v>
          </cell>
        </row>
        <row r="909">
          <cell r="A909">
            <v>2907</v>
          </cell>
          <cell r="B909">
            <v>0</v>
          </cell>
          <cell r="C909">
            <v>0</v>
          </cell>
          <cell r="D909">
            <v>0</v>
          </cell>
        </row>
        <row r="910">
          <cell r="A910">
            <v>2908</v>
          </cell>
          <cell r="B910">
            <v>0</v>
          </cell>
          <cell r="C910">
            <v>0</v>
          </cell>
          <cell r="D910">
            <v>0</v>
          </cell>
        </row>
        <row r="911">
          <cell r="A911">
            <v>2909</v>
          </cell>
          <cell r="B911">
            <v>0</v>
          </cell>
          <cell r="C911">
            <v>0</v>
          </cell>
          <cell r="D911">
            <v>0</v>
          </cell>
        </row>
        <row r="912">
          <cell r="A912">
            <v>2910</v>
          </cell>
          <cell r="B912">
            <v>0</v>
          </cell>
          <cell r="C912">
            <v>0</v>
          </cell>
          <cell r="D912">
            <v>0</v>
          </cell>
        </row>
        <row r="913">
          <cell r="A913">
            <v>2911</v>
          </cell>
          <cell r="B913">
            <v>0</v>
          </cell>
          <cell r="C913">
            <v>0</v>
          </cell>
          <cell r="D913">
            <v>0</v>
          </cell>
        </row>
        <row r="914">
          <cell r="A914">
            <v>2912</v>
          </cell>
          <cell r="B914">
            <v>0</v>
          </cell>
          <cell r="C914">
            <v>0</v>
          </cell>
          <cell r="D914">
            <v>0</v>
          </cell>
        </row>
        <row r="915">
          <cell r="A915">
            <v>2913</v>
          </cell>
          <cell r="B915">
            <v>0</v>
          </cell>
          <cell r="C915">
            <v>0</v>
          </cell>
          <cell r="D915">
            <v>0</v>
          </cell>
        </row>
        <row r="916">
          <cell r="A916">
            <v>2914</v>
          </cell>
          <cell r="B916">
            <v>0</v>
          </cell>
          <cell r="C916">
            <v>0</v>
          </cell>
          <cell r="D916">
            <v>0</v>
          </cell>
        </row>
        <row r="917">
          <cell r="A917">
            <v>2915</v>
          </cell>
          <cell r="B917">
            <v>0</v>
          </cell>
          <cell r="C917">
            <v>0</v>
          </cell>
          <cell r="D917">
            <v>0</v>
          </cell>
        </row>
        <row r="918">
          <cell r="A918">
            <v>2916</v>
          </cell>
          <cell r="B918">
            <v>0</v>
          </cell>
          <cell r="C918">
            <v>0</v>
          </cell>
          <cell r="D918">
            <v>0</v>
          </cell>
        </row>
        <row r="919">
          <cell r="A919">
            <v>2917</v>
          </cell>
          <cell r="B919">
            <v>0</v>
          </cell>
          <cell r="C919">
            <v>0</v>
          </cell>
          <cell r="D919">
            <v>0</v>
          </cell>
        </row>
        <row r="920">
          <cell r="A920">
            <v>2918</v>
          </cell>
          <cell r="B920">
            <v>0</v>
          </cell>
          <cell r="C920">
            <v>0</v>
          </cell>
          <cell r="D920">
            <v>0</v>
          </cell>
        </row>
        <row r="921">
          <cell r="A921">
            <v>2919</v>
          </cell>
          <cell r="B921">
            <v>0</v>
          </cell>
          <cell r="C921">
            <v>0</v>
          </cell>
          <cell r="D921">
            <v>0</v>
          </cell>
        </row>
        <row r="922">
          <cell r="A922">
            <v>2920</v>
          </cell>
          <cell r="B922">
            <v>0</v>
          </cell>
          <cell r="C922">
            <v>0</v>
          </cell>
          <cell r="D922">
            <v>0</v>
          </cell>
        </row>
        <row r="923">
          <cell r="A923">
            <v>2921</v>
          </cell>
          <cell r="B923">
            <v>0</v>
          </cell>
          <cell r="C923">
            <v>0</v>
          </cell>
          <cell r="D923">
            <v>0</v>
          </cell>
        </row>
        <row r="924">
          <cell r="A924">
            <v>2922</v>
          </cell>
          <cell r="B924">
            <v>0</v>
          </cell>
          <cell r="C924">
            <v>0</v>
          </cell>
          <cell r="D924">
            <v>0</v>
          </cell>
        </row>
        <row r="925">
          <cell r="A925">
            <v>2923</v>
          </cell>
          <cell r="B925">
            <v>0</v>
          </cell>
          <cell r="C925">
            <v>0</v>
          </cell>
          <cell r="D925">
            <v>0</v>
          </cell>
        </row>
        <row r="926">
          <cell r="A926">
            <v>2924</v>
          </cell>
          <cell r="B926">
            <v>0</v>
          </cell>
          <cell r="C926">
            <v>0</v>
          </cell>
          <cell r="D926">
            <v>0</v>
          </cell>
        </row>
        <row r="927">
          <cell r="A927">
            <v>2925</v>
          </cell>
          <cell r="B927">
            <v>0</v>
          </cell>
          <cell r="C927">
            <v>0</v>
          </cell>
          <cell r="D927">
            <v>0</v>
          </cell>
        </row>
        <row r="928">
          <cell r="A928">
            <v>2926</v>
          </cell>
          <cell r="B928">
            <v>0</v>
          </cell>
          <cell r="C928">
            <v>0</v>
          </cell>
          <cell r="D928">
            <v>0</v>
          </cell>
        </row>
        <row r="929">
          <cell r="A929">
            <v>2927</v>
          </cell>
          <cell r="B929">
            <v>0</v>
          </cell>
          <cell r="C929">
            <v>0</v>
          </cell>
          <cell r="D929">
            <v>0</v>
          </cell>
        </row>
        <row r="930">
          <cell r="A930">
            <v>2928</v>
          </cell>
          <cell r="B930">
            <v>0</v>
          </cell>
          <cell r="C930">
            <v>0</v>
          </cell>
          <cell r="D930">
            <v>0</v>
          </cell>
        </row>
        <row r="931">
          <cell r="A931">
            <v>2929</v>
          </cell>
          <cell r="B931">
            <v>0</v>
          </cell>
          <cell r="C931">
            <v>0</v>
          </cell>
          <cell r="D931">
            <v>0</v>
          </cell>
        </row>
        <row r="932">
          <cell r="A932">
            <v>2930</v>
          </cell>
          <cell r="B932">
            <v>0</v>
          </cell>
          <cell r="C932">
            <v>0</v>
          </cell>
          <cell r="D932">
            <v>0</v>
          </cell>
        </row>
        <row r="933">
          <cell r="A933">
            <v>2931</v>
          </cell>
          <cell r="B933">
            <v>0</v>
          </cell>
          <cell r="C933">
            <v>0</v>
          </cell>
          <cell r="D933">
            <v>0</v>
          </cell>
        </row>
        <row r="934">
          <cell r="A934">
            <v>2932</v>
          </cell>
          <cell r="B934">
            <v>0</v>
          </cell>
          <cell r="C934">
            <v>0</v>
          </cell>
          <cell r="D934">
            <v>0</v>
          </cell>
        </row>
        <row r="935">
          <cell r="A935">
            <v>2933</v>
          </cell>
          <cell r="B935">
            <v>0</v>
          </cell>
          <cell r="C935">
            <v>0</v>
          </cell>
          <cell r="D935">
            <v>0</v>
          </cell>
        </row>
        <row r="936">
          <cell r="A936">
            <v>2934</v>
          </cell>
          <cell r="B936">
            <v>0</v>
          </cell>
          <cell r="C936">
            <v>0</v>
          </cell>
          <cell r="D936">
            <v>0</v>
          </cell>
        </row>
        <row r="937">
          <cell r="A937">
            <v>2935</v>
          </cell>
          <cell r="B937">
            <v>0</v>
          </cell>
          <cell r="C937">
            <v>0</v>
          </cell>
          <cell r="D937">
            <v>0</v>
          </cell>
        </row>
        <row r="938">
          <cell r="A938">
            <v>2936</v>
          </cell>
          <cell r="B938">
            <v>0</v>
          </cell>
          <cell r="C938">
            <v>0</v>
          </cell>
          <cell r="D938">
            <v>0</v>
          </cell>
        </row>
        <row r="939">
          <cell r="A939">
            <v>2937</v>
          </cell>
          <cell r="B939">
            <v>0</v>
          </cell>
          <cell r="C939">
            <v>0</v>
          </cell>
          <cell r="D939">
            <v>0</v>
          </cell>
        </row>
        <row r="940">
          <cell r="A940">
            <v>2938</v>
          </cell>
          <cell r="B940">
            <v>0</v>
          </cell>
          <cell r="C940">
            <v>0</v>
          </cell>
          <cell r="D940">
            <v>0</v>
          </cell>
        </row>
        <row r="941">
          <cell r="A941">
            <v>2939</v>
          </cell>
          <cell r="B941">
            <v>0</v>
          </cell>
          <cell r="C941">
            <v>0</v>
          </cell>
          <cell r="D941">
            <v>0</v>
          </cell>
        </row>
        <row r="942">
          <cell r="A942">
            <v>2940</v>
          </cell>
          <cell r="B942">
            <v>0</v>
          </cell>
          <cell r="C942">
            <v>0</v>
          </cell>
          <cell r="D942">
            <v>0</v>
          </cell>
        </row>
        <row r="943">
          <cell r="A943">
            <v>2941</v>
          </cell>
          <cell r="B943">
            <v>0</v>
          </cell>
          <cell r="C943">
            <v>0</v>
          </cell>
          <cell r="D943">
            <v>0</v>
          </cell>
        </row>
        <row r="944">
          <cell r="A944">
            <v>2942</v>
          </cell>
          <cell r="B944">
            <v>0</v>
          </cell>
          <cell r="C944">
            <v>0</v>
          </cell>
          <cell r="D944">
            <v>0</v>
          </cell>
        </row>
        <row r="945">
          <cell r="A945">
            <v>2943</v>
          </cell>
          <cell r="B945">
            <v>0</v>
          </cell>
          <cell r="C945">
            <v>0</v>
          </cell>
          <cell r="D945">
            <v>0</v>
          </cell>
        </row>
        <row r="946">
          <cell r="A946">
            <v>2944</v>
          </cell>
          <cell r="B946">
            <v>0</v>
          </cell>
          <cell r="C946">
            <v>0</v>
          </cell>
          <cell r="D946">
            <v>0</v>
          </cell>
        </row>
        <row r="947">
          <cell r="A947">
            <v>2945</v>
          </cell>
          <cell r="B947">
            <v>0</v>
          </cell>
          <cell r="C947">
            <v>0</v>
          </cell>
          <cell r="D947">
            <v>0</v>
          </cell>
        </row>
        <row r="948">
          <cell r="A948">
            <v>2946</v>
          </cell>
          <cell r="B948">
            <v>0</v>
          </cell>
          <cell r="C948">
            <v>0</v>
          </cell>
          <cell r="D948">
            <v>0</v>
          </cell>
        </row>
        <row r="949">
          <cell r="A949">
            <v>2947</v>
          </cell>
          <cell r="B949">
            <v>0</v>
          </cell>
          <cell r="C949">
            <v>0</v>
          </cell>
          <cell r="D949">
            <v>0</v>
          </cell>
        </row>
        <row r="950">
          <cell r="A950">
            <v>2948</v>
          </cell>
          <cell r="B950">
            <v>0</v>
          </cell>
          <cell r="C950">
            <v>0</v>
          </cell>
          <cell r="D950">
            <v>0</v>
          </cell>
        </row>
        <row r="951">
          <cell r="A951">
            <v>2949</v>
          </cell>
          <cell r="B951">
            <v>0</v>
          </cell>
          <cell r="C951">
            <v>0</v>
          </cell>
          <cell r="D951">
            <v>0</v>
          </cell>
        </row>
        <row r="952">
          <cell r="A952">
            <v>2950</v>
          </cell>
          <cell r="B952">
            <v>0</v>
          </cell>
          <cell r="C952">
            <v>0</v>
          </cell>
          <cell r="D952">
            <v>0</v>
          </cell>
        </row>
        <row r="953">
          <cell r="A953">
            <v>2951</v>
          </cell>
          <cell r="B953">
            <v>0</v>
          </cell>
          <cell r="C953">
            <v>0</v>
          </cell>
          <cell r="D953">
            <v>0</v>
          </cell>
        </row>
        <row r="954">
          <cell r="A954">
            <v>2952</v>
          </cell>
          <cell r="B954">
            <v>0</v>
          </cell>
          <cell r="C954">
            <v>0</v>
          </cell>
          <cell r="D954">
            <v>0</v>
          </cell>
        </row>
        <row r="955">
          <cell r="A955">
            <v>2953</v>
          </cell>
          <cell r="B955">
            <v>0</v>
          </cell>
          <cell r="C955">
            <v>0</v>
          </cell>
          <cell r="D955">
            <v>0</v>
          </cell>
        </row>
        <row r="956">
          <cell r="A956">
            <v>2954</v>
          </cell>
          <cell r="B956">
            <v>0</v>
          </cell>
          <cell r="C956">
            <v>0</v>
          </cell>
          <cell r="D956">
            <v>0</v>
          </cell>
        </row>
        <row r="957">
          <cell r="A957">
            <v>2955</v>
          </cell>
          <cell r="B957">
            <v>0</v>
          </cell>
          <cell r="C957">
            <v>0</v>
          </cell>
          <cell r="D957">
            <v>0</v>
          </cell>
        </row>
        <row r="958">
          <cell r="A958">
            <v>2956</v>
          </cell>
          <cell r="B958">
            <v>0</v>
          </cell>
          <cell r="C958">
            <v>0</v>
          </cell>
          <cell r="D958">
            <v>0</v>
          </cell>
        </row>
        <row r="959">
          <cell r="A959">
            <v>2957</v>
          </cell>
          <cell r="B959">
            <v>0</v>
          </cell>
          <cell r="C959">
            <v>0</v>
          </cell>
          <cell r="D959">
            <v>0</v>
          </cell>
        </row>
        <row r="960">
          <cell r="A960">
            <v>2958</v>
          </cell>
          <cell r="B960">
            <v>0</v>
          </cell>
          <cell r="C960">
            <v>0</v>
          </cell>
          <cell r="D960">
            <v>0</v>
          </cell>
        </row>
        <row r="961">
          <cell r="A961">
            <v>2959</v>
          </cell>
          <cell r="B961">
            <v>0</v>
          </cell>
          <cell r="C961">
            <v>0</v>
          </cell>
          <cell r="D961">
            <v>0</v>
          </cell>
        </row>
        <row r="962">
          <cell r="A962">
            <v>2960</v>
          </cell>
          <cell r="B962">
            <v>0</v>
          </cell>
          <cell r="C962">
            <v>0</v>
          </cell>
          <cell r="D962">
            <v>0</v>
          </cell>
        </row>
        <row r="963">
          <cell r="A963">
            <v>2961</v>
          </cell>
          <cell r="B963">
            <v>0</v>
          </cell>
          <cell r="C963">
            <v>0</v>
          </cell>
          <cell r="D963">
            <v>0</v>
          </cell>
        </row>
        <row r="964">
          <cell r="A964">
            <v>2962</v>
          </cell>
          <cell r="B964">
            <v>0</v>
          </cell>
          <cell r="C964">
            <v>0</v>
          </cell>
          <cell r="D964">
            <v>0</v>
          </cell>
        </row>
        <row r="965">
          <cell r="A965">
            <v>2963</v>
          </cell>
          <cell r="B965">
            <v>0</v>
          </cell>
          <cell r="C965">
            <v>0</v>
          </cell>
          <cell r="D965">
            <v>0</v>
          </cell>
        </row>
        <row r="966">
          <cell r="A966">
            <v>2964</v>
          </cell>
          <cell r="B966">
            <v>0</v>
          </cell>
          <cell r="C966">
            <v>0</v>
          </cell>
          <cell r="D966">
            <v>0</v>
          </cell>
        </row>
        <row r="967">
          <cell r="A967">
            <v>2965</v>
          </cell>
          <cell r="B967">
            <v>0</v>
          </cell>
          <cell r="C967">
            <v>0</v>
          </cell>
          <cell r="D967">
            <v>0</v>
          </cell>
        </row>
        <row r="968">
          <cell r="A968">
            <v>2966</v>
          </cell>
          <cell r="B968">
            <v>0</v>
          </cell>
          <cell r="C968">
            <v>0</v>
          </cell>
          <cell r="D968">
            <v>0</v>
          </cell>
        </row>
        <row r="969">
          <cell r="A969">
            <v>2967</v>
          </cell>
          <cell r="B969">
            <v>0</v>
          </cell>
          <cell r="C969">
            <v>0</v>
          </cell>
          <cell r="D969">
            <v>0</v>
          </cell>
        </row>
        <row r="970">
          <cell r="A970">
            <v>2968</v>
          </cell>
          <cell r="B970">
            <v>0</v>
          </cell>
          <cell r="C970">
            <v>0</v>
          </cell>
          <cell r="D970">
            <v>0</v>
          </cell>
        </row>
        <row r="971">
          <cell r="A971">
            <v>2969</v>
          </cell>
          <cell r="B971">
            <v>0</v>
          </cell>
          <cell r="C971">
            <v>0</v>
          </cell>
          <cell r="D971">
            <v>0</v>
          </cell>
        </row>
        <row r="972">
          <cell r="A972">
            <v>2970</v>
          </cell>
          <cell r="B972">
            <v>0</v>
          </cell>
          <cell r="C972">
            <v>0</v>
          </cell>
          <cell r="D972">
            <v>0</v>
          </cell>
        </row>
        <row r="973">
          <cell r="A973">
            <v>2971</v>
          </cell>
          <cell r="B973">
            <v>0</v>
          </cell>
          <cell r="C973">
            <v>0</v>
          </cell>
          <cell r="D973">
            <v>0</v>
          </cell>
        </row>
        <row r="974">
          <cell r="A974">
            <v>2972</v>
          </cell>
          <cell r="B974">
            <v>0</v>
          </cell>
          <cell r="C974">
            <v>0</v>
          </cell>
          <cell r="D974">
            <v>0</v>
          </cell>
        </row>
        <row r="975">
          <cell r="A975">
            <v>2973</v>
          </cell>
          <cell r="B975">
            <v>0</v>
          </cell>
          <cell r="C975">
            <v>0</v>
          </cell>
          <cell r="D975">
            <v>0</v>
          </cell>
        </row>
        <row r="976">
          <cell r="A976">
            <v>2974</v>
          </cell>
          <cell r="B976">
            <v>0</v>
          </cell>
          <cell r="C976">
            <v>0</v>
          </cell>
          <cell r="D976">
            <v>0</v>
          </cell>
        </row>
        <row r="977">
          <cell r="A977">
            <v>2975</v>
          </cell>
          <cell r="B977">
            <v>0</v>
          </cell>
          <cell r="C977">
            <v>0</v>
          </cell>
          <cell r="D977">
            <v>0</v>
          </cell>
        </row>
        <row r="978">
          <cell r="A978">
            <v>2976</v>
          </cell>
          <cell r="B978">
            <v>0</v>
          </cell>
          <cell r="C978">
            <v>0</v>
          </cell>
          <cell r="D978">
            <v>0</v>
          </cell>
        </row>
        <row r="979">
          <cell r="A979">
            <v>2977</v>
          </cell>
          <cell r="B979">
            <v>0</v>
          </cell>
          <cell r="C979">
            <v>0</v>
          </cell>
          <cell r="D979">
            <v>0</v>
          </cell>
        </row>
        <row r="980">
          <cell r="A980">
            <v>2978</v>
          </cell>
          <cell r="B980">
            <v>0</v>
          </cell>
          <cell r="C980">
            <v>0</v>
          </cell>
          <cell r="D980">
            <v>0</v>
          </cell>
        </row>
        <row r="981">
          <cell r="A981">
            <v>2979</v>
          </cell>
          <cell r="B981">
            <v>0</v>
          </cell>
          <cell r="C981">
            <v>0</v>
          </cell>
          <cell r="D981">
            <v>0</v>
          </cell>
        </row>
        <row r="982">
          <cell r="A982">
            <v>2980</v>
          </cell>
          <cell r="B982">
            <v>0</v>
          </cell>
          <cell r="C982">
            <v>0</v>
          </cell>
          <cell r="D982">
            <v>0</v>
          </cell>
        </row>
        <row r="983">
          <cell r="A983">
            <v>2981</v>
          </cell>
          <cell r="B983">
            <v>0</v>
          </cell>
          <cell r="C983">
            <v>0</v>
          </cell>
          <cell r="D983">
            <v>0</v>
          </cell>
        </row>
        <row r="984">
          <cell r="A984">
            <v>2982</v>
          </cell>
          <cell r="B984">
            <v>0</v>
          </cell>
          <cell r="C984">
            <v>0</v>
          </cell>
          <cell r="D984">
            <v>0</v>
          </cell>
        </row>
        <row r="985">
          <cell r="A985">
            <v>2983</v>
          </cell>
          <cell r="B985">
            <v>0</v>
          </cell>
          <cell r="C985">
            <v>0</v>
          </cell>
          <cell r="D985">
            <v>0</v>
          </cell>
        </row>
        <row r="986">
          <cell r="A986">
            <v>2984</v>
          </cell>
          <cell r="B986">
            <v>0</v>
          </cell>
          <cell r="C986">
            <v>0</v>
          </cell>
          <cell r="D986">
            <v>0</v>
          </cell>
        </row>
        <row r="987">
          <cell r="A987">
            <v>2985</v>
          </cell>
          <cell r="B987">
            <v>0</v>
          </cell>
          <cell r="C987">
            <v>0</v>
          </cell>
          <cell r="D987">
            <v>0</v>
          </cell>
        </row>
        <row r="988">
          <cell r="A988">
            <v>2986</v>
          </cell>
          <cell r="B988">
            <v>0</v>
          </cell>
          <cell r="C988">
            <v>0</v>
          </cell>
          <cell r="D988">
            <v>0</v>
          </cell>
        </row>
        <row r="989">
          <cell r="A989">
            <v>2987</v>
          </cell>
          <cell r="B989">
            <v>0</v>
          </cell>
          <cell r="C989">
            <v>0</v>
          </cell>
          <cell r="D989">
            <v>0</v>
          </cell>
        </row>
        <row r="990">
          <cell r="A990">
            <v>2988</v>
          </cell>
          <cell r="B990">
            <v>0</v>
          </cell>
          <cell r="C990">
            <v>0</v>
          </cell>
          <cell r="D990">
            <v>0</v>
          </cell>
        </row>
        <row r="991">
          <cell r="A991">
            <v>2989</v>
          </cell>
          <cell r="B991">
            <v>0</v>
          </cell>
          <cell r="C991">
            <v>0</v>
          </cell>
          <cell r="D991">
            <v>0</v>
          </cell>
        </row>
        <row r="992">
          <cell r="A992">
            <v>2990</v>
          </cell>
          <cell r="B992">
            <v>0</v>
          </cell>
          <cell r="C992">
            <v>0</v>
          </cell>
          <cell r="D992">
            <v>0</v>
          </cell>
        </row>
        <row r="993">
          <cell r="A993">
            <v>2991</v>
          </cell>
          <cell r="B993">
            <v>0</v>
          </cell>
          <cell r="C993">
            <v>0</v>
          </cell>
          <cell r="D993">
            <v>0</v>
          </cell>
        </row>
        <row r="994">
          <cell r="A994">
            <v>2992</v>
          </cell>
          <cell r="B994">
            <v>0</v>
          </cell>
          <cell r="C994">
            <v>0</v>
          </cell>
          <cell r="D994">
            <v>0</v>
          </cell>
        </row>
        <row r="995">
          <cell r="A995">
            <v>2993</v>
          </cell>
          <cell r="B995">
            <v>0</v>
          </cell>
          <cell r="C995">
            <v>0</v>
          </cell>
          <cell r="D995">
            <v>0</v>
          </cell>
        </row>
        <row r="996">
          <cell r="A996">
            <v>2994</v>
          </cell>
          <cell r="B996">
            <v>0</v>
          </cell>
          <cell r="C996">
            <v>0</v>
          </cell>
          <cell r="D996">
            <v>0</v>
          </cell>
        </row>
        <row r="997">
          <cell r="A997">
            <v>2995</v>
          </cell>
          <cell r="B997">
            <v>0</v>
          </cell>
          <cell r="C997">
            <v>0</v>
          </cell>
          <cell r="D997">
            <v>0</v>
          </cell>
        </row>
        <row r="998">
          <cell r="A998">
            <v>2996</v>
          </cell>
          <cell r="B998">
            <v>0</v>
          </cell>
          <cell r="C998">
            <v>0</v>
          </cell>
          <cell r="D998">
            <v>0</v>
          </cell>
        </row>
        <row r="999">
          <cell r="A999">
            <v>2997</v>
          </cell>
          <cell r="B999">
            <v>0</v>
          </cell>
          <cell r="C999">
            <v>0</v>
          </cell>
          <cell r="D999">
            <v>0</v>
          </cell>
        </row>
        <row r="1000">
          <cell r="A1000">
            <v>2998</v>
          </cell>
          <cell r="B1000">
            <v>0</v>
          </cell>
          <cell r="C1000">
            <v>0</v>
          </cell>
          <cell r="D1000">
            <v>0</v>
          </cell>
        </row>
        <row r="1001">
          <cell r="A1001">
            <v>2999</v>
          </cell>
          <cell r="B1001" t="str">
            <v>Factor de ajuste Materiales a Enero del 2016</v>
          </cell>
          <cell r="C1001">
            <v>0</v>
          </cell>
          <cell r="D1001">
            <v>3.95E-2</v>
          </cell>
        </row>
      </sheetData>
      <sheetData sheetId="4"/>
      <sheetData sheetId="5"/>
      <sheetData sheetId="6">
        <row r="2">
          <cell r="A2">
            <v>3000</v>
          </cell>
          <cell r="B2">
            <v>0</v>
          </cell>
          <cell r="C2">
            <v>0</v>
          </cell>
          <cell r="D2">
            <v>0</v>
          </cell>
        </row>
        <row r="3">
          <cell r="A3">
            <v>3001</v>
          </cell>
          <cell r="B3" t="str">
            <v>Transporte  de Tubería y Accesorios</v>
          </cell>
          <cell r="C3" t="str">
            <v>Kg</v>
          </cell>
          <cell r="D3">
            <v>24</v>
          </cell>
        </row>
        <row r="4">
          <cell r="A4">
            <v>3002</v>
          </cell>
          <cell r="B4" t="str">
            <v>Transporte de Prefabricados</v>
          </cell>
          <cell r="C4" t="str">
            <v>Kg</v>
          </cell>
          <cell r="D4">
            <v>20</v>
          </cell>
        </row>
        <row r="5">
          <cell r="A5">
            <v>3003</v>
          </cell>
          <cell r="B5" t="str">
            <v>Transporte de tierra abonada</v>
          </cell>
          <cell r="C5" t="str">
            <v>m3 - Km</v>
          </cell>
          <cell r="D5">
            <v>655</v>
          </cell>
        </row>
        <row r="6">
          <cell r="A6">
            <v>3004</v>
          </cell>
          <cell r="B6" t="str">
            <v>Transporte de material sobrante</v>
          </cell>
          <cell r="C6" t="str">
            <v>m3 - Km</v>
          </cell>
          <cell r="D6">
            <v>655</v>
          </cell>
        </row>
        <row r="7">
          <cell r="A7">
            <v>3005</v>
          </cell>
          <cell r="B7" t="str">
            <v>Transporte de material pétreo vía pavimentada</v>
          </cell>
          <cell r="C7" t="str">
            <v>m3 - Km</v>
          </cell>
          <cell r="D7">
            <v>451</v>
          </cell>
        </row>
        <row r="8">
          <cell r="A8">
            <v>3006</v>
          </cell>
          <cell r="B8" t="str">
            <v>Transporte de Material Pétreo carreteable</v>
          </cell>
          <cell r="C8" t="str">
            <v>m3 - Km</v>
          </cell>
          <cell r="D8">
            <v>655</v>
          </cell>
        </row>
        <row r="9">
          <cell r="A9">
            <v>3007</v>
          </cell>
          <cell r="B9" t="str">
            <v>Transporte de Concreto Asfáltico vía pavimentada</v>
          </cell>
          <cell r="C9" t="str">
            <v>m3 - Km</v>
          </cell>
          <cell r="D9">
            <v>441</v>
          </cell>
        </row>
        <row r="10">
          <cell r="A10">
            <v>3008</v>
          </cell>
          <cell r="B10" t="str">
            <v>Transporte de Concreto Hidráulico vía pavimentada</v>
          </cell>
          <cell r="C10" t="str">
            <v>m3 - Km</v>
          </cell>
          <cell r="D10">
            <v>710</v>
          </cell>
        </row>
        <row r="11">
          <cell r="A11">
            <v>3009</v>
          </cell>
          <cell r="B11" t="str">
            <v>Transporte de material de demolición</v>
          </cell>
          <cell r="C11" t="str">
            <v>m3 - Km</v>
          </cell>
          <cell r="D11">
            <v>839</v>
          </cell>
        </row>
        <row r="12">
          <cell r="A12">
            <v>3010</v>
          </cell>
          <cell r="B12" t="str">
            <v>Transporte material derrumbe</v>
          </cell>
          <cell r="C12" t="str">
            <v>m3 - Km</v>
          </cell>
          <cell r="D12">
            <v>655</v>
          </cell>
        </row>
        <row r="13">
          <cell r="A13">
            <v>3011</v>
          </cell>
          <cell r="B13" t="str">
            <v>Transporte de geocompuesto</v>
          </cell>
          <cell r="C13" t="str">
            <v>Kg</v>
          </cell>
          <cell r="D13">
            <v>24</v>
          </cell>
        </row>
        <row r="14">
          <cell r="A14">
            <v>3012</v>
          </cell>
          <cell r="B14" t="str">
            <v>Transporte de Equipos</v>
          </cell>
          <cell r="C14" t="str">
            <v>Gb</v>
          </cell>
          <cell r="D14">
            <v>45000</v>
          </cell>
        </row>
        <row r="15">
          <cell r="A15">
            <v>3013</v>
          </cell>
          <cell r="B15" t="str">
            <v xml:space="preserve">Transporte de Acero </v>
          </cell>
          <cell r="C15" t="str">
            <v>Kg</v>
          </cell>
          <cell r="D15">
            <v>8</v>
          </cell>
        </row>
        <row r="16">
          <cell r="A16">
            <v>3014</v>
          </cell>
          <cell r="B16" t="str">
            <v>Transporte de Concreto Asfáltico carretable</v>
          </cell>
          <cell r="C16" t="str">
            <v>m3 - Km</v>
          </cell>
          <cell r="D16">
            <v>613</v>
          </cell>
        </row>
        <row r="17">
          <cell r="A17">
            <v>3015</v>
          </cell>
          <cell r="B17" t="str">
            <v>Transporte de Concreto Hidráulico carreteble</v>
          </cell>
          <cell r="C17" t="str">
            <v>m3 - Km</v>
          </cell>
          <cell r="D17">
            <v>1104</v>
          </cell>
        </row>
        <row r="18">
          <cell r="A18">
            <v>3100</v>
          </cell>
          <cell r="B18" t="str">
            <v>Factor de ajuste Transporte a Enero del 2016</v>
          </cell>
          <cell r="C18">
            <v>0</v>
          </cell>
          <cell r="D18">
            <v>8.0999999999999996E-3</v>
          </cell>
        </row>
      </sheetData>
      <sheetData sheetId="7"/>
      <sheetData sheetId="8"/>
      <sheetData sheetId="9"/>
      <sheetData sheetId="10">
        <row r="2">
          <cell r="A2">
            <v>5000</v>
          </cell>
          <cell r="B2">
            <v>0</v>
          </cell>
          <cell r="C2">
            <v>0</v>
          </cell>
        </row>
        <row r="3">
          <cell r="A3">
            <v>5001</v>
          </cell>
          <cell r="B3" t="str">
            <v>ADMINISTRACIÓN</v>
          </cell>
          <cell r="C3">
            <v>0.28100000000000003</v>
          </cell>
        </row>
        <row r="4">
          <cell r="A4">
            <v>5002</v>
          </cell>
          <cell r="B4" t="str">
            <v>IMPREVISTOS</v>
          </cell>
          <cell r="C4">
            <v>0.05</v>
          </cell>
        </row>
        <row r="5">
          <cell r="A5">
            <v>5003</v>
          </cell>
          <cell r="B5" t="str">
            <v>UTILIDAD</v>
          </cell>
          <cell r="C5">
            <v>0.05</v>
          </cell>
        </row>
        <row r="6">
          <cell r="A6">
            <v>5004</v>
          </cell>
          <cell r="B6">
            <v>0</v>
          </cell>
          <cell r="C6">
            <v>0</v>
          </cell>
        </row>
        <row r="7">
          <cell r="A7">
            <v>5005</v>
          </cell>
          <cell r="B7">
            <v>0</v>
          </cell>
          <cell r="C7">
            <v>0</v>
          </cell>
        </row>
        <row r="8">
          <cell r="A8">
            <v>5006</v>
          </cell>
          <cell r="B8">
            <v>0</v>
          </cell>
          <cell r="C8">
            <v>0</v>
          </cell>
        </row>
        <row r="9">
          <cell r="A9">
            <v>5007</v>
          </cell>
          <cell r="B9">
            <v>0</v>
          </cell>
          <cell r="C9">
            <v>0</v>
          </cell>
        </row>
        <row r="10">
          <cell r="A10">
            <v>5008</v>
          </cell>
          <cell r="B10">
            <v>0</v>
          </cell>
          <cell r="C10">
            <v>0</v>
          </cell>
        </row>
        <row r="11">
          <cell r="A11">
            <v>5009</v>
          </cell>
          <cell r="B11">
            <v>0</v>
          </cell>
          <cell r="C11">
            <v>0</v>
          </cell>
        </row>
        <row r="12">
          <cell r="A12">
            <v>5010</v>
          </cell>
          <cell r="B12">
            <v>0</v>
          </cell>
          <cell r="C12">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 val="Hoja1"/>
      <sheetName val="Estruc.ICEL"/>
      <sheetName val="LOCZ Y REPL"/>
    </sheetNames>
    <sheetDataSet>
      <sheetData sheetId="0"/>
      <sheetData sheetId="1"/>
      <sheetData sheetId="2" refreshError="1"/>
      <sheetData sheetId="3" refreshError="1"/>
      <sheetData sheetId="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Equipos "/>
      <sheetName val="PRESUPUESTO"/>
      <sheetName val="Estructuras"/>
      <sheetName val="Listado de Materiales"/>
      <sheetName val="APU"/>
      <sheetName val="MATERIALES LINEA 13.2"/>
      <sheetName val="Estruc_ICEL"/>
      <sheetName val="Prestaciones"/>
      <sheetName val="Precios Concretos Base"/>
      <sheetName val="Precios Base"/>
      <sheetName val="Análisis"/>
      <sheetName val="Areas piso"/>
      <sheetName val="AIU "/>
      <sheetName val="Seguridad y Salud"/>
      <sheetName val="Plan Socio Ambiental "/>
      <sheetName val="Interventoria "/>
      <sheetName val="F. MULTIPLICADOR "/>
      <sheetName val="MATERIALES "/>
      <sheetName val="Excavaciones"/>
      <sheetName val="Areas Demoliciones"/>
      <sheetName val="cantidades muros y metal"/>
      <sheetName val="cantidades casetas"/>
      <sheetName val="MODELO APU"/>
      <sheetName val="PRECIOS"/>
      <sheetName val="CANTIDADES"/>
      <sheetName val="APB10"/>
      <sheetName val="APB8"/>
      <sheetName val="APB7"/>
      <sheetName val="APB9"/>
      <sheetName val="VR.ACTUAL 2013"/>
      <sheetName val="1,5"/>
      <sheetName val="1,6"/>
      <sheetName val="1.7"/>
      <sheetName val="1.10"/>
      <sheetName val="1.11"/>
      <sheetName val="1.3"/>
      <sheetName val="1.12"/>
      <sheetName val="1,7"/>
      <sheetName val="2.1"/>
      <sheetName val="2.2"/>
      <sheetName val="2.3"/>
      <sheetName val="3,1"/>
      <sheetName val="3,2"/>
      <sheetName val="3,3"/>
      <sheetName val="3.4"/>
      <sheetName val="3,5"/>
      <sheetName val="3.6"/>
      <sheetName val="3.7"/>
      <sheetName val="3,8"/>
      <sheetName val="4,1"/>
      <sheetName val="4,2"/>
      <sheetName val="4,3"/>
      <sheetName val="4,4"/>
      <sheetName val="4,5"/>
      <sheetName val="4,6"/>
      <sheetName val="4,7"/>
      <sheetName val="4,8"/>
      <sheetName val="4,9"/>
      <sheetName val="4,10"/>
      <sheetName val="4,11"/>
      <sheetName val="4,12"/>
      <sheetName val="5,1"/>
      <sheetName val="5,2"/>
      <sheetName val="2&quot;"/>
      <sheetName val="5,3"/>
      <sheetName val="5,4"/>
      <sheetName val="pto 2&quot;"/>
      <sheetName val="5,5"/>
      <sheetName val="5,6"/>
      <sheetName val="5,7"/>
      <sheetName val="5,8"/>
      <sheetName val="6,1"/>
      <sheetName val="6,2"/>
      <sheetName val="6,3"/>
      <sheetName val="6,4"/>
      <sheetName val="6,5"/>
      <sheetName val="6,6"/>
      <sheetName val="7,1"/>
      <sheetName val="7.1"/>
      <sheetName val="7,3"/>
      <sheetName val="7,4"/>
      <sheetName val="7.2"/>
      <sheetName val="7.3"/>
      <sheetName val="7.4"/>
      <sheetName val="7.5"/>
      <sheetName val="7.6"/>
      <sheetName val="7.7"/>
      <sheetName val="7.8"/>
      <sheetName val="7,12"/>
      <sheetName val="7,13"/>
      <sheetName val="7,14"/>
      <sheetName val="8,1"/>
      <sheetName val="8,2"/>
      <sheetName val="8,3"/>
      <sheetName val="8.4"/>
      <sheetName val="9.1"/>
      <sheetName val="9,2"/>
      <sheetName val="10,1"/>
      <sheetName val="10,2"/>
      <sheetName val="APB6"/>
      <sheetName val="10,3"/>
      <sheetName val="10,4"/>
      <sheetName val="10,5"/>
      <sheetName val="11,1"/>
      <sheetName val="11,2"/>
      <sheetName val="11,3"/>
      <sheetName val="12.1"/>
      <sheetName val="12.2"/>
      <sheetName val="12,3"/>
      <sheetName val="12,4"/>
      <sheetName val="12,5"/>
      <sheetName val="12,6"/>
      <sheetName val="12,7"/>
      <sheetName val="12,8"/>
      <sheetName val="13.1"/>
      <sheetName val="13.2"/>
      <sheetName val="13.3"/>
      <sheetName val="13,4"/>
      <sheetName val="13,5"/>
      <sheetName val="13,6"/>
      <sheetName val="13,7"/>
      <sheetName val="13,1"/>
      <sheetName val="13,2"/>
      <sheetName val="13,3"/>
      <sheetName val="13.4"/>
      <sheetName val="13.5"/>
      <sheetName val="13.6"/>
      <sheetName val="13.7"/>
      <sheetName val="13.8"/>
      <sheetName val="13.9"/>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11"/>
      <sheetName val="14,12"/>
      <sheetName val="14,13"/>
      <sheetName val="14,14"/>
      <sheetName val="14,15"/>
      <sheetName val="14,16"/>
      <sheetName val="15,1"/>
      <sheetName val="15,2"/>
      <sheetName val="L PRECIOS"/>
      <sheetName val="A. P. U."/>
      <sheetName val="ESTADO VÍA-CRIT.TECNICO"/>
      <sheetName val="ESTADO RED"/>
      <sheetName val="CARRETERAS"/>
      <sheetName val="GENERALIDADES "/>
    </sheetNames>
    <sheetDataSet>
      <sheetData sheetId="0"/>
      <sheetData sheetId="1"/>
      <sheetData sheetId="2"/>
      <sheetData sheetId="3"/>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Estruc.ICEL"/>
      <sheetName val="LISTADO DE PERSO_"/>
      <sheetName val="MAT_REDES"/>
      <sheetName val="Estruc_ICEL"/>
      <sheetName val="DATOS GENERALES"/>
      <sheetName val="Hoja1"/>
      <sheetName val="APU"/>
      <sheetName val="Estado Resumen"/>
      <sheetName val="BD"/>
      <sheetName val="CANTIDADES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280000 Crude"/>
      <sheetName val="PRESUPUESTO"/>
      <sheetName val="BD"/>
      <sheetName val="CANTIDADES DE OBRA"/>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s>
    <sheetDataSet>
      <sheetData sheetId="0" refreshError="1">
        <row r="1">
          <cell r="A1">
            <v>1</v>
          </cell>
        </row>
        <row r="5">
          <cell r="F5" t="str">
            <v>SHELL</v>
          </cell>
        </row>
        <row r="9">
          <cell r="G9" t="str">
            <v>45x45cm</v>
          </cell>
        </row>
        <row r="10">
          <cell r="G10" t="str">
            <v>45x45cm</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6">
          <cell r="B16" t="str">
            <v>NOMBRE DEL PROYECTO</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 val="LONG3"/>
    </sheetNames>
    <sheetDataSet>
      <sheetData sheetId="0" refreshError="1"/>
      <sheetData sheetId="1" refreshError="1">
        <row r="199">
          <cell r="J199">
            <v>267040</v>
          </cell>
        </row>
        <row r="251">
          <cell r="J251">
            <v>681180</v>
          </cell>
        </row>
      </sheetData>
      <sheetData sheetId="2" refreshError="1"/>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DEL PROCESO"/>
      <sheetName val="PRESUPUESTOS"/>
      <sheetName val="LISTA "/>
      <sheetName val="INTEGRANTES"/>
      <sheetName val="EXPER. ESPECIFICA"/>
      <sheetName val="PROFESIONAL_CAL"/>
      <sheetName val="APOYO A IND. NAL."/>
      <sheetName val="RESUMEN"/>
      <sheetName val="ELEGIBILIDAD"/>
      <sheetName val="DATOS"/>
      <sheetName val="SMLM"/>
      <sheetName val="SMMLV"/>
      <sheetName val="Hoja1"/>
    </sheetNames>
    <sheetDataSet>
      <sheetData sheetId="0"/>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LSAL"/>
      <sheetName val="Indicadores_de_Impacto"/>
      <sheetName val="Indicadores_Gestión"/>
      <sheetName val="Programa_Presupuestal"/>
      <sheetName val="Objetivos_de_Política"/>
      <sheetName val="ANALISIS DE PRECIOS UNITARIOS"/>
      <sheetName val="AIUsan"/>
      <sheetName val="CONSEJO MCPAL"/>
      <sheetName val="ITEMS"/>
      <sheetName val="AULA"/>
      <sheetName val="Indicadores_de_Producto1"/>
      <sheetName val="Indicadores_de_Impacto1"/>
      <sheetName val="Indicadores_Gestión1"/>
      <sheetName val="Programa_Presupuestal1"/>
      <sheetName val="Objetivos_de_Política1"/>
      <sheetName val="Anexo_12"/>
      <sheetName val="ANALISIS_DE_PRECIOS_UNITARIOS"/>
      <sheetName val="PRECIOS"/>
      <sheetName val="categoria"/>
      <sheetName val="entifinan"/>
      <sheetName val="embajadas"/>
      <sheetName val="distritales"/>
      <sheetName val="actores"/>
      <sheetName val="Hoja1"/>
      <sheetName val="IDEN.XLS"/>
      <sheetName val="MANO DE OBRA"/>
      <sheetName val="EQUIPO"/>
      <sheetName val="MATERIALES"/>
      <sheetName val="Form5 _Pág_ 1"/>
      <sheetName val="Form5 _Pág_ 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1038">
          <cell r="F1038" t="str">
            <v>Yopal</v>
          </cell>
        </row>
        <row r="1039">
          <cell r="F1039" t="str">
            <v>Aguazul</v>
          </cell>
        </row>
        <row r="1040">
          <cell r="F1040" t="str">
            <v>Chameza</v>
          </cell>
        </row>
        <row r="1041">
          <cell r="F1041" t="str">
            <v>Hato Corozal</v>
          </cell>
        </row>
        <row r="1042">
          <cell r="F1042" t="str">
            <v>La Salina</v>
          </cell>
        </row>
        <row r="1043">
          <cell r="F1043" t="str">
            <v>Maní</v>
          </cell>
        </row>
        <row r="1044">
          <cell r="F1044" t="str">
            <v>Monterrey</v>
          </cell>
        </row>
        <row r="1045">
          <cell r="F1045" t="str">
            <v>Nunchía</v>
          </cell>
        </row>
        <row r="1046">
          <cell r="F1046" t="str">
            <v>Orocué</v>
          </cell>
        </row>
        <row r="1047">
          <cell r="F1047" t="str">
            <v>Paz De Ariporo</v>
          </cell>
        </row>
        <row r="1048">
          <cell r="F1048" t="str">
            <v>Pore</v>
          </cell>
        </row>
        <row r="1049">
          <cell r="F1049" t="str">
            <v>Recetor</v>
          </cell>
        </row>
        <row r="1050">
          <cell r="F1050" t="str">
            <v>Sabanalarga</v>
          </cell>
        </row>
        <row r="1051">
          <cell r="F1051" t="str">
            <v>Sácama</v>
          </cell>
        </row>
        <row r="1052">
          <cell r="F1052" t="str">
            <v>San Luis De Palenque</v>
          </cell>
        </row>
        <row r="1053">
          <cell r="F1053" t="str">
            <v>Támara</v>
          </cell>
        </row>
        <row r="1054">
          <cell r="F1054" t="str">
            <v>Tauramena</v>
          </cell>
        </row>
        <row r="1055">
          <cell r="F1055" t="str">
            <v>Trinidad</v>
          </cell>
        </row>
        <row r="1056">
          <cell r="F1056" t="str">
            <v>Villanueva</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94-2003"/>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ESTADO VÍA-CRIT.TECNICO"/>
      <sheetName val="Análisis de precios"/>
      <sheetName val="ANALISIS RESUMIDOS"/>
      <sheetName val="APU"/>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IU"/>
      <sheetName val="9_4"/>
      <sheetName val="9_41"/>
      <sheetName val="Insum"/>
      <sheetName val="REPLANTEO"/>
      <sheetName val="g.g"/>
      <sheetName val="EVA"/>
      <sheetName val="Program"/>
      <sheetName val="RESPONSABLES"/>
      <sheetName val="BASES"/>
      <sheetName val="9_42"/>
      <sheetName val="g_g"/>
      <sheetName val="A__P__U_"/>
      <sheetName val="LIStAS DESP"/>
      <sheetName val="Hoja1"/>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4"/>
      <sheetName val="9_43"/>
      <sheetName val="9_46"/>
      <sheetName val="9_47"/>
      <sheetName val="CDItem"/>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sheetName val="201.7"/>
      <sheetName val="210.2.2"/>
      <sheetName val="220.1"/>
      <sheetName val="330.1"/>
      <sheetName val="500P.1"/>
      <sheetName val="500P.2"/>
      <sheetName val="640P.2"/>
      <sheetName val="600.1"/>
      <sheetName val="610.1"/>
      <sheetName val="630.4"/>
      <sheetName val="640.1"/>
      <sheetName val="673.2"/>
      <sheetName val="672P.1"/>
      <sheetName val="2P.3"/>
      <sheetName val="3P.1.2"/>
      <sheetName val="6P.1"/>
      <sheetName val="6P.2"/>
      <sheetName val="6P.3"/>
      <sheetName val="710.1.2"/>
      <sheetName val="900.2"/>
      <sheetName val="materiales de insumo"/>
      <sheetName val="jornales y prestaciones"/>
      <sheetName val="concreto-clase D"/>
      <sheetName val="concreto-clase_E"/>
      <sheetName val="Mortero-280kg-cm2"/>
      <sheetName val="Mortero-250kg-cm2 (2)"/>
    </sheetNames>
    <sheetDataSet>
      <sheetData sheetId="0" refreshError="1"/>
      <sheetData sheetId="1" refreshError="1"/>
      <sheetData sheetId="2" refreshError="1"/>
      <sheetData sheetId="3" refreshError="1">
        <row r="2">
          <cell r="T2">
            <v>26</v>
          </cell>
        </row>
        <row r="7">
          <cell r="F7" t="str">
            <v>2121 637</v>
          </cell>
        </row>
        <row r="11">
          <cell r="F11" t="str">
            <v>OSCAR SANCHEZ</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BASE"/>
      <sheetName val="PE-02"/>
      <sheetName val="UNITARIOS"/>
      <sheetName val="PRECIOS"/>
      <sheetName val="FICHA EBI 1 de 6 "/>
      <sheetName val="Form5 _Pág_ 1"/>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Personalizar"/>
      <sheetName val="LSAL"/>
      <sheetName val="LIQUIDACION"/>
      <sheetName val="NOMINA"/>
      <sheetName val="Formato"/>
      <sheetName val="Parámetros"/>
      <sheetName val="PRESUP. RESUMEN"/>
      <sheetName val="STRSUMM0"/>
      <sheetName val="BD"/>
      <sheetName val="Hoja1"/>
      <sheetName val="EBI-1"/>
      <sheetName val="SOURCES"/>
      <sheetName val="[UNITARIOS GENERALES.xls][UNITA"/>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Presupuesto Total"/>
      <sheetName val="[UNITARIOS GENERALES.xls]\Docum"/>
      <sheetName val="[UNITARIOS GENERALES.xls]\Cofin"/>
      <sheetName val="[UNITARIOS GENERALES.xls]\Users"/>
      <sheetName val="[UNITARIOS GENERALES.xls]\A\Cof"/>
      <sheetName val="UNITARIOS_GENERALES1"/>
      <sheetName val="UNITARIOS_GENERALES2"/>
      <sheetName val="UNITARIOS_GENERALES3"/>
      <sheetName val="Actividades Contractuales"/>
      <sheetName val="ACTA PARCIAL"/>
      <sheetName val="Hoja7"/>
      <sheetName val="ATHE"/>
      <sheetName val="UNITARIOS%20GENERALES"/>
      <sheetName val="LLOR TUB PVC"/>
      <sheetName val="ANEXO_9_(MATERIAL)1"/>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5__MODIFICATORIA1"/>
      <sheetName val="CRA_MODI"/>
      <sheetName val="\Cofinanciacion\FICHAS_Y_FORMAT"/>
      <sheetName val="ESTADO_RED"/>
      <sheetName val="GENERALIDADES_"/>
      <sheetName val="Anexo_13"/>
      <sheetName val="Datos_Generales"/>
      <sheetName val="DATOS_GRAFICOS"/>
      <sheetName val="7_12"/>
      <sheetName val="ANEXO_9_(MATERIAL)2"/>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ummary"/>
      <sheetName val="CANTIDADES"/>
      <sheetName val="GENERAL"/>
      <sheetName val="101"/>
      <sheetName val="102"/>
      <sheetName val="103"/>
      <sheetName val="104"/>
      <sheetName val="105"/>
      <sheetName val="106"/>
      <sheetName val="107"/>
      <sheetName val="108"/>
      <sheetName val="109"/>
      <sheetName val="CCTO-4000 "/>
      <sheetName val="CCTO-3000"/>
      <sheetName val="CCTO-2000"/>
      <sheetName val="ACERO-60"/>
      <sheetName val="MORTERO 12"/>
      <sheetName val="EQUI"/>
      <sheetName val="PRES"/>
      <sheetName val="_Documents and Settings_Adminis"/>
      <sheetName val="_Users_Juan_Downloads_Users_USU"/>
      <sheetName val="_Users_user_Library_Mail Downlo"/>
      <sheetName val="_Cofinanciacion_FICHAS Y FORMAT"/>
      <sheetName val="_A_Cofinanciacion_FICHAS Y FORM"/>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Sheet1"/>
      <sheetName val="\\Pc_85\compartida\Cofinanciaci"/>
      <sheetName val="[UNITARIOS GENERALES.xls]_Doc_2"/>
      <sheetName val="[UNITARIOS GENERALES.xls]_Use_2"/>
      <sheetName val="[UNITARIOS GENERALES.xls]_Use_3"/>
      <sheetName val="[UNITARIOS GENERALES.xls]_Cof_2"/>
      <sheetName val="[UNITARIOS GENERALES.xls]_A_C_2"/>
      <sheetName val="[UNITARIOS GENERALES.xls]_Doc_3"/>
      <sheetName val="[UNITARIOS GENERALES.xls]_Use_4"/>
      <sheetName val="[UNITARIOS GENERALES.xls]_Use_5"/>
      <sheetName val="[UNITARIOS GENERALES.xls]_Cof_3"/>
      <sheetName val="[UNITARIOS GENERALES.xls]_A_C_3"/>
      <sheetName val="[UNITARIOS GENERALES.xls]_Doc_4"/>
      <sheetName val="[UNITARIOS GENERALES.xls]_Use_6"/>
      <sheetName val="[UNITARIOS GENERALES.xls]_Use_7"/>
      <sheetName val="[UNITARIOS GENERALES.xls]_Cof_4"/>
      <sheetName val="[UNITARIOS GENERALES.xls]_A_C_4"/>
      <sheetName val="\J\Cofinanciacion\FICHAS Y FORM"/>
      <sheetName val="BASES"/>
      <sheetName val="MC SF GAVIONES"/>
      <sheetName val="civ_roma"/>
    </sheetNames>
    <definedNames>
      <definedName name="ERR"/>
    </defined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MATERIAL ACOMETIDA</v>
          </cell>
        </row>
      </sheetData>
      <sheetData sheetId="75" refreshError="1"/>
      <sheetData sheetId="76" refreshError="1"/>
      <sheetData sheetId="77" refreshError="1"/>
      <sheetData sheetId="78">
        <row r="2">
          <cell r="B2" t="str">
            <v>MATERIAL ACOMETIDA</v>
          </cell>
        </row>
      </sheetData>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ow r="1">
          <cell r="A1">
            <v>0</v>
          </cell>
        </row>
      </sheetData>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row r="2">
          <cell r="I2" t="str">
            <v>Si</v>
          </cell>
        </row>
        <row r="3">
          <cell r="I3" t="str">
            <v>No</v>
          </cell>
        </row>
      </sheetData>
      <sheetData sheetId="13"/>
      <sheetData sheetId="1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 val="tramo_1"/>
      <sheetName val="unitario"/>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Hoja2"/>
      <sheetName val="Resultados"/>
      <sheetName val="Hoja1"/>
      <sheetName val="Pozos"/>
      <sheetName val="Descargas"/>
    </sheetNames>
    <sheetDataSet>
      <sheetData sheetId="0"/>
      <sheetData sheetId="1"/>
      <sheetData sheetId="2">
        <row r="1">
          <cell r="B1" t="str">
            <v>NODO INICIAL</v>
          </cell>
          <cell r="C1" t="str">
            <v>NODO FINAL</v>
          </cell>
          <cell r="D1" t="str">
            <v>MATERAL</v>
          </cell>
          <cell r="E1" t="str">
            <v>DIAMETRO (in)</v>
          </cell>
          <cell r="F1" t="str">
            <v>COTA TERRENO INICIAL (m)</v>
          </cell>
          <cell r="G1" t="str">
            <v>COTA TERRENO FINAL (m)</v>
          </cell>
          <cell r="H1" t="str">
            <v>BATEA INICIAL (m)</v>
          </cell>
          <cell r="I1" t="str">
            <v>BATEA FINAL (m)</v>
          </cell>
          <cell r="J1" t="str">
            <v>LONGITUD (m)</v>
          </cell>
          <cell r="K1" t="str">
            <v>PENDIENTE (%)</v>
          </cell>
          <cell r="L1" t="str">
            <v>PLAN DE OBRAS</v>
          </cell>
          <cell r="M1" t="str">
            <v>ESTADO</v>
          </cell>
        </row>
        <row r="2">
          <cell r="B2" t="str">
            <v>P29</v>
          </cell>
          <cell r="C2">
            <v>1095</v>
          </cell>
          <cell r="D2">
            <v>0.01</v>
          </cell>
          <cell r="E2">
            <v>8</v>
          </cell>
          <cell r="F2">
            <v>1297.5999999999999</v>
          </cell>
          <cell r="G2">
            <v>1296.78</v>
          </cell>
          <cell r="H2">
            <v>1296.2</v>
          </cell>
          <cell r="I2">
            <v>1295.21</v>
          </cell>
          <cell r="J2">
            <v>51.1</v>
          </cell>
          <cell r="K2">
            <v>1.9373776908023661</v>
          </cell>
          <cell r="L2" t="str">
            <v xml:space="preserve">Tramos Existentes </v>
          </cell>
          <cell r="M2" t="str">
            <v>Existente</v>
          </cell>
        </row>
        <row r="3">
          <cell r="B3">
            <v>109</v>
          </cell>
          <cell r="C3">
            <v>811</v>
          </cell>
          <cell r="D3">
            <v>1.4999999999999999E-2</v>
          </cell>
          <cell r="E3">
            <v>24</v>
          </cell>
          <cell r="F3">
            <v>1299.9100000000001</v>
          </cell>
          <cell r="G3">
            <v>1292.8900000000001</v>
          </cell>
          <cell r="H3">
            <v>1293.69</v>
          </cell>
          <cell r="I3">
            <v>1288.21</v>
          </cell>
          <cell r="J3">
            <v>77.7</v>
          </cell>
          <cell r="K3">
            <v>7.0527670527670754</v>
          </cell>
          <cell r="L3" t="str">
            <v xml:space="preserve">Tramos Existentes </v>
          </cell>
          <cell r="M3" t="str">
            <v>Existente</v>
          </cell>
        </row>
        <row r="4">
          <cell r="B4">
            <v>811</v>
          </cell>
          <cell r="C4">
            <v>812</v>
          </cell>
          <cell r="D4">
            <v>1.4999999999999999E-2</v>
          </cell>
          <cell r="E4">
            <v>24</v>
          </cell>
          <cell r="F4">
            <v>1292.8900000000001</v>
          </cell>
          <cell r="G4">
            <v>1286.6099999999999</v>
          </cell>
          <cell r="H4">
            <v>1288.21</v>
          </cell>
          <cell r="I4">
            <v>1284.8399999999999</v>
          </cell>
          <cell r="J4">
            <v>26.5</v>
          </cell>
          <cell r="K4">
            <v>12.716981132075919</v>
          </cell>
          <cell r="L4" t="str">
            <v xml:space="preserve">Tramos Existentes </v>
          </cell>
          <cell r="M4" t="str">
            <v>Existente</v>
          </cell>
        </row>
        <row r="5">
          <cell r="B5">
            <v>812</v>
          </cell>
          <cell r="C5">
            <v>813</v>
          </cell>
          <cell r="D5">
            <v>0.01</v>
          </cell>
          <cell r="E5">
            <v>24</v>
          </cell>
          <cell r="F5">
            <v>1286.6099999999999</v>
          </cell>
          <cell r="G5">
            <v>1286.93</v>
          </cell>
          <cell r="H5">
            <v>1284.8399999999999</v>
          </cell>
          <cell r="I5">
            <v>1284.56</v>
          </cell>
          <cell r="J5">
            <v>28.5</v>
          </cell>
          <cell r="K5">
            <v>0.98245614035078144</v>
          </cell>
          <cell r="L5" t="str">
            <v xml:space="preserve">Tramos Existentes </v>
          </cell>
          <cell r="M5" t="str">
            <v>Existente</v>
          </cell>
        </row>
        <row r="6">
          <cell r="B6">
            <v>813</v>
          </cell>
          <cell r="C6">
            <v>815</v>
          </cell>
          <cell r="D6">
            <v>1.4999999999999999E-2</v>
          </cell>
          <cell r="E6">
            <v>24</v>
          </cell>
          <cell r="F6">
            <v>1286.93</v>
          </cell>
          <cell r="G6">
            <v>1286.1300000000001</v>
          </cell>
          <cell r="H6">
            <v>1284.56</v>
          </cell>
          <cell r="I6">
            <v>1283.47</v>
          </cell>
          <cell r="J6">
            <v>33.1</v>
          </cell>
          <cell r="K6">
            <v>3.2930513595163688</v>
          </cell>
          <cell r="L6" t="str">
            <v xml:space="preserve">Tramos Existentes </v>
          </cell>
          <cell r="M6" t="str">
            <v>Existente</v>
          </cell>
        </row>
        <row r="7">
          <cell r="B7">
            <v>815</v>
          </cell>
          <cell r="C7">
            <v>950</v>
          </cell>
          <cell r="D7">
            <v>1.4999999999999999E-2</v>
          </cell>
          <cell r="E7">
            <v>24</v>
          </cell>
          <cell r="F7">
            <v>1286.1300000000001</v>
          </cell>
          <cell r="G7">
            <v>1285.69</v>
          </cell>
          <cell r="H7">
            <v>1283.47</v>
          </cell>
          <cell r="I7">
            <v>1282.99</v>
          </cell>
          <cell r="J7">
            <v>26</v>
          </cell>
          <cell r="K7">
            <v>1.846153846153916</v>
          </cell>
          <cell r="L7" t="str">
            <v xml:space="preserve">Tramos Existentes </v>
          </cell>
          <cell r="M7" t="str">
            <v>Existente</v>
          </cell>
        </row>
        <row r="8">
          <cell r="B8">
            <v>950</v>
          </cell>
          <cell r="C8">
            <v>948</v>
          </cell>
          <cell r="D8">
            <v>0.01</v>
          </cell>
          <cell r="E8">
            <v>24</v>
          </cell>
          <cell r="F8">
            <v>1285.69</v>
          </cell>
          <cell r="G8">
            <v>1283.69</v>
          </cell>
          <cell r="H8">
            <v>1282.99</v>
          </cell>
          <cell r="I8">
            <v>1281.03</v>
          </cell>
          <cell r="J8">
            <v>72</v>
          </cell>
          <cell r="K8">
            <v>2.7222222222222725</v>
          </cell>
          <cell r="L8" t="str">
            <v xml:space="preserve">Tramos Existentes </v>
          </cell>
          <cell r="M8" t="str">
            <v>Existente</v>
          </cell>
        </row>
        <row r="9">
          <cell r="B9">
            <v>948</v>
          </cell>
          <cell r="C9">
            <v>946</v>
          </cell>
          <cell r="D9">
            <v>0.01</v>
          </cell>
          <cell r="E9">
            <v>24</v>
          </cell>
          <cell r="F9">
            <v>1283.69</v>
          </cell>
          <cell r="G9">
            <v>1280.6600000000001</v>
          </cell>
          <cell r="H9">
            <v>1281.03</v>
          </cell>
          <cell r="I9">
            <v>1277.6500000000001</v>
          </cell>
          <cell r="J9">
            <v>31</v>
          </cell>
          <cell r="K9">
            <v>10.903225806451232</v>
          </cell>
          <cell r="L9" t="str">
            <v xml:space="preserve">Tramos Existentes </v>
          </cell>
          <cell r="M9" t="str">
            <v>Existente</v>
          </cell>
        </row>
        <row r="10">
          <cell r="B10">
            <v>946</v>
          </cell>
          <cell r="C10">
            <v>941</v>
          </cell>
          <cell r="D10">
            <v>0.01</v>
          </cell>
          <cell r="E10">
            <v>24</v>
          </cell>
          <cell r="F10">
            <v>1280.6600000000001</v>
          </cell>
          <cell r="G10">
            <v>1279.96</v>
          </cell>
          <cell r="H10">
            <v>1277.6500000000001</v>
          </cell>
          <cell r="I10">
            <v>1275.72</v>
          </cell>
          <cell r="J10">
            <v>99.8</v>
          </cell>
          <cell r="K10">
            <v>1.9338677354710059</v>
          </cell>
          <cell r="L10" t="str">
            <v xml:space="preserve">Tramos Existentes </v>
          </cell>
          <cell r="M10" t="str">
            <v>Existente</v>
          </cell>
        </row>
        <row r="11">
          <cell r="B11">
            <v>742</v>
          </cell>
          <cell r="C11">
            <v>743</v>
          </cell>
          <cell r="D11">
            <v>1.4999999999999999E-2</v>
          </cell>
          <cell r="E11">
            <v>10</v>
          </cell>
          <cell r="F11">
            <v>1322.28</v>
          </cell>
          <cell r="G11">
            <v>1320.93</v>
          </cell>
          <cell r="H11">
            <v>1320.66</v>
          </cell>
          <cell r="I11">
            <v>1319.22</v>
          </cell>
          <cell r="J11">
            <v>38.200000000000003</v>
          </cell>
          <cell r="K11">
            <v>3.7696335078535461</v>
          </cell>
          <cell r="L11" t="str">
            <v xml:space="preserve">Tramos Existentes </v>
          </cell>
          <cell r="M11" t="str">
            <v>Existente</v>
          </cell>
        </row>
        <row r="12">
          <cell r="B12">
            <v>1093</v>
          </cell>
          <cell r="C12">
            <v>1096</v>
          </cell>
          <cell r="D12">
            <v>1.4999999999999999E-2</v>
          </cell>
          <cell r="E12">
            <v>8</v>
          </cell>
          <cell r="F12">
            <v>1300.19</v>
          </cell>
          <cell r="G12">
            <v>1293.8</v>
          </cell>
          <cell r="H12">
            <v>1296.42</v>
          </cell>
          <cell r="I12">
            <v>1289.99</v>
          </cell>
          <cell r="J12">
            <v>10.199999999999999</v>
          </cell>
          <cell r="K12">
            <v>63.039215686275142</v>
          </cell>
          <cell r="L12" t="str">
            <v xml:space="preserve">Tramos Existentes </v>
          </cell>
          <cell r="M12" t="str">
            <v>Existente</v>
          </cell>
        </row>
        <row r="13">
          <cell r="B13">
            <v>113</v>
          </cell>
          <cell r="C13">
            <v>112</v>
          </cell>
          <cell r="D13">
            <v>1.4999999999999999E-2</v>
          </cell>
          <cell r="E13">
            <v>10</v>
          </cell>
          <cell r="F13">
            <v>1272.2</v>
          </cell>
          <cell r="G13">
            <v>1301.32</v>
          </cell>
          <cell r="H13">
            <v>1301.3</v>
          </cell>
          <cell r="I13">
            <v>1300</v>
          </cell>
          <cell r="J13">
            <v>28.9</v>
          </cell>
          <cell r="K13">
            <v>4.4982698961936141</v>
          </cell>
          <cell r="L13" t="str">
            <v xml:space="preserve">Tramos Existentes </v>
          </cell>
          <cell r="M13" t="str">
            <v>Existente</v>
          </cell>
        </row>
        <row r="14">
          <cell r="B14">
            <v>1095</v>
          </cell>
          <cell r="C14">
            <v>1094</v>
          </cell>
          <cell r="D14">
            <v>0.01</v>
          </cell>
          <cell r="E14">
            <v>8</v>
          </cell>
          <cell r="F14">
            <v>1296.78</v>
          </cell>
          <cell r="G14">
            <v>1297.6400000000001</v>
          </cell>
          <cell r="H14">
            <v>1295.21</v>
          </cell>
          <cell r="I14">
            <v>1294.8399999999999</v>
          </cell>
          <cell r="J14">
            <v>27.3</v>
          </cell>
          <cell r="K14">
            <v>1.3553113553117884</v>
          </cell>
          <cell r="L14" t="str">
            <v xml:space="preserve">Tramos Existentes </v>
          </cell>
          <cell r="M14" t="str">
            <v>Existente</v>
          </cell>
        </row>
        <row r="15">
          <cell r="B15">
            <v>1094</v>
          </cell>
          <cell r="C15">
            <v>1096</v>
          </cell>
          <cell r="D15">
            <v>0.01</v>
          </cell>
          <cell r="E15">
            <v>8</v>
          </cell>
          <cell r="F15">
            <v>1297.6400000000001</v>
          </cell>
          <cell r="G15">
            <v>1293.8</v>
          </cell>
          <cell r="H15">
            <v>1294.8399999999999</v>
          </cell>
          <cell r="I15">
            <v>1289.99</v>
          </cell>
          <cell r="J15">
            <v>20</v>
          </cell>
          <cell r="K15">
            <v>24.249999999999545</v>
          </cell>
          <cell r="L15" t="str">
            <v xml:space="preserve">Tramos Existentes </v>
          </cell>
          <cell r="M15" t="str">
            <v>Existente</v>
          </cell>
        </row>
        <row r="16">
          <cell r="B16">
            <v>843</v>
          </cell>
          <cell r="C16">
            <v>820</v>
          </cell>
          <cell r="D16">
            <v>1.4999999999999999E-2</v>
          </cell>
          <cell r="E16">
            <v>8</v>
          </cell>
          <cell r="F16">
            <v>1297.6500000000001</v>
          </cell>
          <cell r="G16">
            <v>1295.1199999999999</v>
          </cell>
          <cell r="H16">
            <v>1295.92</v>
          </cell>
          <cell r="I16">
            <v>1293.51</v>
          </cell>
          <cell r="J16">
            <v>43.2</v>
          </cell>
          <cell r="K16">
            <v>5.5787037037038925</v>
          </cell>
          <cell r="L16" t="str">
            <v xml:space="preserve">Tramos Existentes </v>
          </cell>
          <cell r="M16" t="str">
            <v>Existente</v>
          </cell>
        </row>
        <row r="17">
          <cell r="B17">
            <v>820</v>
          </cell>
          <cell r="C17">
            <v>819</v>
          </cell>
          <cell r="D17">
            <v>1.4999999999999999E-2</v>
          </cell>
          <cell r="E17">
            <v>12</v>
          </cell>
          <cell r="F17">
            <v>1295.1199999999999</v>
          </cell>
          <cell r="G17">
            <v>1292.75</v>
          </cell>
          <cell r="H17">
            <v>1293.51</v>
          </cell>
          <cell r="I17">
            <v>1290.51</v>
          </cell>
          <cell r="J17">
            <v>29.8</v>
          </cell>
          <cell r="K17">
            <v>10.067114093959731</v>
          </cell>
          <cell r="L17" t="str">
            <v xml:space="preserve">Tramos Existentes </v>
          </cell>
          <cell r="M17" t="str">
            <v>Existente</v>
          </cell>
        </row>
        <row r="18">
          <cell r="B18">
            <v>819</v>
          </cell>
          <cell r="C18">
            <v>224</v>
          </cell>
          <cell r="D18">
            <v>1.4999999999999999E-2</v>
          </cell>
          <cell r="E18">
            <v>16</v>
          </cell>
          <cell r="F18">
            <v>1292.75</v>
          </cell>
          <cell r="G18">
            <v>1293.01</v>
          </cell>
          <cell r="H18">
            <v>1290.51</v>
          </cell>
          <cell r="I18">
            <v>1290.04</v>
          </cell>
          <cell r="J18">
            <v>15</v>
          </cell>
          <cell r="K18">
            <v>3.1333333333335149</v>
          </cell>
          <cell r="L18" t="str">
            <v xml:space="preserve">Tramos Existentes </v>
          </cell>
          <cell r="M18" t="str">
            <v>Existente</v>
          </cell>
        </row>
        <row r="19">
          <cell r="B19">
            <v>224</v>
          </cell>
          <cell r="C19">
            <v>1099</v>
          </cell>
          <cell r="D19">
            <v>0.01</v>
          </cell>
          <cell r="E19">
            <v>16</v>
          </cell>
          <cell r="F19">
            <v>1293.01</v>
          </cell>
          <cell r="G19">
            <v>1293.19</v>
          </cell>
          <cell r="H19">
            <v>1290.04</v>
          </cell>
          <cell r="I19">
            <v>1283.8</v>
          </cell>
          <cell r="J19">
            <v>23</v>
          </cell>
          <cell r="K19">
            <v>27.130434782608738</v>
          </cell>
          <cell r="L19" t="str">
            <v xml:space="preserve">Tramos Existentes </v>
          </cell>
          <cell r="M19" t="str">
            <v>Existente</v>
          </cell>
        </row>
        <row r="20">
          <cell r="B20">
            <v>1099</v>
          </cell>
          <cell r="C20">
            <v>848</v>
          </cell>
          <cell r="D20">
            <v>1.4999999999999999E-2</v>
          </cell>
          <cell r="E20">
            <v>10</v>
          </cell>
          <cell r="F20">
            <v>1293.19</v>
          </cell>
          <cell r="G20">
            <v>1284.1199999999999</v>
          </cell>
          <cell r="H20">
            <v>1283.8</v>
          </cell>
          <cell r="I20">
            <v>1278.3900000000001</v>
          </cell>
          <cell r="J20">
            <v>65.400000000000006</v>
          </cell>
          <cell r="K20">
            <v>8.2721712538224068</v>
          </cell>
          <cell r="L20" t="str">
            <v xml:space="preserve">Tramos Existentes </v>
          </cell>
          <cell r="M20" t="str">
            <v>Existente</v>
          </cell>
        </row>
        <row r="21">
          <cell r="B21">
            <v>848</v>
          </cell>
          <cell r="C21">
            <v>1117</v>
          </cell>
          <cell r="D21">
            <v>1.4999999999999999E-2</v>
          </cell>
          <cell r="E21">
            <v>16</v>
          </cell>
          <cell r="F21">
            <v>1284.1199999999999</v>
          </cell>
          <cell r="G21">
            <v>1280.5999999999999</v>
          </cell>
          <cell r="H21">
            <v>1278.3900000000001</v>
          </cell>
          <cell r="I21">
            <v>1275.04</v>
          </cell>
          <cell r="J21">
            <v>88.6</v>
          </cell>
          <cell r="K21">
            <v>3.781038374717987</v>
          </cell>
          <cell r="L21" t="str">
            <v xml:space="preserve">Tramos Existentes </v>
          </cell>
          <cell r="M21" t="str">
            <v>Existente</v>
          </cell>
        </row>
        <row r="22">
          <cell r="B22">
            <v>1100</v>
          </cell>
          <cell r="C22">
            <v>1101</v>
          </cell>
          <cell r="D22">
            <v>1.4999999999999999E-2</v>
          </cell>
          <cell r="E22">
            <v>10</v>
          </cell>
          <cell r="F22">
            <v>1301.55</v>
          </cell>
          <cell r="G22">
            <v>1300.8699999999999</v>
          </cell>
          <cell r="H22">
            <v>1296.48</v>
          </cell>
          <cell r="I22">
            <v>1295.74</v>
          </cell>
          <cell r="J22">
            <v>23.5</v>
          </cell>
          <cell r="K22">
            <v>3.1489361702128043</v>
          </cell>
          <cell r="L22" t="str">
            <v xml:space="preserve">Tramos Existentes </v>
          </cell>
          <cell r="M22" t="str">
            <v>Existente</v>
          </cell>
        </row>
        <row r="23">
          <cell r="B23">
            <v>1092</v>
          </cell>
          <cell r="C23">
            <v>1093</v>
          </cell>
          <cell r="D23">
            <v>1.4999999999999999E-2</v>
          </cell>
          <cell r="E23">
            <v>8</v>
          </cell>
          <cell r="F23">
            <v>1298.72</v>
          </cell>
          <cell r="G23">
            <v>1300.19</v>
          </cell>
          <cell r="H23">
            <v>1297.92</v>
          </cell>
          <cell r="I23">
            <v>1296.42</v>
          </cell>
          <cell r="J23">
            <v>45.3</v>
          </cell>
          <cell r="K23">
            <v>3.3112582781456954</v>
          </cell>
          <cell r="L23" t="str">
            <v xml:space="preserve">Tramos Existentes </v>
          </cell>
          <cell r="M23" t="str">
            <v>Existente</v>
          </cell>
        </row>
        <row r="24">
          <cell r="B24" t="str">
            <v>MR7</v>
          </cell>
          <cell r="C24">
            <v>1090</v>
          </cell>
          <cell r="D24">
            <v>1.4999999999999999E-2</v>
          </cell>
          <cell r="E24">
            <v>8</v>
          </cell>
          <cell r="F24">
            <v>1278.78</v>
          </cell>
          <cell r="G24">
            <v>1282.1300000000001</v>
          </cell>
          <cell r="H24">
            <v>1275.52</v>
          </cell>
          <cell r="I24">
            <v>1278.69</v>
          </cell>
          <cell r="J24">
            <v>6.6</v>
          </cell>
          <cell r="K24">
            <v>-48.030303030304133</v>
          </cell>
          <cell r="L24" t="str">
            <v>Inhabilitar</v>
          </cell>
          <cell r="M24" t="str">
            <v>Existente</v>
          </cell>
        </row>
        <row r="25">
          <cell r="B25">
            <v>120</v>
          </cell>
          <cell r="C25">
            <v>161</v>
          </cell>
          <cell r="D25">
            <v>0.01</v>
          </cell>
          <cell r="E25">
            <v>4</v>
          </cell>
          <cell r="F25">
            <v>1272.28</v>
          </cell>
          <cell r="G25">
            <v>1305</v>
          </cell>
          <cell r="H25">
            <v>1305.57</v>
          </cell>
          <cell r="I25">
            <v>1304.33</v>
          </cell>
          <cell r="J25">
            <v>17</v>
          </cell>
          <cell r="K25">
            <v>7.2941176470588776</v>
          </cell>
          <cell r="L25" t="str">
            <v xml:space="preserve">Tramos Existentes </v>
          </cell>
          <cell r="M25" t="str">
            <v>Existente</v>
          </cell>
        </row>
        <row r="26">
          <cell r="B26">
            <v>744</v>
          </cell>
          <cell r="C26">
            <v>987</v>
          </cell>
          <cell r="D26">
            <v>1.4999999999999999E-2</v>
          </cell>
          <cell r="E26">
            <v>12</v>
          </cell>
          <cell r="F26">
            <v>1321.12</v>
          </cell>
          <cell r="G26">
            <v>1314.97</v>
          </cell>
          <cell r="H26">
            <v>1318.02</v>
          </cell>
          <cell r="I26">
            <v>1311.83</v>
          </cell>
          <cell r="J26">
            <v>36.299999999999997</v>
          </cell>
          <cell r="K26">
            <v>17.052341597796293</v>
          </cell>
          <cell r="L26" t="str">
            <v xml:space="preserve">Tramos Existentes </v>
          </cell>
          <cell r="M26" t="str">
            <v>Existente</v>
          </cell>
        </row>
        <row r="27">
          <cell r="B27">
            <v>987</v>
          </cell>
          <cell r="C27">
            <v>1084</v>
          </cell>
          <cell r="D27">
            <v>1.4999999999999999E-2</v>
          </cell>
          <cell r="E27">
            <v>22</v>
          </cell>
          <cell r="F27">
            <v>1314.97</v>
          </cell>
          <cell r="G27">
            <v>1313.17</v>
          </cell>
          <cell r="H27">
            <v>1311.83</v>
          </cell>
          <cell r="I27">
            <v>1310</v>
          </cell>
          <cell r="J27">
            <v>9.3000000000000007</v>
          </cell>
          <cell r="K27">
            <v>19.677419354837923</v>
          </cell>
          <cell r="L27" t="str">
            <v xml:space="preserve">Tramos Existentes </v>
          </cell>
          <cell r="M27" t="str">
            <v>Existente</v>
          </cell>
        </row>
        <row r="28">
          <cell r="B28">
            <v>1084</v>
          </cell>
          <cell r="C28">
            <v>1083</v>
          </cell>
          <cell r="D28">
            <v>1.4999999999999999E-2</v>
          </cell>
          <cell r="E28">
            <v>22</v>
          </cell>
          <cell r="F28">
            <v>1313.17</v>
          </cell>
          <cell r="G28">
            <v>1314.01</v>
          </cell>
          <cell r="H28">
            <v>1310</v>
          </cell>
          <cell r="I28">
            <v>1309.8699999999999</v>
          </cell>
          <cell r="J28">
            <v>56.1</v>
          </cell>
          <cell r="K28">
            <v>0.23172905525866155</v>
          </cell>
          <cell r="L28" t="str">
            <v xml:space="preserve">Tramos Existentes </v>
          </cell>
          <cell r="M28" t="str">
            <v>Existente</v>
          </cell>
        </row>
        <row r="29">
          <cell r="B29">
            <v>1083</v>
          </cell>
          <cell r="C29">
            <v>1082</v>
          </cell>
          <cell r="D29">
            <v>1.4999999999999999E-2</v>
          </cell>
          <cell r="E29">
            <v>22</v>
          </cell>
          <cell r="F29">
            <v>1314.01</v>
          </cell>
          <cell r="G29">
            <v>1315.34</v>
          </cell>
          <cell r="H29">
            <v>1309.8699999999999</v>
          </cell>
          <cell r="I29">
            <v>1309.8399999999999</v>
          </cell>
          <cell r="J29">
            <v>85.9</v>
          </cell>
          <cell r="K29">
            <v>3.492433061696474E-2</v>
          </cell>
          <cell r="L29" t="str">
            <v xml:space="preserve">Tramos Existentes </v>
          </cell>
          <cell r="M29" t="str">
            <v>Existente</v>
          </cell>
        </row>
        <row r="30">
          <cell r="B30">
            <v>1082</v>
          </cell>
          <cell r="C30">
            <v>994</v>
          </cell>
          <cell r="D30">
            <v>1.4999999999999999E-2</v>
          </cell>
          <cell r="E30">
            <v>22</v>
          </cell>
          <cell r="F30">
            <v>1315.34</v>
          </cell>
          <cell r="G30">
            <v>1295.43</v>
          </cell>
          <cell r="H30">
            <v>1309.8399999999999</v>
          </cell>
          <cell r="I30">
            <v>1293.45</v>
          </cell>
          <cell r="J30">
            <v>105.1</v>
          </cell>
          <cell r="K30">
            <v>15.594671741198738</v>
          </cell>
          <cell r="L30" t="str">
            <v xml:space="preserve">Tramos Existentes </v>
          </cell>
          <cell r="M30" t="str">
            <v>Existente</v>
          </cell>
        </row>
        <row r="31">
          <cell r="B31">
            <v>994</v>
          </cell>
          <cell r="C31">
            <v>993</v>
          </cell>
          <cell r="D31">
            <v>1.4999999999999999E-2</v>
          </cell>
          <cell r="E31">
            <v>22</v>
          </cell>
          <cell r="F31">
            <v>1295.43</v>
          </cell>
          <cell r="G31">
            <v>1295.44</v>
          </cell>
          <cell r="H31">
            <v>1293.45</v>
          </cell>
          <cell r="I31">
            <v>1293.28</v>
          </cell>
          <cell r="J31">
            <v>2.5</v>
          </cell>
          <cell r="K31">
            <v>6.8000000000029104</v>
          </cell>
          <cell r="L31" t="str">
            <v xml:space="preserve">Tramos Existentes </v>
          </cell>
          <cell r="M31" t="str">
            <v>Existente</v>
          </cell>
        </row>
        <row r="32">
          <cell r="B32">
            <v>1085</v>
          </cell>
          <cell r="C32">
            <v>1086</v>
          </cell>
          <cell r="D32">
            <v>1.4999999999999999E-2</v>
          </cell>
          <cell r="E32">
            <v>8</v>
          </cell>
          <cell r="F32">
            <v>1298.1600000000001</v>
          </cell>
          <cell r="G32">
            <v>1297.26</v>
          </cell>
          <cell r="H32">
            <v>1296.0899999999999</v>
          </cell>
          <cell r="I32">
            <v>1295.1600000000001</v>
          </cell>
          <cell r="J32">
            <v>41.9</v>
          </cell>
          <cell r="K32">
            <v>2.2195704057275329</v>
          </cell>
          <cell r="L32" t="str">
            <v xml:space="preserve">Tramos Existentes </v>
          </cell>
          <cell r="M32" t="str">
            <v>Existente</v>
          </cell>
        </row>
        <row r="33">
          <cell r="B33">
            <v>1086</v>
          </cell>
          <cell r="C33">
            <v>1087</v>
          </cell>
          <cell r="D33">
            <v>1.4999999999999999E-2</v>
          </cell>
          <cell r="E33">
            <v>10</v>
          </cell>
          <cell r="F33">
            <v>1297.26</v>
          </cell>
          <cell r="G33">
            <v>1296.8399999999999</v>
          </cell>
          <cell r="H33">
            <v>1295.1600000000001</v>
          </cell>
          <cell r="I33">
            <v>1293.9100000000001</v>
          </cell>
          <cell r="J33">
            <v>35.9</v>
          </cell>
          <cell r="K33">
            <v>3.4818941504178276</v>
          </cell>
          <cell r="L33" t="str">
            <v xml:space="preserve">Tramos Existentes </v>
          </cell>
          <cell r="M33" t="str">
            <v>Existente</v>
          </cell>
        </row>
        <row r="34">
          <cell r="B34">
            <v>110</v>
          </cell>
          <cell r="C34">
            <v>109</v>
          </cell>
          <cell r="D34">
            <v>1.4999999999999999E-2</v>
          </cell>
          <cell r="E34">
            <v>24</v>
          </cell>
          <cell r="F34">
            <v>1299.8900000000001</v>
          </cell>
          <cell r="G34">
            <v>1299.9100000000001</v>
          </cell>
          <cell r="H34">
            <v>1297.3900000000001</v>
          </cell>
          <cell r="I34">
            <v>1293.69</v>
          </cell>
          <cell r="J34">
            <v>2.4</v>
          </cell>
          <cell r="K34">
            <v>154.16666666666856</v>
          </cell>
          <cell r="L34" t="str">
            <v xml:space="preserve">Tramos Existentes </v>
          </cell>
          <cell r="M34" t="str">
            <v>Existente</v>
          </cell>
        </row>
        <row r="35">
          <cell r="B35">
            <v>1088</v>
          </cell>
          <cell r="C35" t="str">
            <v>MR7</v>
          </cell>
          <cell r="D35">
            <v>1.4999999999999999E-2</v>
          </cell>
          <cell r="E35">
            <v>8</v>
          </cell>
          <cell r="F35">
            <v>1288.19</v>
          </cell>
          <cell r="G35">
            <v>1278.78</v>
          </cell>
          <cell r="H35">
            <v>1285.22</v>
          </cell>
          <cell r="I35">
            <v>1275.52</v>
          </cell>
          <cell r="J35">
            <v>7.1</v>
          </cell>
          <cell r="K35">
            <v>136.61971830985979</v>
          </cell>
          <cell r="L35" t="str">
            <v xml:space="preserve">Tramos Existentes </v>
          </cell>
          <cell r="M35" t="str">
            <v>Existente</v>
          </cell>
        </row>
        <row r="36">
          <cell r="B36">
            <v>112</v>
          </cell>
          <cell r="C36">
            <v>110</v>
          </cell>
          <cell r="D36">
            <v>0.01</v>
          </cell>
          <cell r="E36">
            <v>12</v>
          </cell>
          <cell r="F36">
            <v>1301.32</v>
          </cell>
          <cell r="G36">
            <v>1299.8900000000001</v>
          </cell>
          <cell r="H36">
            <v>1300</v>
          </cell>
          <cell r="I36">
            <v>1297.3900000000001</v>
          </cell>
          <cell r="J36">
            <v>26.5</v>
          </cell>
          <cell r="K36">
            <v>9.8490566037732066</v>
          </cell>
          <cell r="L36" t="str">
            <v xml:space="preserve">Tramos Existentes </v>
          </cell>
          <cell r="M36" t="str">
            <v>Existente</v>
          </cell>
        </row>
        <row r="37">
          <cell r="B37">
            <v>1090</v>
          </cell>
          <cell r="C37">
            <v>1091</v>
          </cell>
          <cell r="D37">
            <v>1.4999999999999999E-2</v>
          </cell>
          <cell r="E37">
            <v>8</v>
          </cell>
          <cell r="F37">
            <v>1282.1300000000001</v>
          </cell>
          <cell r="G37">
            <v>1278.32</v>
          </cell>
          <cell r="H37">
            <v>1278.69</v>
          </cell>
          <cell r="I37">
            <v>1275.31</v>
          </cell>
          <cell r="J37">
            <v>11.9</v>
          </cell>
          <cell r="K37">
            <v>28.40336134453873</v>
          </cell>
          <cell r="L37" t="str">
            <v>Inhabilitar</v>
          </cell>
          <cell r="M37" t="str">
            <v>Existente</v>
          </cell>
        </row>
        <row r="38">
          <cell r="B38">
            <v>1091</v>
          </cell>
          <cell r="C38" t="str">
            <v>D36</v>
          </cell>
          <cell r="D38">
            <v>1.4999999999999999E-2</v>
          </cell>
          <cell r="E38">
            <v>8</v>
          </cell>
          <cell r="F38">
            <v>1278.32</v>
          </cell>
          <cell r="G38">
            <v>1272.29</v>
          </cell>
          <cell r="H38">
            <v>1275.31</v>
          </cell>
          <cell r="I38">
            <v>1271.56</v>
          </cell>
          <cell r="J38">
            <v>15.9</v>
          </cell>
          <cell r="K38">
            <v>23.584905660377359</v>
          </cell>
          <cell r="L38" t="str">
            <v>Inhabilitar</v>
          </cell>
          <cell r="M38" t="str">
            <v>Existente</v>
          </cell>
        </row>
        <row r="39">
          <cell r="B39">
            <v>119</v>
          </cell>
          <cell r="C39">
            <v>118</v>
          </cell>
          <cell r="D39">
            <v>0.01</v>
          </cell>
          <cell r="E39">
            <v>4</v>
          </cell>
          <cell r="F39">
            <v>1270.6600000000001</v>
          </cell>
          <cell r="G39">
            <v>1271.29</v>
          </cell>
          <cell r="H39">
            <v>1305.8</v>
          </cell>
          <cell r="I39">
            <v>1305.51</v>
          </cell>
          <cell r="J39">
            <v>17</v>
          </cell>
          <cell r="K39">
            <v>1.7058823529409624</v>
          </cell>
          <cell r="L39" t="str">
            <v xml:space="preserve">Tramos Existentes </v>
          </cell>
          <cell r="M39" t="str">
            <v>Existente</v>
          </cell>
        </row>
        <row r="40">
          <cell r="B40">
            <v>118</v>
          </cell>
          <cell r="C40">
            <v>117</v>
          </cell>
          <cell r="D40">
            <v>0.01</v>
          </cell>
          <cell r="E40">
            <v>4</v>
          </cell>
          <cell r="F40">
            <v>1271.29</v>
          </cell>
          <cell r="G40">
            <v>1271.0999999999999</v>
          </cell>
          <cell r="H40">
            <v>1305.51</v>
          </cell>
          <cell r="I40">
            <v>1305.08</v>
          </cell>
          <cell r="J40">
            <v>18.2</v>
          </cell>
          <cell r="K40">
            <v>2.3626373626377126</v>
          </cell>
          <cell r="L40" t="str">
            <v xml:space="preserve">Tramos Existentes </v>
          </cell>
          <cell r="M40" t="str">
            <v>Existente</v>
          </cell>
        </row>
        <row r="41">
          <cell r="B41">
            <v>117</v>
          </cell>
          <cell r="C41">
            <v>116</v>
          </cell>
          <cell r="D41">
            <v>0.01</v>
          </cell>
          <cell r="E41">
            <v>4</v>
          </cell>
          <cell r="F41">
            <v>1271.0999999999999</v>
          </cell>
          <cell r="G41">
            <v>1273.08</v>
          </cell>
          <cell r="H41">
            <v>1305.08</v>
          </cell>
          <cell r="I41">
            <v>1304.8599999999999</v>
          </cell>
          <cell r="J41">
            <v>16</v>
          </cell>
          <cell r="K41">
            <v>1.3750000000001705</v>
          </cell>
          <cell r="L41" t="str">
            <v xml:space="preserve">Tramos Existentes </v>
          </cell>
          <cell r="M41" t="str">
            <v>Existente</v>
          </cell>
        </row>
        <row r="42">
          <cell r="B42">
            <v>116</v>
          </cell>
          <cell r="C42">
            <v>115</v>
          </cell>
          <cell r="D42">
            <v>0.01</v>
          </cell>
          <cell r="E42">
            <v>10</v>
          </cell>
          <cell r="F42">
            <v>1273.08</v>
          </cell>
          <cell r="G42">
            <v>1272.6099999999999</v>
          </cell>
          <cell r="H42">
            <v>1304.8599999999999</v>
          </cell>
          <cell r="I42">
            <v>1304.26</v>
          </cell>
          <cell r="J42">
            <v>17.2</v>
          </cell>
          <cell r="K42">
            <v>3.4883720930227269</v>
          </cell>
          <cell r="L42" t="str">
            <v xml:space="preserve">Tramos Existentes </v>
          </cell>
          <cell r="M42" t="str">
            <v>Existente</v>
          </cell>
        </row>
        <row r="43">
          <cell r="B43">
            <v>115</v>
          </cell>
          <cell r="C43">
            <v>114</v>
          </cell>
          <cell r="D43">
            <v>0.01</v>
          </cell>
          <cell r="E43">
            <v>10</v>
          </cell>
          <cell r="F43">
            <v>1272.6099999999999</v>
          </cell>
          <cell r="G43">
            <v>1274</v>
          </cell>
          <cell r="H43">
            <v>1304.26</v>
          </cell>
          <cell r="I43">
            <v>1302.6500000000001</v>
          </cell>
          <cell r="J43">
            <v>8.3000000000000007</v>
          </cell>
          <cell r="K43">
            <v>19.397590361444575</v>
          </cell>
          <cell r="L43" t="str">
            <v xml:space="preserve">Tramos Existentes </v>
          </cell>
          <cell r="M43" t="str">
            <v>Existente</v>
          </cell>
        </row>
        <row r="44">
          <cell r="B44">
            <v>114</v>
          </cell>
          <cell r="C44">
            <v>113</v>
          </cell>
          <cell r="D44">
            <v>1.4999999999999999E-2</v>
          </cell>
          <cell r="E44">
            <v>10</v>
          </cell>
          <cell r="F44">
            <v>1274</v>
          </cell>
          <cell r="G44">
            <v>1272.2</v>
          </cell>
          <cell r="H44">
            <v>1302.6500000000001</v>
          </cell>
          <cell r="I44">
            <v>1301.3</v>
          </cell>
          <cell r="J44">
            <v>15.6</v>
          </cell>
          <cell r="K44">
            <v>8.6538461538470273</v>
          </cell>
          <cell r="L44" t="str">
            <v xml:space="preserve">Tramos Existentes </v>
          </cell>
          <cell r="M44" t="str">
            <v>Existente</v>
          </cell>
        </row>
        <row r="45">
          <cell r="B45">
            <v>1103</v>
          </cell>
          <cell r="C45">
            <v>1117</v>
          </cell>
          <cell r="D45">
            <v>1.4999999999999999E-2</v>
          </cell>
          <cell r="E45">
            <v>10</v>
          </cell>
          <cell r="F45">
            <v>1287.6400000000001</v>
          </cell>
          <cell r="G45">
            <v>1280.5999999999999</v>
          </cell>
          <cell r="H45">
            <v>1282.43</v>
          </cell>
          <cell r="I45">
            <v>1275.04</v>
          </cell>
          <cell r="J45">
            <v>59.8</v>
          </cell>
          <cell r="K45">
            <v>12.357859531772743</v>
          </cell>
          <cell r="L45" t="str">
            <v xml:space="preserve">Tramos Existentes </v>
          </cell>
          <cell r="M45" t="str">
            <v>Existente</v>
          </cell>
        </row>
        <row r="46">
          <cell r="B46">
            <v>1087</v>
          </cell>
          <cell r="C46">
            <v>1088</v>
          </cell>
          <cell r="D46">
            <v>1.4999999999999999E-2</v>
          </cell>
          <cell r="E46">
            <v>10</v>
          </cell>
          <cell r="F46">
            <v>1296.8399999999999</v>
          </cell>
          <cell r="G46">
            <v>1288.19</v>
          </cell>
          <cell r="H46">
            <v>1293.9100000000001</v>
          </cell>
          <cell r="I46">
            <v>1285.22</v>
          </cell>
          <cell r="J46">
            <v>34</v>
          </cell>
          <cell r="K46">
            <v>25.558823529411924</v>
          </cell>
          <cell r="L46" t="str">
            <v xml:space="preserve">Tramos Existentes </v>
          </cell>
          <cell r="M46" t="str">
            <v>Existente</v>
          </cell>
        </row>
        <row r="47">
          <cell r="B47">
            <v>1111</v>
          </cell>
          <cell r="C47">
            <v>1110</v>
          </cell>
          <cell r="D47">
            <v>1.4999999999999999E-2</v>
          </cell>
          <cell r="E47">
            <v>8</v>
          </cell>
          <cell r="F47">
            <v>1291.57</v>
          </cell>
          <cell r="G47">
            <v>1291.18</v>
          </cell>
          <cell r="H47">
            <v>1290.1099999999999</v>
          </cell>
          <cell r="I47">
            <v>1289.24</v>
          </cell>
          <cell r="J47">
            <v>35.299999999999997</v>
          </cell>
          <cell r="K47">
            <v>2.4645892351271699</v>
          </cell>
          <cell r="L47" t="str">
            <v xml:space="preserve">Tramos Existentes </v>
          </cell>
          <cell r="M47" t="str">
            <v>Existente</v>
          </cell>
        </row>
        <row r="48">
          <cell r="B48">
            <v>1101</v>
          </cell>
          <cell r="C48">
            <v>1102</v>
          </cell>
          <cell r="D48">
            <v>1.4999999999999999E-2</v>
          </cell>
          <cell r="E48">
            <v>10</v>
          </cell>
          <cell r="F48">
            <v>1300.8699999999999</v>
          </cell>
          <cell r="G48">
            <v>1299.5999999999999</v>
          </cell>
          <cell r="H48">
            <v>1295.74</v>
          </cell>
          <cell r="I48">
            <v>1294.43</v>
          </cell>
          <cell r="J48">
            <v>25.9</v>
          </cell>
          <cell r="K48">
            <v>5.0579150579148475</v>
          </cell>
          <cell r="L48" t="str">
            <v xml:space="preserve">Tramos Existentes </v>
          </cell>
          <cell r="M48" t="str">
            <v>Existente</v>
          </cell>
        </row>
        <row r="49">
          <cell r="B49">
            <v>1108</v>
          </cell>
          <cell r="C49">
            <v>1107</v>
          </cell>
          <cell r="D49">
            <v>1.4999999999999999E-2</v>
          </cell>
          <cell r="E49">
            <v>8</v>
          </cell>
          <cell r="F49">
            <v>1288.44</v>
          </cell>
          <cell r="G49">
            <v>1289.6400000000001</v>
          </cell>
          <cell r="H49">
            <v>1287.48</v>
          </cell>
          <cell r="I49">
            <v>1287.43</v>
          </cell>
          <cell r="J49">
            <v>20.8</v>
          </cell>
          <cell r="K49">
            <v>0.24038461538439673</v>
          </cell>
          <cell r="L49" t="str">
            <v xml:space="preserve">Tramos Existentes </v>
          </cell>
          <cell r="M49" t="str">
            <v>Existente</v>
          </cell>
        </row>
        <row r="50">
          <cell r="B50">
            <v>141</v>
          </cell>
          <cell r="C50">
            <v>142</v>
          </cell>
          <cell r="D50">
            <v>1.4999999999999999E-2</v>
          </cell>
          <cell r="E50">
            <v>14</v>
          </cell>
          <cell r="F50">
            <v>1260.22</v>
          </cell>
          <cell r="G50">
            <v>1304.44</v>
          </cell>
          <cell r="H50">
            <v>1305.96</v>
          </cell>
          <cell r="I50">
            <v>1299.93</v>
          </cell>
          <cell r="J50">
            <v>64.5</v>
          </cell>
          <cell r="K50">
            <v>9.3488372093022836</v>
          </cell>
          <cell r="L50" t="str">
            <v xml:space="preserve">Tramos Existentes </v>
          </cell>
          <cell r="M50" t="str">
            <v>Existente</v>
          </cell>
        </row>
        <row r="51">
          <cell r="B51">
            <v>142</v>
          </cell>
          <cell r="C51">
            <v>143</v>
          </cell>
          <cell r="D51">
            <v>1.4999999999999999E-2</v>
          </cell>
          <cell r="E51">
            <v>28</v>
          </cell>
          <cell r="F51">
            <v>1304.44</v>
          </cell>
          <cell r="G51">
            <v>1304.3699999999999</v>
          </cell>
          <cell r="H51">
            <v>1299.93</v>
          </cell>
          <cell r="I51">
            <v>1299.3499999999999</v>
          </cell>
          <cell r="J51">
            <v>30.7</v>
          </cell>
          <cell r="K51">
            <v>1.8892508143327511</v>
          </cell>
          <cell r="L51" t="str">
            <v xml:space="preserve">Tramos Existentes </v>
          </cell>
          <cell r="M51" t="str">
            <v>Existente</v>
          </cell>
        </row>
        <row r="52">
          <cell r="B52">
            <v>143</v>
          </cell>
          <cell r="C52">
            <v>144</v>
          </cell>
          <cell r="D52">
            <v>1.4999999999999999E-2</v>
          </cell>
          <cell r="E52">
            <v>28</v>
          </cell>
          <cell r="F52">
            <v>1304.3699999999999</v>
          </cell>
          <cell r="G52">
            <v>1304.72</v>
          </cell>
          <cell r="H52">
            <v>1299.3499999999999</v>
          </cell>
          <cell r="I52">
            <v>1297.8699999999999</v>
          </cell>
          <cell r="J52">
            <v>41.7</v>
          </cell>
          <cell r="K52">
            <v>3.5491606714628734</v>
          </cell>
          <cell r="L52" t="str">
            <v xml:space="preserve">Tramos Existentes </v>
          </cell>
          <cell r="M52" t="str">
            <v>Existente</v>
          </cell>
        </row>
        <row r="53">
          <cell r="B53">
            <v>144</v>
          </cell>
          <cell r="C53">
            <v>147</v>
          </cell>
          <cell r="D53">
            <v>1.4999999999999999E-2</v>
          </cell>
          <cell r="E53">
            <v>16</v>
          </cell>
          <cell r="F53">
            <v>1304.72</v>
          </cell>
          <cell r="G53">
            <v>1303.92</v>
          </cell>
          <cell r="H53">
            <v>1297.8699999999999</v>
          </cell>
          <cell r="I53">
            <v>1296.6099999999999</v>
          </cell>
          <cell r="J53">
            <v>72.099999999999994</v>
          </cell>
          <cell r="K53">
            <v>1.7475728155339683</v>
          </cell>
          <cell r="L53" t="str">
            <v xml:space="preserve">Tramos Existentes </v>
          </cell>
          <cell r="M53" t="str">
            <v>Existente</v>
          </cell>
        </row>
        <row r="54">
          <cell r="B54">
            <v>147</v>
          </cell>
          <cell r="C54">
            <v>148</v>
          </cell>
          <cell r="D54">
            <v>1.4999999999999999E-2</v>
          </cell>
          <cell r="E54">
            <v>28</v>
          </cell>
          <cell r="F54">
            <v>1303.92</v>
          </cell>
          <cell r="G54">
            <v>1303.51</v>
          </cell>
          <cell r="H54">
            <v>1296.6099999999999</v>
          </cell>
          <cell r="I54">
            <v>1294.8</v>
          </cell>
          <cell r="J54">
            <v>26.6</v>
          </cell>
          <cell r="K54">
            <v>6.8045112781952826</v>
          </cell>
          <cell r="L54" t="str">
            <v xml:space="preserve">Tramos Existentes </v>
          </cell>
          <cell r="M54" t="str">
            <v>Existente</v>
          </cell>
        </row>
        <row r="55">
          <cell r="B55">
            <v>148</v>
          </cell>
          <cell r="C55">
            <v>150</v>
          </cell>
          <cell r="D55">
            <v>1.4999999999999999E-2</v>
          </cell>
          <cell r="E55">
            <v>28</v>
          </cell>
          <cell r="F55">
            <v>1303.51</v>
          </cell>
          <cell r="G55">
            <v>1304.57</v>
          </cell>
          <cell r="H55">
            <v>1294.8</v>
          </cell>
          <cell r="I55">
            <v>1294.71</v>
          </cell>
          <cell r="J55">
            <v>46.4</v>
          </cell>
          <cell r="K55">
            <v>0.19396551724120289</v>
          </cell>
          <cell r="L55" t="str">
            <v xml:space="preserve">Tramos Existentes </v>
          </cell>
          <cell r="M55" t="str">
            <v>Existente</v>
          </cell>
        </row>
        <row r="56">
          <cell r="B56">
            <v>150</v>
          </cell>
          <cell r="C56">
            <v>156</v>
          </cell>
          <cell r="D56">
            <v>1.4999999999999999E-2</v>
          </cell>
          <cell r="E56">
            <v>28</v>
          </cell>
          <cell r="F56">
            <v>1304.57</v>
          </cell>
          <cell r="G56">
            <v>1303.54</v>
          </cell>
          <cell r="H56">
            <v>1294.71</v>
          </cell>
          <cell r="I56">
            <v>1293.83</v>
          </cell>
          <cell r="J56">
            <v>75.7</v>
          </cell>
          <cell r="K56">
            <v>1.1624834874506065</v>
          </cell>
          <cell r="L56" t="str">
            <v xml:space="preserve">Tramos Existentes </v>
          </cell>
          <cell r="M56" t="str">
            <v>Existente</v>
          </cell>
        </row>
        <row r="57">
          <cell r="B57">
            <v>1107</v>
          </cell>
          <cell r="C57">
            <v>1116</v>
          </cell>
          <cell r="D57">
            <v>1.4999999999999999E-2</v>
          </cell>
          <cell r="E57">
            <v>8</v>
          </cell>
          <cell r="F57">
            <v>1289.6400000000001</v>
          </cell>
          <cell r="G57">
            <v>1289.31</v>
          </cell>
          <cell r="H57">
            <v>1287.43</v>
          </cell>
          <cell r="I57">
            <v>1287.06</v>
          </cell>
          <cell r="J57">
            <v>24.3</v>
          </cell>
          <cell r="K57">
            <v>1.5226337448564535</v>
          </cell>
          <cell r="L57" t="str">
            <v xml:space="preserve">Tramos Existentes </v>
          </cell>
          <cell r="M57" t="str">
            <v>Existente</v>
          </cell>
        </row>
        <row r="58">
          <cell r="B58">
            <v>111</v>
          </cell>
          <cell r="C58">
            <v>109</v>
          </cell>
          <cell r="D58">
            <v>1.4999999999999999E-2</v>
          </cell>
          <cell r="E58">
            <v>28</v>
          </cell>
          <cell r="F58">
            <v>1301.22</v>
          </cell>
          <cell r="G58">
            <v>1299.9100000000001</v>
          </cell>
          <cell r="H58">
            <v>1293.74</v>
          </cell>
          <cell r="I58">
            <v>1293.69</v>
          </cell>
          <cell r="J58">
            <v>27</v>
          </cell>
          <cell r="K58">
            <v>0.18518518518501675</v>
          </cell>
          <cell r="L58" t="str">
            <v xml:space="preserve">Tramos Existentes </v>
          </cell>
          <cell r="M58" t="str">
            <v>Existente</v>
          </cell>
        </row>
        <row r="59">
          <cell r="B59">
            <v>1106</v>
          </cell>
          <cell r="C59">
            <v>1107</v>
          </cell>
          <cell r="D59">
            <v>1.4999999999999999E-2</v>
          </cell>
          <cell r="E59">
            <v>8</v>
          </cell>
          <cell r="F59">
            <v>1291.55</v>
          </cell>
          <cell r="G59">
            <v>1289.6400000000001</v>
          </cell>
          <cell r="H59">
            <v>1288.95</v>
          </cell>
          <cell r="I59">
            <v>1287.43</v>
          </cell>
          <cell r="J59">
            <v>40.299999999999997</v>
          </cell>
          <cell r="K59">
            <v>3.7717121588088882</v>
          </cell>
          <cell r="L59" t="str">
            <v xml:space="preserve">Tramos Existentes </v>
          </cell>
          <cell r="M59" t="str">
            <v>Existente</v>
          </cell>
        </row>
        <row r="60">
          <cell r="B60">
            <v>1110</v>
          </cell>
          <cell r="C60">
            <v>1108</v>
          </cell>
          <cell r="D60">
            <v>1.4999999999999999E-2</v>
          </cell>
          <cell r="E60">
            <v>8</v>
          </cell>
          <cell r="F60">
            <v>1291.18</v>
          </cell>
          <cell r="G60">
            <v>1288.44</v>
          </cell>
          <cell r="H60">
            <v>1289.24</v>
          </cell>
          <cell r="I60">
            <v>1287.48</v>
          </cell>
          <cell r="J60">
            <v>26.6</v>
          </cell>
          <cell r="K60">
            <v>6.6165413533834245</v>
          </cell>
          <cell r="L60" t="str">
            <v xml:space="preserve">Tramos Existentes </v>
          </cell>
          <cell r="M60" t="str">
            <v>Existente</v>
          </cell>
        </row>
        <row r="61">
          <cell r="B61">
            <v>1112</v>
          </cell>
          <cell r="C61">
            <v>1113</v>
          </cell>
          <cell r="D61">
            <v>1.4999999999999999E-2</v>
          </cell>
          <cell r="E61">
            <v>8</v>
          </cell>
          <cell r="F61">
            <v>1292.3699999999999</v>
          </cell>
          <cell r="G61">
            <v>1292.6099999999999</v>
          </cell>
          <cell r="H61">
            <v>1290.8399999999999</v>
          </cell>
          <cell r="I61">
            <v>1290.6400000000001</v>
          </cell>
          <cell r="J61">
            <v>14.6</v>
          </cell>
          <cell r="K61">
            <v>1.3698630136973844</v>
          </cell>
          <cell r="L61" t="str">
            <v xml:space="preserve">Tramos Existentes </v>
          </cell>
          <cell r="M61" t="str">
            <v>Existente</v>
          </cell>
        </row>
        <row r="62">
          <cell r="B62">
            <v>1113</v>
          </cell>
          <cell r="C62">
            <v>1110</v>
          </cell>
          <cell r="D62">
            <v>1.4999999999999999E-2</v>
          </cell>
          <cell r="E62">
            <v>8</v>
          </cell>
          <cell r="F62">
            <v>1292.6099999999999</v>
          </cell>
          <cell r="G62">
            <v>1291.18</v>
          </cell>
          <cell r="H62">
            <v>1290.6400000000001</v>
          </cell>
          <cell r="I62">
            <v>1289.24</v>
          </cell>
          <cell r="J62">
            <v>29.4</v>
          </cell>
          <cell r="K62">
            <v>4.7619047619050718</v>
          </cell>
          <cell r="L62" t="str">
            <v xml:space="preserve">Tramos Existentes </v>
          </cell>
          <cell r="M62" t="str">
            <v>Existente</v>
          </cell>
        </row>
        <row r="63">
          <cell r="B63">
            <v>1114</v>
          </cell>
          <cell r="C63">
            <v>1113</v>
          </cell>
          <cell r="D63">
            <v>1.4999999999999999E-2</v>
          </cell>
          <cell r="E63">
            <v>8</v>
          </cell>
          <cell r="F63">
            <v>1293.26</v>
          </cell>
          <cell r="G63">
            <v>1292.6099999999999</v>
          </cell>
          <cell r="H63">
            <v>1291.76</v>
          </cell>
          <cell r="I63">
            <v>1290.6400000000001</v>
          </cell>
          <cell r="J63">
            <v>18.3</v>
          </cell>
          <cell r="K63">
            <v>6.1202185792343755</v>
          </cell>
          <cell r="L63" t="str">
            <v xml:space="preserve">Tramos Existentes </v>
          </cell>
          <cell r="M63" t="str">
            <v>Existente</v>
          </cell>
        </row>
        <row r="64">
          <cell r="B64">
            <v>383</v>
          </cell>
          <cell r="C64">
            <v>525</v>
          </cell>
          <cell r="D64">
            <v>1.4999999999999999E-2</v>
          </cell>
          <cell r="E64">
            <v>8</v>
          </cell>
          <cell r="F64">
            <v>1311.18</v>
          </cell>
          <cell r="G64">
            <v>1310.24</v>
          </cell>
          <cell r="H64">
            <v>1309.3699999999999</v>
          </cell>
          <cell r="I64">
            <v>1305.06</v>
          </cell>
          <cell r="J64">
            <v>74.3</v>
          </cell>
          <cell r="K64">
            <v>5.80080753701204</v>
          </cell>
          <cell r="L64" t="str">
            <v xml:space="preserve">Tramos Existentes </v>
          </cell>
          <cell r="M64" t="str">
            <v>Existente</v>
          </cell>
        </row>
        <row r="65">
          <cell r="B65">
            <v>525</v>
          </cell>
          <cell r="C65">
            <v>524</v>
          </cell>
          <cell r="D65">
            <v>1.4999999999999999E-2</v>
          </cell>
          <cell r="E65">
            <v>12</v>
          </cell>
          <cell r="F65">
            <v>1310.24</v>
          </cell>
          <cell r="G65">
            <v>1310.22</v>
          </cell>
          <cell r="H65">
            <v>1305.06</v>
          </cell>
          <cell r="I65">
            <v>1305.01</v>
          </cell>
          <cell r="J65">
            <v>1.6</v>
          </cell>
          <cell r="K65">
            <v>3.1249999999971578</v>
          </cell>
          <cell r="L65" t="str">
            <v xml:space="preserve">Tramos Existentes </v>
          </cell>
          <cell r="M65" t="str">
            <v>Existente</v>
          </cell>
        </row>
        <row r="66">
          <cell r="B66">
            <v>524</v>
          </cell>
          <cell r="C66">
            <v>1122</v>
          </cell>
          <cell r="D66">
            <v>1.4999999999999999E-2</v>
          </cell>
          <cell r="E66">
            <v>12</v>
          </cell>
          <cell r="F66">
            <v>1310.22</v>
          </cell>
          <cell r="G66">
            <v>1309.9000000000001</v>
          </cell>
          <cell r="H66">
            <v>1305.01</v>
          </cell>
          <cell r="I66">
            <v>1304.6600000000001</v>
          </cell>
          <cell r="J66">
            <v>46</v>
          </cell>
          <cell r="K66">
            <v>0.76086956521719362</v>
          </cell>
          <cell r="L66" t="str">
            <v xml:space="preserve">Tramos Existentes </v>
          </cell>
          <cell r="M66" t="str">
            <v>Existente</v>
          </cell>
        </row>
        <row r="67">
          <cell r="B67">
            <v>1122</v>
          </cell>
          <cell r="C67">
            <v>452</v>
          </cell>
          <cell r="D67">
            <v>1.4999999999999999E-2</v>
          </cell>
          <cell r="E67">
            <v>12</v>
          </cell>
          <cell r="F67">
            <v>1309.9000000000001</v>
          </cell>
          <cell r="G67">
            <v>1310</v>
          </cell>
          <cell r="H67">
            <v>1304.6600000000001</v>
          </cell>
          <cell r="I67">
            <v>1303.8499999999999</v>
          </cell>
          <cell r="J67">
            <v>36.700000000000003</v>
          </cell>
          <cell r="K67">
            <v>2.2070844686653208</v>
          </cell>
          <cell r="L67" t="str">
            <v xml:space="preserve">Tramos Existentes </v>
          </cell>
          <cell r="M67" t="str">
            <v>Existente</v>
          </cell>
        </row>
        <row r="68">
          <cell r="B68">
            <v>783</v>
          </cell>
          <cell r="C68">
            <v>784</v>
          </cell>
          <cell r="D68">
            <v>1.4999999999999999E-2</v>
          </cell>
          <cell r="E68">
            <v>10</v>
          </cell>
          <cell r="F68">
            <v>1295.6600000000001</v>
          </cell>
          <cell r="G68">
            <v>1295.1400000000001</v>
          </cell>
          <cell r="H68">
            <v>1293.79</v>
          </cell>
          <cell r="I68">
            <v>1293.24</v>
          </cell>
          <cell r="J68">
            <v>40.5</v>
          </cell>
          <cell r="K68">
            <v>1.3580246913579124</v>
          </cell>
          <cell r="L68" t="str">
            <v xml:space="preserve">Tramos Existentes </v>
          </cell>
          <cell r="M68" t="str">
            <v>Existente</v>
          </cell>
        </row>
        <row r="69">
          <cell r="B69">
            <v>156</v>
          </cell>
          <cell r="C69">
            <v>111</v>
          </cell>
          <cell r="D69">
            <v>1.4999999999999999E-2</v>
          </cell>
          <cell r="E69">
            <v>28</v>
          </cell>
          <cell r="F69">
            <v>1303.54</v>
          </cell>
          <cell r="G69">
            <v>1301.22</v>
          </cell>
          <cell r="H69">
            <v>1293.83</v>
          </cell>
          <cell r="I69">
            <v>1293.74</v>
          </cell>
          <cell r="J69">
            <v>77.599999999999994</v>
          </cell>
          <cell r="K69">
            <v>0.1159793814431935</v>
          </cell>
          <cell r="L69" t="str">
            <v xml:space="preserve">Tramos Existentes </v>
          </cell>
          <cell r="M69" t="str">
            <v>Existente</v>
          </cell>
        </row>
        <row r="70">
          <cell r="B70">
            <v>774</v>
          </cell>
          <cell r="C70">
            <v>776</v>
          </cell>
          <cell r="D70">
            <v>1.4999999999999999E-2</v>
          </cell>
          <cell r="E70">
            <v>16</v>
          </cell>
          <cell r="F70">
            <v>1273.98</v>
          </cell>
          <cell r="G70">
            <v>1267.1500000000001</v>
          </cell>
          <cell r="H70">
            <v>1271.42</v>
          </cell>
          <cell r="I70">
            <v>1262.68</v>
          </cell>
          <cell r="J70">
            <v>34</v>
          </cell>
          <cell r="K70">
            <v>25.705882352941202</v>
          </cell>
          <cell r="L70" t="str">
            <v xml:space="preserve">Tramos Existentes </v>
          </cell>
          <cell r="M70" t="str">
            <v>Existente</v>
          </cell>
        </row>
        <row r="71">
          <cell r="B71">
            <v>568</v>
          </cell>
          <cell r="C71">
            <v>742</v>
          </cell>
          <cell r="D71">
            <v>1.4999999999999999E-2</v>
          </cell>
          <cell r="E71">
            <v>16</v>
          </cell>
          <cell r="F71">
            <v>1323.17</v>
          </cell>
          <cell r="G71">
            <v>1322.28</v>
          </cell>
          <cell r="H71">
            <v>1321.54</v>
          </cell>
          <cell r="I71">
            <v>1320.66</v>
          </cell>
          <cell r="J71">
            <v>17</v>
          </cell>
          <cell r="K71">
            <v>5.1764705882345989</v>
          </cell>
          <cell r="L71" t="str">
            <v xml:space="preserve">Tramos Existentes </v>
          </cell>
          <cell r="M71" t="str">
            <v>Existente</v>
          </cell>
        </row>
        <row r="72">
          <cell r="B72">
            <v>1117</v>
          </cell>
          <cell r="C72">
            <v>1118</v>
          </cell>
          <cell r="D72">
            <v>1.4999999999999999E-2</v>
          </cell>
          <cell r="E72">
            <v>16</v>
          </cell>
          <cell r="F72">
            <v>1280.5999999999999</v>
          </cell>
          <cell r="G72">
            <v>1279.82</v>
          </cell>
          <cell r="H72">
            <v>1275.04</v>
          </cell>
          <cell r="I72">
            <v>1274.97</v>
          </cell>
          <cell r="J72">
            <v>15.2</v>
          </cell>
          <cell r="K72">
            <v>0.4605263157890549</v>
          </cell>
          <cell r="L72" t="str">
            <v xml:space="preserve">Tramos Existentes </v>
          </cell>
          <cell r="M72" t="str">
            <v>Existente</v>
          </cell>
        </row>
        <row r="73">
          <cell r="B73">
            <v>1118</v>
          </cell>
          <cell r="C73">
            <v>1119</v>
          </cell>
          <cell r="D73">
            <v>1.4999999999999999E-2</v>
          </cell>
          <cell r="E73">
            <v>16</v>
          </cell>
          <cell r="F73">
            <v>1279.82</v>
          </cell>
          <cell r="G73">
            <v>1278.8900000000001</v>
          </cell>
          <cell r="H73">
            <v>1274.97</v>
          </cell>
          <cell r="I73">
            <v>1273.04</v>
          </cell>
          <cell r="J73">
            <v>50.1</v>
          </cell>
          <cell r="K73">
            <v>3.8522954091817634</v>
          </cell>
          <cell r="L73" t="str">
            <v xml:space="preserve">Tramos Existentes </v>
          </cell>
          <cell r="M73" t="str">
            <v>Existente</v>
          </cell>
        </row>
        <row r="74">
          <cell r="B74">
            <v>1119</v>
          </cell>
          <cell r="C74">
            <v>1120</v>
          </cell>
          <cell r="D74">
            <v>1.4999999999999999E-2</v>
          </cell>
          <cell r="E74">
            <v>16</v>
          </cell>
          <cell r="F74">
            <v>1278.8900000000001</v>
          </cell>
          <cell r="G74">
            <v>1276.8</v>
          </cell>
          <cell r="H74">
            <v>1273.04</v>
          </cell>
          <cell r="I74">
            <v>1275.7</v>
          </cell>
          <cell r="J74">
            <v>152.19999999999999</v>
          </cell>
          <cell r="K74">
            <v>-1.7477003942181879</v>
          </cell>
          <cell r="L74" t="str">
            <v xml:space="preserve">Tramos Existentes </v>
          </cell>
          <cell r="M74" t="str">
            <v>Existente</v>
          </cell>
        </row>
        <row r="75">
          <cell r="B75">
            <v>1120</v>
          </cell>
          <cell r="C75" t="str">
            <v>D26</v>
          </cell>
          <cell r="D75">
            <v>1.4999999999999999E-2</v>
          </cell>
          <cell r="E75">
            <v>16</v>
          </cell>
          <cell r="F75">
            <v>1276.8</v>
          </cell>
          <cell r="G75">
            <v>1268.8399999999999</v>
          </cell>
          <cell r="H75">
            <v>1275.7</v>
          </cell>
          <cell r="I75">
            <v>1268.8399999999999</v>
          </cell>
          <cell r="J75">
            <v>46.5</v>
          </cell>
          <cell r="K75">
            <v>14.752688172043285</v>
          </cell>
          <cell r="L75" t="str">
            <v>Inhabilitar</v>
          </cell>
          <cell r="M75" t="str">
            <v>Existente</v>
          </cell>
        </row>
        <row r="76">
          <cell r="B76">
            <v>889</v>
          </cell>
          <cell r="C76">
            <v>888</v>
          </cell>
          <cell r="D76">
            <v>1.4999999999999999E-2</v>
          </cell>
          <cell r="E76">
            <v>8</v>
          </cell>
          <cell r="F76">
            <v>1292.3699999999999</v>
          </cell>
          <cell r="G76">
            <v>1292.26</v>
          </cell>
          <cell r="H76">
            <v>1291.68</v>
          </cell>
          <cell r="I76">
            <v>1290.01</v>
          </cell>
          <cell r="J76">
            <v>21.6</v>
          </cell>
          <cell r="K76">
            <v>7.7314814814818185</v>
          </cell>
          <cell r="L76" t="str">
            <v xml:space="preserve">Tramos Existentes </v>
          </cell>
          <cell r="M76" t="str">
            <v>Existente</v>
          </cell>
        </row>
        <row r="77">
          <cell r="B77">
            <v>1104</v>
          </cell>
          <cell r="C77">
            <v>1105</v>
          </cell>
          <cell r="D77">
            <v>1.4999999999999999E-2</v>
          </cell>
          <cell r="E77">
            <v>16</v>
          </cell>
          <cell r="F77">
            <v>1294.54</v>
          </cell>
          <cell r="G77">
            <v>1293.4000000000001</v>
          </cell>
          <cell r="H77">
            <v>1290.72</v>
          </cell>
          <cell r="I77">
            <v>1288.51</v>
          </cell>
          <cell r="J77">
            <v>67.400000000000006</v>
          </cell>
          <cell r="K77">
            <v>3.2789317507418931</v>
          </cell>
          <cell r="L77" t="str">
            <v xml:space="preserve">Tramos Existentes </v>
          </cell>
          <cell r="M77" t="str">
            <v>Existente</v>
          </cell>
        </row>
        <row r="78">
          <cell r="B78">
            <v>1115</v>
          </cell>
          <cell r="C78">
            <v>1116</v>
          </cell>
          <cell r="D78">
            <v>1.4999999999999999E-2</v>
          </cell>
          <cell r="E78">
            <v>16</v>
          </cell>
          <cell r="F78">
            <v>1292.8599999999999</v>
          </cell>
          <cell r="G78">
            <v>1289.31</v>
          </cell>
          <cell r="H78">
            <v>1288.49</v>
          </cell>
          <cell r="I78">
            <v>1287.06</v>
          </cell>
          <cell r="J78">
            <v>29</v>
          </cell>
          <cell r="K78">
            <v>4.9310344827588404</v>
          </cell>
          <cell r="L78" t="str">
            <v xml:space="preserve">Tramos Existentes </v>
          </cell>
          <cell r="M78" t="str">
            <v>Existente</v>
          </cell>
        </row>
        <row r="79">
          <cell r="B79">
            <v>1116</v>
          </cell>
          <cell r="C79">
            <v>1121</v>
          </cell>
          <cell r="D79">
            <v>1.4999999999999999E-2</v>
          </cell>
          <cell r="E79">
            <v>16</v>
          </cell>
          <cell r="F79">
            <v>1289.31</v>
          </cell>
          <cell r="G79">
            <v>1289.5</v>
          </cell>
          <cell r="H79">
            <v>1287.06</v>
          </cell>
          <cell r="I79">
            <v>1287.02</v>
          </cell>
          <cell r="J79">
            <v>16.2</v>
          </cell>
          <cell r="K79">
            <v>0.24691358024668902</v>
          </cell>
          <cell r="L79" t="str">
            <v xml:space="preserve">Tramos Existentes </v>
          </cell>
          <cell r="M79" t="str">
            <v>Existente</v>
          </cell>
        </row>
        <row r="80">
          <cell r="B80">
            <v>1109</v>
          </cell>
          <cell r="C80">
            <v>1108</v>
          </cell>
          <cell r="D80">
            <v>1.4999999999999999E-2</v>
          </cell>
          <cell r="E80">
            <v>8</v>
          </cell>
          <cell r="F80">
            <v>1289.42</v>
          </cell>
          <cell r="G80">
            <v>1288.44</v>
          </cell>
          <cell r="H80">
            <v>1287.8</v>
          </cell>
          <cell r="I80">
            <v>1287.48</v>
          </cell>
          <cell r="J80">
            <v>44</v>
          </cell>
          <cell r="K80">
            <v>0.72727272727258263</v>
          </cell>
          <cell r="L80" t="str">
            <v xml:space="preserve">Tramos Existentes </v>
          </cell>
          <cell r="M80" t="str">
            <v>Existente</v>
          </cell>
        </row>
        <row r="81">
          <cell r="B81">
            <v>775</v>
          </cell>
          <cell r="C81">
            <v>774</v>
          </cell>
          <cell r="D81">
            <v>1.4999999999999999E-2</v>
          </cell>
          <cell r="E81">
            <v>16</v>
          </cell>
          <cell r="F81">
            <v>1287.72</v>
          </cell>
          <cell r="G81">
            <v>1273.98</v>
          </cell>
          <cell r="H81">
            <v>1284.51</v>
          </cell>
          <cell r="I81">
            <v>1271.42</v>
          </cell>
          <cell r="J81">
            <v>37.1</v>
          </cell>
          <cell r="K81">
            <v>35.283018867924305</v>
          </cell>
          <cell r="L81" t="str">
            <v xml:space="preserve">Tramos Existentes </v>
          </cell>
          <cell r="M81" t="str">
            <v>Existente</v>
          </cell>
        </row>
        <row r="82">
          <cell r="B82">
            <v>1102</v>
          </cell>
          <cell r="C82">
            <v>1103</v>
          </cell>
          <cell r="D82">
            <v>1.4999999999999999E-2</v>
          </cell>
          <cell r="E82">
            <v>10</v>
          </cell>
          <cell r="F82">
            <v>1299.5999999999999</v>
          </cell>
          <cell r="G82">
            <v>1287.6400000000001</v>
          </cell>
          <cell r="H82">
            <v>1294.43</v>
          </cell>
          <cell r="I82">
            <v>1282.43</v>
          </cell>
          <cell r="J82">
            <v>33.299999999999997</v>
          </cell>
          <cell r="K82">
            <v>36.036036036036037</v>
          </cell>
          <cell r="L82" t="str">
            <v xml:space="preserve">Tramos Existentes </v>
          </cell>
          <cell r="M82" t="str">
            <v>Existente</v>
          </cell>
        </row>
        <row r="83">
          <cell r="B83">
            <v>776</v>
          </cell>
          <cell r="C83">
            <v>777</v>
          </cell>
          <cell r="D83">
            <v>1.4999999999999999E-2</v>
          </cell>
          <cell r="E83">
            <v>16</v>
          </cell>
          <cell r="F83">
            <v>1267.1500000000001</v>
          </cell>
          <cell r="G83">
            <v>1263.6600000000001</v>
          </cell>
          <cell r="H83">
            <v>1262.68</v>
          </cell>
          <cell r="I83">
            <v>1261.5</v>
          </cell>
          <cell r="J83">
            <v>10.1</v>
          </cell>
          <cell r="K83">
            <v>11.683168316832313</v>
          </cell>
          <cell r="L83" t="str">
            <v xml:space="preserve">Tramos Existentes </v>
          </cell>
          <cell r="M83" t="str">
            <v>Existente</v>
          </cell>
        </row>
        <row r="84">
          <cell r="B84">
            <v>777</v>
          </cell>
          <cell r="C84">
            <v>778</v>
          </cell>
          <cell r="D84">
            <v>1.4999999999999999E-2</v>
          </cell>
          <cell r="E84">
            <v>16</v>
          </cell>
          <cell r="F84">
            <v>1263.6600000000001</v>
          </cell>
          <cell r="G84">
            <v>1260.6400000000001</v>
          </cell>
          <cell r="H84">
            <v>1261.5</v>
          </cell>
          <cell r="I84">
            <v>1257.4100000000001</v>
          </cell>
          <cell r="J84">
            <v>19.899999999999999</v>
          </cell>
          <cell r="K84">
            <v>20.55276381909507</v>
          </cell>
          <cell r="L84" t="str">
            <v xml:space="preserve">Tramos Existentes </v>
          </cell>
          <cell r="M84" t="str">
            <v>Existente</v>
          </cell>
        </row>
        <row r="85">
          <cell r="B85">
            <v>778</v>
          </cell>
          <cell r="C85">
            <v>779</v>
          </cell>
          <cell r="D85">
            <v>1.4999999999999999E-2</v>
          </cell>
          <cell r="E85">
            <v>16</v>
          </cell>
          <cell r="F85">
            <v>1260.6400000000001</v>
          </cell>
          <cell r="G85">
            <v>1256.03</v>
          </cell>
          <cell r="H85">
            <v>1257.4100000000001</v>
          </cell>
          <cell r="I85">
            <v>1252.22</v>
          </cell>
          <cell r="J85">
            <v>20.2</v>
          </cell>
          <cell r="K85">
            <v>25.693069306930965</v>
          </cell>
          <cell r="L85" t="str">
            <v xml:space="preserve">Tramos Existentes </v>
          </cell>
          <cell r="M85" t="str">
            <v>Existente</v>
          </cell>
        </row>
        <row r="86">
          <cell r="B86">
            <v>780</v>
          </cell>
          <cell r="C86">
            <v>841</v>
          </cell>
          <cell r="D86">
            <v>1.4999999999999999E-2</v>
          </cell>
          <cell r="E86">
            <v>14</v>
          </cell>
          <cell r="F86">
            <v>1251.6600000000001</v>
          </cell>
          <cell r="G86">
            <v>1247.49</v>
          </cell>
          <cell r="H86">
            <v>1249.33</v>
          </cell>
          <cell r="I86">
            <v>1245.44</v>
          </cell>
          <cell r="J86">
            <v>10.4</v>
          </cell>
          <cell r="K86">
            <v>37.403846153844924</v>
          </cell>
          <cell r="L86" t="str">
            <v>Inhabilitar</v>
          </cell>
          <cell r="M86" t="str">
            <v>Existente</v>
          </cell>
        </row>
        <row r="87">
          <cell r="B87">
            <v>841</v>
          </cell>
          <cell r="C87" t="str">
            <v>D20</v>
          </cell>
          <cell r="D87">
            <v>1.4999999999999999E-2</v>
          </cell>
          <cell r="E87">
            <v>14</v>
          </cell>
          <cell r="F87">
            <v>1247.49</v>
          </cell>
          <cell r="G87">
            <v>1245.1199999999999</v>
          </cell>
          <cell r="H87">
            <v>1245.44</v>
          </cell>
          <cell r="I87">
            <v>1245.1199999999999</v>
          </cell>
          <cell r="J87">
            <v>4</v>
          </cell>
          <cell r="K87">
            <v>8.0000000000040927</v>
          </cell>
          <cell r="L87" t="str">
            <v>Inhabilitar</v>
          </cell>
          <cell r="M87" t="str">
            <v>Existente</v>
          </cell>
        </row>
        <row r="88">
          <cell r="B88">
            <v>773</v>
          </cell>
          <cell r="C88">
            <v>575</v>
          </cell>
          <cell r="D88">
            <v>1.2999999999999999E-2</v>
          </cell>
          <cell r="E88">
            <v>8</v>
          </cell>
          <cell r="F88">
            <v>1292.8699999999999</v>
          </cell>
          <cell r="G88">
            <v>1292.72</v>
          </cell>
          <cell r="H88">
            <v>1291.73</v>
          </cell>
          <cell r="I88">
            <v>1290.82</v>
          </cell>
          <cell r="J88">
            <v>31.3</v>
          </cell>
          <cell r="K88">
            <v>2.907348242811763</v>
          </cell>
          <cell r="L88" t="str">
            <v xml:space="preserve">Tramos Existentes </v>
          </cell>
          <cell r="M88" t="str">
            <v>Existente</v>
          </cell>
        </row>
        <row r="89">
          <cell r="B89">
            <v>575</v>
          </cell>
          <cell r="C89">
            <v>574</v>
          </cell>
          <cell r="D89">
            <v>1.4999999999999999E-2</v>
          </cell>
          <cell r="E89">
            <v>10</v>
          </cell>
          <cell r="F89">
            <v>1292.72</v>
          </cell>
          <cell r="G89">
            <v>1292.9000000000001</v>
          </cell>
          <cell r="H89">
            <v>1290.82</v>
          </cell>
          <cell r="I89">
            <v>1290.2</v>
          </cell>
          <cell r="J89">
            <v>37.700000000000003</v>
          </cell>
          <cell r="K89">
            <v>1.6445623342172169</v>
          </cell>
          <cell r="L89" t="str">
            <v xml:space="preserve">Tramos Existentes </v>
          </cell>
          <cell r="M89" t="str">
            <v>Existente</v>
          </cell>
        </row>
        <row r="90">
          <cell r="B90">
            <v>574</v>
          </cell>
          <cell r="C90">
            <v>436</v>
          </cell>
          <cell r="D90">
            <v>1.4999999999999999E-2</v>
          </cell>
          <cell r="E90">
            <v>10</v>
          </cell>
          <cell r="F90">
            <v>1292.9000000000001</v>
          </cell>
          <cell r="G90">
            <v>1293.21</v>
          </cell>
          <cell r="H90">
            <v>1290.2</v>
          </cell>
          <cell r="I90">
            <v>1290.1099999999999</v>
          </cell>
          <cell r="J90">
            <v>21.4</v>
          </cell>
          <cell r="K90">
            <v>0.4205607476642314</v>
          </cell>
          <cell r="L90" t="str">
            <v xml:space="preserve">Tramos Existentes </v>
          </cell>
          <cell r="M90" t="str">
            <v>Existente</v>
          </cell>
        </row>
        <row r="91">
          <cell r="B91">
            <v>436</v>
          </cell>
          <cell r="C91">
            <v>1106</v>
          </cell>
          <cell r="D91">
            <v>1.4999999999999999E-2</v>
          </cell>
          <cell r="E91">
            <v>6</v>
          </cell>
          <cell r="F91">
            <v>1293.21</v>
          </cell>
          <cell r="G91">
            <v>1291.55</v>
          </cell>
          <cell r="H91">
            <v>1290.1099999999999</v>
          </cell>
          <cell r="I91">
            <v>1288.95</v>
          </cell>
          <cell r="J91">
            <v>51.3</v>
          </cell>
          <cell r="K91">
            <v>2.2612085769977672</v>
          </cell>
          <cell r="L91" t="str">
            <v xml:space="preserve">Tramos Existentes </v>
          </cell>
          <cell r="M91" t="str">
            <v>Existente</v>
          </cell>
        </row>
        <row r="92">
          <cell r="B92">
            <v>1121</v>
          </cell>
          <cell r="C92">
            <v>775</v>
          </cell>
          <cell r="D92">
            <v>1.4999999999999999E-2</v>
          </cell>
          <cell r="E92">
            <v>16</v>
          </cell>
          <cell r="F92">
            <v>1289.5</v>
          </cell>
          <cell r="G92">
            <v>1287.72</v>
          </cell>
          <cell r="H92">
            <v>1287.02</v>
          </cell>
          <cell r="I92">
            <v>1284.51</v>
          </cell>
          <cell r="J92">
            <v>34.5</v>
          </cell>
          <cell r="K92">
            <v>7.2753623188405534</v>
          </cell>
          <cell r="L92" t="str">
            <v xml:space="preserve">Tramos Existentes </v>
          </cell>
          <cell r="M92" t="str">
            <v>Existente</v>
          </cell>
        </row>
        <row r="93">
          <cell r="B93">
            <v>824</v>
          </cell>
          <cell r="C93">
            <v>976</v>
          </cell>
          <cell r="D93">
            <v>1.4999999999999999E-2</v>
          </cell>
          <cell r="E93">
            <v>12</v>
          </cell>
          <cell r="F93">
            <v>1310.6500000000001</v>
          </cell>
          <cell r="G93">
            <v>1311.88</v>
          </cell>
          <cell r="H93">
            <v>1308.95</v>
          </cell>
          <cell r="I93">
            <v>1308.1099999999999</v>
          </cell>
          <cell r="J93">
            <v>26.8</v>
          </cell>
          <cell r="K93">
            <v>3.1343283582094985</v>
          </cell>
          <cell r="L93" t="str">
            <v xml:space="preserve">Tramos Existentes </v>
          </cell>
          <cell r="M93" t="str">
            <v>Existente</v>
          </cell>
        </row>
        <row r="94">
          <cell r="B94">
            <v>1098</v>
          </cell>
          <cell r="C94">
            <v>1097</v>
          </cell>
          <cell r="D94">
            <v>0.01</v>
          </cell>
          <cell r="E94">
            <v>10</v>
          </cell>
          <cell r="F94">
            <v>1301.19</v>
          </cell>
          <cell r="G94">
            <v>1297.4100000000001</v>
          </cell>
          <cell r="H94">
            <v>1299.3</v>
          </cell>
          <cell r="I94">
            <v>1295.4100000000001</v>
          </cell>
          <cell r="J94">
            <v>31.9</v>
          </cell>
          <cell r="K94">
            <v>12.194357366770761</v>
          </cell>
          <cell r="L94" t="str">
            <v xml:space="preserve">Tramos Existentes </v>
          </cell>
          <cell r="M94" t="str">
            <v>Existente</v>
          </cell>
        </row>
        <row r="95">
          <cell r="B95">
            <v>1097</v>
          </cell>
          <cell r="C95">
            <v>1060</v>
          </cell>
          <cell r="D95">
            <v>0.01</v>
          </cell>
          <cell r="E95">
            <v>10</v>
          </cell>
          <cell r="F95">
            <v>1297.4100000000001</v>
          </cell>
          <cell r="G95">
            <v>1293.8</v>
          </cell>
          <cell r="H95">
            <v>1295.4100000000001</v>
          </cell>
          <cell r="I95">
            <v>1292.8</v>
          </cell>
          <cell r="J95">
            <v>11.6</v>
          </cell>
          <cell r="K95">
            <v>22.500000000001101</v>
          </cell>
          <cell r="L95" t="str">
            <v xml:space="preserve">Tramos Existentes </v>
          </cell>
          <cell r="M95" t="str">
            <v>Existente</v>
          </cell>
        </row>
        <row r="96">
          <cell r="B96">
            <v>1060</v>
          </cell>
          <cell r="C96" t="str">
            <v>D31</v>
          </cell>
          <cell r="D96">
            <v>0.01</v>
          </cell>
          <cell r="E96">
            <v>10</v>
          </cell>
          <cell r="F96">
            <v>1293.8</v>
          </cell>
          <cell r="G96">
            <v>1279.24</v>
          </cell>
          <cell r="H96">
            <v>1292.8</v>
          </cell>
          <cell r="I96">
            <v>1279.24</v>
          </cell>
          <cell r="J96">
            <v>15.3</v>
          </cell>
          <cell r="K96">
            <v>88.627450980391799</v>
          </cell>
          <cell r="L96" t="str">
            <v xml:space="preserve">Tramos Existentes </v>
          </cell>
          <cell r="M96" t="str">
            <v>Existente</v>
          </cell>
        </row>
        <row r="97">
          <cell r="B97">
            <v>921</v>
          </cell>
          <cell r="C97">
            <v>1063</v>
          </cell>
          <cell r="D97">
            <v>1.4999999999999999E-2</v>
          </cell>
          <cell r="E97">
            <v>8</v>
          </cell>
          <cell r="F97">
            <v>1302.83</v>
          </cell>
          <cell r="G97">
            <v>1303.77</v>
          </cell>
          <cell r="H97">
            <v>1301.8699999999999</v>
          </cell>
          <cell r="I97">
            <v>1301.8</v>
          </cell>
          <cell r="J97">
            <v>43</v>
          </cell>
          <cell r="K97">
            <v>0.16279069767427054</v>
          </cell>
          <cell r="L97" t="str">
            <v xml:space="preserve">Tramos Existentes </v>
          </cell>
          <cell r="M97" t="str">
            <v>Existente</v>
          </cell>
        </row>
        <row r="98">
          <cell r="B98">
            <v>1063</v>
          </cell>
          <cell r="C98">
            <v>1062</v>
          </cell>
          <cell r="D98">
            <v>1.4999999999999999E-2</v>
          </cell>
          <cell r="E98">
            <v>8</v>
          </cell>
          <cell r="F98">
            <v>1303.77</v>
          </cell>
          <cell r="G98">
            <v>1303.6400000000001</v>
          </cell>
          <cell r="H98">
            <v>1301.8</v>
          </cell>
          <cell r="I98">
            <v>1301.55</v>
          </cell>
          <cell r="J98">
            <v>4.3</v>
          </cell>
          <cell r="K98">
            <v>5.8139534883720927</v>
          </cell>
          <cell r="L98" t="str">
            <v xml:space="preserve">Renovacion </v>
          </cell>
          <cell r="M98" t="str">
            <v>Existente</v>
          </cell>
        </row>
        <row r="99">
          <cell r="B99">
            <v>1062</v>
          </cell>
          <cell r="C99" t="str">
            <v>AD15</v>
          </cell>
          <cell r="D99">
            <v>1.4999999999999999E-2</v>
          </cell>
          <cell r="E99">
            <v>12</v>
          </cell>
          <cell r="F99">
            <v>1303.6400000000001</v>
          </cell>
          <cell r="G99">
            <v>1294.74</v>
          </cell>
          <cell r="H99">
            <v>1301.55</v>
          </cell>
          <cell r="I99">
            <v>1293.1500000000001</v>
          </cell>
          <cell r="J99">
            <v>44.2</v>
          </cell>
          <cell r="K99">
            <v>19.004524886877519</v>
          </cell>
          <cell r="L99" t="str">
            <v xml:space="preserve">Renovacion </v>
          </cell>
          <cell r="M99" t="str">
            <v>Existente</v>
          </cell>
        </row>
        <row r="100">
          <cell r="B100" t="str">
            <v>AD15</v>
          </cell>
          <cell r="C100">
            <v>997</v>
          </cell>
          <cell r="D100">
            <v>1.4999999999999999E-2</v>
          </cell>
          <cell r="E100">
            <v>10</v>
          </cell>
          <cell r="F100">
            <v>1294.74</v>
          </cell>
          <cell r="G100">
            <v>1289.99</v>
          </cell>
          <cell r="H100">
            <v>1293.1500000000001</v>
          </cell>
          <cell r="I100">
            <v>1283.8900000000001</v>
          </cell>
          <cell r="J100">
            <v>7</v>
          </cell>
          <cell r="K100">
            <v>132.28571428571416</v>
          </cell>
          <cell r="L100" t="str">
            <v xml:space="preserve">Renovacion </v>
          </cell>
          <cell r="M100" t="str">
            <v>Existente</v>
          </cell>
        </row>
        <row r="101">
          <cell r="B101">
            <v>997</v>
          </cell>
          <cell r="C101">
            <v>999</v>
          </cell>
          <cell r="D101">
            <v>1.4999999999999999E-2</v>
          </cell>
          <cell r="E101">
            <v>12</v>
          </cell>
          <cell r="F101">
            <v>1289.99</v>
          </cell>
          <cell r="G101">
            <v>1285.81</v>
          </cell>
          <cell r="H101">
            <v>1283.8900000000001</v>
          </cell>
          <cell r="I101">
            <v>1281.55</v>
          </cell>
          <cell r="J101">
            <v>16.3</v>
          </cell>
          <cell r="K101">
            <v>14.355828220859786</v>
          </cell>
          <cell r="L101" t="str">
            <v xml:space="preserve">Tramos Existentes </v>
          </cell>
          <cell r="M101" t="str">
            <v>Existente</v>
          </cell>
        </row>
        <row r="102">
          <cell r="B102">
            <v>743</v>
          </cell>
          <cell r="C102">
            <v>744</v>
          </cell>
          <cell r="D102">
            <v>1.4999999999999999E-2</v>
          </cell>
          <cell r="E102">
            <v>16</v>
          </cell>
          <cell r="F102">
            <v>1320.93</v>
          </cell>
          <cell r="G102">
            <v>1321.12</v>
          </cell>
          <cell r="H102">
            <v>1319.22</v>
          </cell>
          <cell r="I102">
            <v>1318.02</v>
          </cell>
          <cell r="J102">
            <v>18.5</v>
          </cell>
          <cell r="K102">
            <v>6.4864864864867329</v>
          </cell>
          <cell r="L102" t="str">
            <v xml:space="preserve">Tramos Existentes </v>
          </cell>
          <cell r="M102" t="str">
            <v>Existente</v>
          </cell>
        </row>
        <row r="103">
          <cell r="B103">
            <v>823</v>
          </cell>
          <cell r="C103">
            <v>824</v>
          </cell>
          <cell r="D103">
            <v>1.4999999999999999E-2</v>
          </cell>
          <cell r="E103">
            <v>8</v>
          </cell>
          <cell r="F103">
            <v>1310.3699999999999</v>
          </cell>
          <cell r="G103">
            <v>1310.6500000000001</v>
          </cell>
          <cell r="H103">
            <v>1309.6199999999999</v>
          </cell>
          <cell r="I103">
            <v>1308.95</v>
          </cell>
          <cell r="J103">
            <v>28</v>
          </cell>
          <cell r="K103">
            <v>2.3928571428565908</v>
          </cell>
          <cell r="L103" t="str">
            <v xml:space="preserve">Tramos Existentes </v>
          </cell>
          <cell r="M103" t="str">
            <v>Existente</v>
          </cell>
        </row>
        <row r="104">
          <cell r="B104" t="str">
            <v>921i</v>
          </cell>
          <cell r="C104">
            <v>1064</v>
          </cell>
          <cell r="D104">
            <v>0.01</v>
          </cell>
          <cell r="E104">
            <v>6</v>
          </cell>
          <cell r="F104">
            <v>1302.83</v>
          </cell>
          <cell r="G104">
            <v>1302.1400000000001</v>
          </cell>
          <cell r="H104">
            <v>1301.8800000000001</v>
          </cell>
          <cell r="I104">
            <v>1301.03</v>
          </cell>
          <cell r="J104">
            <v>23.7</v>
          </cell>
          <cell r="K104">
            <v>3.5864978902959344</v>
          </cell>
          <cell r="L104" t="str">
            <v xml:space="preserve">Tramos Existentes </v>
          </cell>
          <cell r="M104" t="str">
            <v>Existente</v>
          </cell>
        </row>
        <row r="105">
          <cell r="B105">
            <v>976</v>
          </cell>
          <cell r="C105">
            <v>974</v>
          </cell>
          <cell r="D105">
            <v>1.4999999999999999E-2</v>
          </cell>
          <cell r="E105">
            <v>12</v>
          </cell>
          <cell r="F105">
            <v>1311.88</v>
          </cell>
          <cell r="G105">
            <v>1311.27</v>
          </cell>
          <cell r="H105">
            <v>1308.1099999999999</v>
          </cell>
          <cell r="I105">
            <v>1306.26</v>
          </cell>
          <cell r="J105">
            <v>23.9</v>
          </cell>
          <cell r="K105">
            <v>7.7405857740581983</v>
          </cell>
          <cell r="L105" t="str">
            <v xml:space="preserve">Tramos Existentes </v>
          </cell>
          <cell r="M105" t="str">
            <v>Existente</v>
          </cell>
        </row>
        <row r="106">
          <cell r="B106">
            <v>1067</v>
          </cell>
          <cell r="C106">
            <v>1066</v>
          </cell>
          <cell r="D106">
            <v>1.4999999999999999E-2</v>
          </cell>
          <cell r="E106">
            <v>12</v>
          </cell>
          <cell r="F106">
            <v>1314.09</v>
          </cell>
          <cell r="G106">
            <v>1314</v>
          </cell>
          <cell r="H106">
            <v>1310.88</v>
          </cell>
          <cell r="I106">
            <v>1307.22</v>
          </cell>
          <cell r="J106">
            <v>30.5</v>
          </cell>
          <cell r="K106">
            <v>12.000000000000268</v>
          </cell>
          <cell r="L106" t="str">
            <v xml:space="preserve">Renovacion </v>
          </cell>
          <cell r="M106" t="str">
            <v>Existente</v>
          </cell>
        </row>
        <row r="107">
          <cell r="B107">
            <v>1066</v>
          </cell>
          <cell r="C107">
            <v>662</v>
          </cell>
          <cell r="D107">
            <v>1.4999999999999999E-2</v>
          </cell>
          <cell r="E107">
            <v>12</v>
          </cell>
          <cell r="F107">
            <v>1314</v>
          </cell>
          <cell r="G107">
            <v>1313.81</v>
          </cell>
          <cell r="H107">
            <v>1307.22</v>
          </cell>
          <cell r="I107">
            <v>1306.78</v>
          </cell>
          <cell r="J107">
            <v>35.200000000000003</v>
          </cell>
          <cell r="K107">
            <v>1.250000000000155</v>
          </cell>
          <cell r="L107" t="str">
            <v xml:space="preserve">Tramos Existentes </v>
          </cell>
          <cell r="M107" t="str">
            <v>Existente</v>
          </cell>
        </row>
        <row r="108">
          <cell r="B108">
            <v>662</v>
          </cell>
          <cell r="C108">
            <v>727</v>
          </cell>
          <cell r="D108">
            <v>1.4999999999999999E-2</v>
          </cell>
          <cell r="E108">
            <v>12</v>
          </cell>
          <cell r="F108">
            <v>1313.81</v>
          </cell>
          <cell r="G108">
            <v>1309.54</v>
          </cell>
          <cell r="H108">
            <v>1306.78</v>
          </cell>
          <cell r="I108">
            <v>1306.53</v>
          </cell>
          <cell r="J108">
            <v>15.4</v>
          </cell>
          <cell r="K108">
            <v>1.6233766233766231</v>
          </cell>
          <cell r="L108" t="str">
            <v xml:space="preserve">Tramos Existentes </v>
          </cell>
          <cell r="M108" t="str">
            <v>Existente</v>
          </cell>
        </row>
        <row r="109">
          <cell r="B109">
            <v>727</v>
          </cell>
          <cell r="C109">
            <v>728</v>
          </cell>
          <cell r="D109">
            <v>0.01</v>
          </cell>
          <cell r="E109">
            <v>12</v>
          </cell>
          <cell r="F109">
            <v>1309.54</v>
          </cell>
          <cell r="G109">
            <v>1309</v>
          </cell>
          <cell r="H109">
            <v>1306.53</v>
          </cell>
          <cell r="I109">
            <v>1305.7</v>
          </cell>
          <cell r="J109">
            <v>28.8</v>
          </cell>
          <cell r="K109">
            <v>2.8819444444441915</v>
          </cell>
          <cell r="L109" t="str">
            <v xml:space="preserve">Tramos Existentes </v>
          </cell>
          <cell r="M109" t="str">
            <v>Existente</v>
          </cell>
        </row>
        <row r="110">
          <cell r="B110">
            <v>728</v>
          </cell>
          <cell r="C110">
            <v>978</v>
          </cell>
          <cell r="D110">
            <v>0.01</v>
          </cell>
          <cell r="E110">
            <v>12</v>
          </cell>
          <cell r="F110">
            <v>1309</v>
          </cell>
          <cell r="G110">
            <v>1308.3399999999999</v>
          </cell>
          <cell r="H110">
            <v>1305.7</v>
          </cell>
          <cell r="I110">
            <v>1305.1500000000001</v>
          </cell>
          <cell r="J110">
            <v>30.3</v>
          </cell>
          <cell r="K110">
            <v>1.8151815181516651</v>
          </cell>
          <cell r="L110" t="str">
            <v xml:space="preserve">Tramos Existentes </v>
          </cell>
          <cell r="M110" t="str">
            <v>Existente</v>
          </cell>
        </row>
        <row r="111">
          <cell r="B111" t="str">
            <v>853i</v>
          </cell>
          <cell r="C111">
            <v>854</v>
          </cell>
          <cell r="D111">
            <v>1.4999999999999999E-2</v>
          </cell>
          <cell r="E111">
            <v>10</v>
          </cell>
          <cell r="F111">
            <v>1315.85</v>
          </cell>
          <cell r="G111">
            <v>1315.19</v>
          </cell>
          <cell r="H111">
            <v>1313.31</v>
          </cell>
          <cell r="I111">
            <v>1313.13</v>
          </cell>
          <cell r="J111">
            <v>79.599999999999994</v>
          </cell>
          <cell r="K111">
            <v>0.226130653266126</v>
          </cell>
          <cell r="L111" t="str">
            <v xml:space="preserve">Tramos Existentes </v>
          </cell>
          <cell r="M111" t="str">
            <v>Existente</v>
          </cell>
        </row>
        <row r="112">
          <cell r="B112">
            <v>854</v>
          </cell>
          <cell r="C112">
            <v>856</v>
          </cell>
          <cell r="D112">
            <v>1.4999999999999999E-2</v>
          </cell>
          <cell r="E112">
            <v>10</v>
          </cell>
          <cell r="F112">
            <v>1315.19</v>
          </cell>
          <cell r="G112">
            <v>1313.36</v>
          </cell>
          <cell r="H112">
            <v>1313.13</v>
          </cell>
          <cell r="I112">
            <v>1311.28</v>
          </cell>
          <cell r="J112">
            <v>21.9</v>
          </cell>
          <cell r="K112">
            <v>8.4474885844755097</v>
          </cell>
          <cell r="L112" t="str">
            <v xml:space="preserve">Tramos Existentes </v>
          </cell>
          <cell r="M112" t="str">
            <v>Existente</v>
          </cell>
        </row>
        <row r="113">
          <cell r="B113">
            <v>856</v>
          </cell>
          <cell r="C113">
            <v>796</v>
          </cell>
          <cell r="D113">
            <v>0.01</v>
          </cell>
          <cell r="E113">
            <v>12</v>
          </cell>
          <cell r="F113">
            <v>1313.36</v>
          </cell>
          <cell r="G113">
            <v>1312.06</v>
          </cell>
          <cell r="H113">
            <v>1311.28</v>
          </cell>
          <cell r="I113">
            <v>1309.6600000000001</v>
          </cell>
          <cell r="J113">
            <v>68.5</v>
          </cell>
          <cell r="K113">
            <v>2.3649635036494758</v>
          </cell>
          <cell r="L113" t="str">
            <v xml:space="preserve">Tramos Existentes </v>
          </cell>
          <cell r="M113" t="str">
            <v>Existente</v>
          </cell>
        </row>
        <row r="114">
          <cell r="B114">
            <v>1065</v>
          </cell>
          <cell r="C114">
            <v>823</v>
          </cell>
          <cell r="D114">
            <v>0.01</v>
          </cell>
          <cell r="E114">
            <v>6</v>
          </cell>
          <cell r="F114">
            <v>1310.3599999999999</v>
          </cell>
          <cell r="G114">
            <v>1310.3699999999999</v>
          </cell>
          <cell r="H114">
            <v>1309.7</v>
          </cell>
          <cell r="I114">
            <v>1309.6199999999999</v>
          </cell>
          <cell r="J114">
            <v>3.2</v>
          </cell>
          <cell r="K114">
            <v>2.5000000000048317</v>
          </cell>
          <cell r="L114" t="str">
            <v xml:space="preserve">Tramos Existentes </v>
          </cell>
          <cell r="M114" t="str">
            <v>Existente</v>
          </cell>
        </row>
        <row r="115">
          <cell r="B115">
            <v>933</v>
          </cell>
          <cell r="C115">
            <v>853</v>
          </cell>
          <cell r="D115">
            <v>1.4999999999999999E-2</v>
          </cell>
          <cell r="E115">
            <v>10</v>
          </cell>
          <cell r="F115">
            <v>1316.77</v>
          </cell>
          <cell r="G115">
            <v>1315.85</v>
          </cell>
          <cell r="H115">
            <v>1315.2</v>
          </cell>
          <cell r="I115">
            <v>1312.57</v>
          </cell>
          <cell r="J115">
            <v>69.7</v>
          </cell>
          <cell r="K115">
            <v>3.773314203730429</v>
          </cell>
          <cell r="L115" t="str">
            <v xml:space="preserve">Tramos Existentes </v>
          </cell>
          <cell r="M115" t="str">
            <v>Existente</v>
          </cell>
        </row>
        <row r="116">
          <cell r="B116">
            <v>252</v>
          </cell>
          <cell r="C116">
            <v>255</v>
          </cell>
          <cell r="D116">
            <v>1.4999999999999999E-2</v>
          </cell>
          <cell r="E116">
            <v>8</v>
          </cell>
          <cell r="F116">
            <v>1309.7</v>
          </cell>
          <cell r="G116">
            <v>1309.75</v>
          </cell>
          <cell r="H116">
            <v>1308.5899999999999</v>
          </cell>
          <cell r="I116">
            <v>1308.32</v>
          </cell>
          <cell r="J116">
            <v>26</v>
          </cell>
          <cell r="K116">
            <v>1.0384615384614686</v>
          </cell>
          <cell r="L116" t="str">
            <v xml:space="preserve">Tramos Existentes </v>
          </cell>
          <cell r="M116" t="str">
            <v>Existente</v>
          </cell>
        </row>
        <row r="117">
          <cell r="B117">
            <v>785</v>
          </cell>
          <cell r="C117">
            <v>786</v>
          </cell>
          <cell r="D117">
            <v>1.4999999999999999E-2</v>
          </cell>
          <cell r="E117">
            <v>8</v>
          </cell>
          <cell r="F117">
            <v>1294.51</v>
          </cell>
          <cell r="G117">
            <v>1292.23</v>
          </cell>
          <cell r="H117">
            <v>1292.5</v>
          </cell>
          <cell r="I117">
            <v>1291.3900000000001</v>
          </cell>
          <cell r="J117">
            <v>108.6</v>
          </cell>
          <cell r="K117">
            <v>1.0220994475137202</v>
          </cell>
          <cell r="L117" t="str">
            <v xml:space="preserve">Tramos Existentes </v>
          </cell>
          <cell r="M117" t="str">
            <v>Existente</v>
          </cell>
        </row>
        <row r="118">
          <cell r="B118">
            <v>786</v>
          </cell>
          <cell r="C118">
            <v>787</v>
          </cell>
          <cell r="D118">
            <v>1.4999999999999999E-2</v>
          </cell>
          <cell r="E118">
            <v>8</v>
          </cell>
          <cell r="F118">
            <v>1292.23</v>
          </cell>
          <cell r="G118">
            <v>1292.6099999999999</v>
          </cell>
          <cell r="H118">
            <v>1291.3900000000001</v>
          </cell>
          <cell r="I118">
            <v>1290.8399999999999</v>
          </cell>
          <cell r="J118">
            <v>46.3</v>
          </cell>
          <cell r="K118">
            <v>1.1879049676029847</v>
          </cell>
          <cell r="L118" t="str">
            <v xml:space="preserve">Tramos Existentes </v>
          </cell>
          <cell r="M118" t="str">
            <v>Existente</v>
          </cell>
        </row>
        <row r="119">
          <cell r="B119">
            <v>787</v>
          </cell>
          <cell r="C119">
            <v>1051</v>
          </cell>
          <cell r="D119">
            <v>1.4999999999999999E-2</v>
          </cell>
          <cell r="E119">
            <v>10</v>
          </cell>
          <cell r="F119">
            <v>1292.6099999999999</v>
          </cell>
          <cell r="G119">
            <v>1290.3499999999999</v>
          </cell>
          <cell r="H119">
            <v>1290.8399999999999</v>
          </cell>
          <cell r="I119">
            <v>1288.83</v>
          </cell>
          <cell r="J119">
            <v>86.9</v>
          </cell>
          <cell r="K119">
            <v>2.3130034522439482</v>
          </cell>
          <cell r="L119" t="str">
            <v xml:space="preserve">Tramos Existentes </v>
          </cell>
          <cell r="M119" t="str">
            <v>Existente</v>
          </cell>
        </row>
        <row r="120">
          <cell r="B120">
            <v>1051</v>
          </cell>
          <cell r="C120">
            <v>1052</v>
          </cell>
          <cell r="D120">
            <v>1.4999999999999999E-2</v>
          </cell>
          <cell r="E120">
            <v>10</v>
          </cell>
          <cell r="F120">
            <v>1290.3499999999999</v>
          </cell>
          <cell r="G120">
            <v>1288.52</v>
          </cell>
          <cell r="H120">
            <v>1288.83</v>
          </cell>
          <cell r="I120">
            <v>1287.08</v>
          </cell>
          <cell r="J120">
            <v>61.7</v>
          </cell>
          <cell r="K120">
            <v>2.8363047001620743</v>
          </cell>
          <cell r="L120" t="str">
            <v xml:space="preserve">Tramos Existentes </v>
          </cell>
          <cell r="M120" t="str">
            <v>Existente</v>
          </cell>
        </row>
        <row r="121">
          <cell r="B121">
            <v>1052</v>
          </cell>
          <cell r="C121">
            <v>1053</v>
          </cell>
          <cell r="D121">
            <v>1.4999999999999999E-2</v>
          </cell>
          <cell r="E121">
            <v>10</v>
          </cell>
          <cell r="F121">
            <v>1288.52</v>
          </cell>
          <cell r="G121">
            <v>1288.4100000000001</v>
          </cell>
          <cell r="H121">
            <v>1287.08</v>
          </cell>
          <cell r="I121">
            <v>1286.8800000000001</v>
          </cell>
          <cell r="J121">
            <v>111.5</v>
          </cell>
          <cell r="K121">
            <v>0.17937219730925391</v>
          </cell>
          <cell r="L121" t="str">
            <v xml:space="preserve">Tramos Existentes </v>
          </cell>
          <cell r="M121" t="str">
            <v>Existente</v>
          </cell>
        </row>
        <row r="122">
          <cell r="B122">
            <v>1053</v>
          </cell>
          <cell r="C122">
            <v>1054</v>
          </cell>
          <cell r="D122">
            <v>1.4999999999999999E-2</v>
          </cell>
          <cell r="E122">
            <v>10</v>
          </cell>
          <cell r="F122">
            <v>1288.4100000000001</v>
          </cell>
          <cell r="G122">
            <v>1285.53</v>
          </cell>
          <cell r="H122">
            <v>1286.8800000000001</v>
          </cell>
          <cell r="I122">
            <v>1283.93</v>
          </cell>
          <cell r="J122">
            <v>87.4</v>
          </cell>
          <cell r="K122">
            <v>3.375286041189983</v>
          </cell>
          <cell r="L122" t="str">
            <v xml:space="preserve">Tramos Existentes </v>
          </cell>
          <cell r="M122" t="str">
            <v>Existente</v>
          </cell>
        </row>
        <row r="123">
          <cell r="B123">
            <v>1054</v>
          </cell>
          <cell r="C123">
            <v>1055</v>
          </cell>
          <cell r="D123">
            <v>1.4999999999999999E-2</v>
          </cell>
          <cell r="E123">
            <v>10</v>
          </cell>
          <cell r="F123">
            <v>1285.53</v>
          </cell>
          <cell r="G123">
            <v>1284.82</v>
          </cell>
          <cell r="H123">
            <v>1283.93</v>
          </cell>
          <cell r="I123">
            <v>1282.52</v>
          </cell>
          <cell r="J123">
            <v>40.299999999999997</v>
          </cell>
          <cell r="K123">
            <v>3.4987593052111214</v>
          </cell>
          <cell r="L123" t="str">
            <v xml:space="preserve">Tramos Existentes </v>
          </cell>
          <cell r="M123" t="str">
            <v>Existente</v>
          </cell>
        </row>
        <row r="124">
          <cell r="B124">
            <v>1055</v>
          </cell>
          <cell r="C124">
            <v>1057</v>
          </cell>
          <cell r="D124">
            <v>1.4999999999999999E-2</v>
          </cell>
          <cell r="E124">
            <v>10</v>
          </cell>
          <cell r="F124">
            <v>1284.82</v>
          </cell>
          <cell r="G124">
            <v>1285.0899999999999</v>
          </cell>
          <cell r="H124">
            <v>1282.52</v>
          </cell>
          <cell r="I124">
            <v>1282.18</v>
          </cell>
          <cell r="J124">
            <v>64.599999999999994</v>
          </cell>
          <cell r="K124">
            <v>0.52631578947355762</v>
          </cell>
          <cell r="L124" t="str">
            <v xml:space="preserve">Tramos Existentes </v>
          </cell>
          <cell r="M124" t="str">
            <v>Existente</v>
          </cell>
        </row>
        <row r="125">
          <cell r="B125">
            <v>922</v>
          </cell>
          <cell r="C125">
            <v>1098</v>
          </cell>
          <cell r="D125">
            <v>1.4999999999999999E-2</v>
          </cell>
          <cell r="E125">
            <v>8</v>
          </cell>
          <cell r="F125">
            <v>1301.8800000000001</v>
          </cell>
          <cell r="G125">
            <v>1301.19</v>
          </cell>
          <cell r="H125">
            <v>1300.03</v>
          </cell>
          <cell r="I125">
            <v>1299.3</v>
          </cell>
          <cell r="J125">
            <v>6.6</v>
          </cell>
          <cell r="K125">
            <v>11.060606060606338</v>
          </cell>
          <cell r="L125" t="str">
            <v xml:space="preserve">Tramos Existentes </v>
          </cell>
          <cell r="M125" t="str">
            <v>Existente</v>
          </cell>
        </row>
        <row r="126">
          <cell r="B126">
            <v>1056</v>
          </cell>
          <cell r="C126" t="str">
            <v>D38</v>
          </cell>
          <cell r="D126">
            <v>1.4999999999999999E-2</v>
          </cell>
          <cell r="E126">
            <v>10</v>
          </cell>
          <cell r="F126">
            <v>1284.2</v>
          </cell>
          <cell r="G126">
            <v>1281.25</v>
          </cell>
          <cell r="H126">
            <v>1281.26</v>
          </cell>
          <cell r="I126">
            <v>1281.25</v>
          </cell>
          <cell r="J126">
            <v>27.7</v>
          </cell>
          <cell r="K126">
            <v>3.6101083032458146E-2</v>
          </cell>
          <cell r="L126" t="str">
            <v xml:space="preserve">Tramos Existentes </v>
          </cell>
          <cell r="M126" t="str">
            <v>Existente</v>
          </cell>
        </row>
        <row r="127">
          <cell r="B127">
            <v>1064</v>
          </cell>
          <cell r="C127">
            <v>922</v>
          </cell>
          <cell r="D127">
            <v>1.4999999999999999E-2</v>
          </cell>
          <cell r="E127">
            <v>8</v>
          </cell>
          <cell r="F127">
            <v>1302.1400000000001</v>
          </cell>
          <cell r="G127">
            <v>1301.8800000000001</v>
          </cell>
          <cell r="H127">
            <v>1301.03</v>
          </cell>
          <cell r="I127">
            <v>1300.03</v>
          </cell>
          <cell r="J127">
            <v>34</v>
          </cell>
          <cell r="K127">
            <v>2.9411764705882351</v>
          </cell>
          <cell r="L127" t="str">
            <v xml:space="preserve">Tramos Existentes </v>
          </cell>
          <cell r="M127" t="str">
            <v>Existente</v>
          </cell>
        </row>
        <row r="128">
          <cell r="B128">
            <v>853</v>
          </cell>
          <cell r="C128">
            <v>851</v>
          </cell>
          <cell r="D128">
            <v>1.4999999999999999E-2</v>
          </cell>
          <cell r="E128">
            <v>10</v>
          </cell>
          <cell r="F128">
            <v>1315.85</v>
          </cell>
          <cell r="G128">
            <v>1311.92</v>
          </cell>
          <cell r="H128">
            <v>1312.57</v>
          </cell>
          <cell r="I128">
            <v>1308.48</v>
          </cell>
          <cell r="J128">
            <v>42.1</v>
          </cell>
          <cell r="K128">
            <v>9.7149643705461237</v>
          </cell>
          <cell r="L128" t="str">
            <v xml:space="preserve">Tramos Existentes </v>
          </cell>
          <cell r="M128" t="str">
            <v>Existente</v>
          </cell>
        </row>
        <row r="129">
          <cell r="B129">
            <v>851</v>
          </cell>
          <cell r="C129">
            <v>1058</v>
          </cell>
          <cell r="D129">
            <v>1.4999999999999999E-2</v>
          </cell>
          <cell r="E129">
            <v>10</v>
          </cell>
          <cell r="F129">
            <v>1311.92</v>
          </cell>
          <cell r="G129">
            <v>1311.88</v>
          </cell>
          <cell r="H129">
            <v>1308.48</v>
          </cell>
          <cell r="I129">
            <v>1308.3900000000001</v>
          </cell>
          <cell r="J129">
            <v>18.100000000000001</v>
          </cell>
          <cell r="K129">
            <v>0.49723756906032118</v>
          </cell>
          <cell r="L129" t="str">
            <v xml:space="preserve">Tramos Existentes </v>
          </cell>
          <cell r="M129" t="str">
            <v>Existente</v>
          </cell>
        </row>
        <row r="130">
          <cell r="B130">
            <v>1058</v>
          </cell>
          <cell r="C130">
            <v>789</v>
          </cell>
          <cell r="D130">
            <v>1.4999999999999999E-2</v>
          </cell>
          <cell r="E130">
            <v>10</v>
          </cell>
          <cell r="F130">
            <v>1311.88</v>
          </cell>
          <cell r="G130">
            <v>1307.8499999999999</v>
          </cell>
          <cell r="H130">
            <v>1308.3900000000001</v>
          </cell>
          <cell r="I130">
            <v>1303.8499999999999</v>
          </cell>
          <cell r="J130">
            <v>13.5</v>
          </cell>
          <cell r="K130">
            <v>33.629629629631047</v>
          </cell>
          <cell r="L130" t="str">
            <v xml:space="preserve">Tramos Existentes </v>
          </cell>
          <cell r="M130" t="str">
            <v>Existente</v>
          </cell>
        </row>
        <row r="131">
          <cell r="B131">
            <v>789</v>
          </cell>
          <cell r="C131">
            <v>696</v>
          </cell>
          <cell r="D131">
            <v>1.4999999999999999E-2</v>
          </cell>
          <cell r="E131">
            <v>10</v>
          </cell>
          <cell r="F131">
            <v>1307.8499999999999</v>
          </cell>
          <cell r="G131">
            <v>1302.32</v>
          </cell>
          <cell r="H131">
            <v>1303.8499999999999</v>
          </cell>
          <cell r="I131">
            <v>1299.3599999999999</v>
          </cell>
          <cell r="J131">
            <v>29.6</v>
          </cell>
          <cell r="K131">
            <v>15.16891891891895</v>
          </cell>
          <cell r="L131" t="str">
            <v xml:space="preserve">Tramos Existentes </v>
          </cell>
          <cell r="M131" t="str">
            <v>Existente</v>
          </cell>
        </row>
        <row r="132">
          <cell r="B132">
            <v>702</v>
          </cell>
          <cell r="C132">
            <v>704</v>
          </cell>
          <cell r="D132">
            <v>1.4999999999999999E-2</v>
          </cell>
          <cell r="E132">
            <v>32</v>
          </cell>
          <cell r="F132">
            <v>1301.99</v>
          </cell>
          <cell r="G132">
            <v>1294.8800000000001</v>
          </cell>
          <cell r="H132">
            <v>1293.02</v>
          </cell>
          <cell r="I132">
            <v>1292.8</v>
          </cell>
          <cell r="J132">
            <v>55</v>
          </cell>
          <cell r="K132">
            <v>0.40000000000004965</v>
          </cell>
          <cell r="L132" t="str">
            <v xml:space="preserve">Tramos Existentes </v>
          </cell>
          <cell r="M132" t="str">
            <v>Existente</v>
          </cell>
        </row>
        <row r="133">
          <cell r="B133">
            <v>704</v>
          </cell>
          <cell r="C133">
            <v>706</v>
          </cell>
          <cell r="D133">
            <v>1.4999999999999999E-2</v>
          </cell>
          <cell r="E133">
            <v>32</v>
          </cell>
          <cell r="F133">
            <v>1294.8800000000001</v>
          </cell>
          <cell r="G133">
            <v>1294.4100000000001</v>
          </cell>
          <cell r="H133">
            <v>1292.8</v>
          </cell>
          <cell r="I133">
            <v>1292.33</v>
          </cell>
          <cell r="J133">
            <v>24.4</v>
          </cell>
          <cell r="K133">
            <v>1.9262295081968333</v>
          </cell>
          <cell r="L133" t="str">
            <v xml:space="preserve">Tramos Existentes </v>
          </cell>
          <cell r="M133" t="str">
            <v>Existente</v>
          </cell>
        </row>
        <row r="134">
          <cell r="B134">
            <v>706</v>
          </cell>
          <cell r="C134">
            <v>705</v>
          </cell>
          <cell r="D134">
            <v>1.4999999999999999E-2</v>
          </cell>
          <cell r="E134">
            <v>32</v>
          </cell>
          <cell r="F134">
            <v>1294.4100000000001</v>
          </cell>
          <cell r="G134">
            <v>1286.1300000000001</v>
          </cell>
          <cell r="H134">
            <v>1292.33</v>
          </cell>
          <cell r="I134">
            <v>1284.26</v>
          </cell>
          <cell r="J134">
            <v>18.7</v>
          </cell>
          <cell r="K134">
            <v>43.155080213903403</v>
          </cell>
          <cell r="L134" t="str">
            <v xml:space="preserve">Tramos Existentes </v>
          </cell>
          <cell r="M134" t="str">
            <v>Existente</v>
          </cell>
        </row>
        <row r="135">
          <cell r="B135">
            <v>705</v>
          </cell>
          <cell r="C135" t="str">
            <v>D12</v>
          </cell>
          <cell r="D135">
            <v>1.4999999999999999E-2</v>
          </cell>
          <cell r="E135">
            <v>32</v>
          </cell>
          <cell r="F135">
            <v>1286.1300000000001</v>
          </cell>
          <cell r="G135">
            <v>1281.69</v>
          </cell>
          <cell r="H135">
            <v>1284.26</v>
          </cell>
          <cell r="I135">
            <v>1281.69</v>
          </cell>
          <cell r="J135">
            <v>29.3</v>
          </cell>
          <cell r="K135">
            <v>8.7713310580202588</v>
          </cell>
          <cell r="L135" t="str">
            <v>Inhabilitar</v>
          </cell>
          <cell r="M135" t="str">
            <v>Existente</v>
          </cell>
        </row>
        <row r="136">
          <cell r="B136">
            <v>799</v>
          </cell>
          <cell r="C136">
            <v>709</v>
          </cell>
          <cell r="D136">
            <v>1.4999999999999999E-2</v>
          </cell>
          <cell r="E136">
            <v>16</v>
          </cell>
          <cell r="F136">
            <v>1292.02</v>
          </cell>
          <cell r="G136">
            <v>1272.48</v>
          </cell>
          <cell r="H136">
            <v>1287.43</v>
          </cell>
          <cell r="I136">
            <v>1269.76</v>
          </cell>
          <cell r="J136">
            <v>66.599999999999994</v>
          </cell>
          <cell r="K136">
            <v>26.531531531531645</v>
          </cell>
          <cell r="L136" t="str">
            <v xml:space="preserve">Tramos Existentes </v>
          </cell>
          <cell r="M136" t="str">
            <v>Existente</v>
          </cell>
        </row>
        <row r="137">
          <cell r="B137">
            <v>1057</v>
          </cell>
          <cell r="C137">
            <v>1056</v>
          </cell>
          <cell r="D137">
            <v>1.4999999999999999E-2</v>
          </cell>
          <cell r="E137">
            <v>10</v>
          </cell>
          <cell r="F137">
            <v>1285.0899999999999</v>
          </cell>
          <cell r="G137">
            <v>1284.2</v>
          </cell>
          <cell r="H137">
            <v>1282.18</v>
          </cell>
          <cell r="I137">
            <v>1281.26</v>
          </cell>
          <cell r="J137">
            <v>72.400000000000006</v>
          </cell>
          <cell r="K137">
            <v>1.2707182320442993</v>
          </cell>
          <cell r="L137" t="str">
            <v xml:space="preserve">Tramos Existentes </v>
          </cell>
          <cell r="M137" t="str">
            <v>Existente</v>
          </cell>
        </row>
        <row r="138">
          <cell r="B138">
            <v>981</v>
          </cell>
          <cell r="C138">
            <v>108</v>
          </cell>
          <cell r="D138">
            <v>1.4999999999999999E-2</v>
          </cell>
          <cell r="E138">
            <v>8</v>
          </cell>
          <cell r="F138">
            <v>1294.44</v>
          </cell>
          <cell r="G138">
            <v>1287.77</v>
          </cell>
          <cell r="H138">
            <v>1291.94</v>
          </cell>
          <cell r="I138">
            <v>1284.2</v>
          </cell>
          <cell r="J138">
            <v>22.3</v>
          </cell>
          <cell r="K138">
            <v>34.708520179372236</v>
          </cell>
          <cell r="L138" t="str">
            <v xml:space="preserve">Tramos Existentes </v>
          </cell>
          <cell r="M138" t="str">
            <v>Existente</v>
          </cell>
        </row>
        <row r="139">
          <cell r="B139">
            <v>796</v>
          </cell>
          <cell r="C139">
            <v>797</v>
          </cell>
          <cell r="D139">
            <v>0.01</v>
          </cell>
          <cell r="E139">
            <v>12</v>
          </cell>
          <cell r="F139">
            <v>1312.06</v>
          </cell>
          <cell r="G139">
            <v>1307.72</v>
          </cell>
          <cell r="H139">
            <v>1309.6600000000001</v>
          </cell>
          <cell r="I139">
            <v>1303.94</v>
          </cell>
          <cell r="J139">
            <v>20.2</v>
          </cell>
          <cell r="K139">
            <v>28.316831683168452</v>
          </cell>
          <cell r="L139" t="str">
            <v xml:space="preserve">Tramos Existentes </v>
          </cell>
          <cell r="M139" t="str">
            <v>Existente</v>
          </cell>
        </row>
        <row r="140">
          <cell r="B140">
            <v>931</v>
          </cell>
          <cell r="C140">
            <v>1077</v>
          </cell>
          <cell r="D140">
            <v>1.4999999999999999E-2</v>
          </cell>
          <cell r="E140">
            <v>12</v>
          </cell>
          <cell r="F140">
            <v>1310.98</v>
          </cell>
          <cell r="G140">
            <v>1309.22</v>
          </cell>
          <cell r="H140">
            <v>1306.01</v>
          </cell>
          <cell r="I140">
            <v>1305.48</v>
          </cell>
          <cell r="J140">
            <v>28.1</v>
          </cell>
          <cell r="K140">
            <v>1.8861209964411838</v>
          </cell>
          <cell r="L140" t="str">
            <v xml:space="preserve">Tramos Existentes </v>
          </cell>
          <cell r="M140" t="str">
            <v>Existente</v>
          </cell>
        </row>
        <row r="141">
          <cell r="B141">
            <v>1077</v>
          </cell>
          <cell r="C141">
            <v>859</v>
          </cell>
          <cell r="D141">
            <v>1.4999999999999999E-2</v>
          </cell>
          <cell r="E141">
            <v>10</v>
          </cell>
          <cell r="F141">
            <v>1309.22</v>
          </cell>
          <cell r="G141">
            <v>1307.8699999999999</v>
          </cell>
          <cell r="H141">
            <v>1305.48</v>
          </cell>
          <cell r="I141">
            <v>1298.1199999999999</v>
          </cell>
          <cell r="J141">
            <v>47.5</v>
          </cell>
          <cell r="K141">
            <v>15.49473684210553</v>
          </cell>
          <cell r="L141" t="str">
            <v xml:space="preserve">Tramos Existentes </v>
          </cell>
          <cell r="M141" t="str">
            <v>Existente</v>
          </cell>
        </row>
        <row r="142">
          <cell r="B142">
            <v>859</v>
          </cell>
          <cell r="C142">
            <v>940</v>
          </cell>
          <cell r="D142">
            <v>1.4999999999999999E-2</v>
          </cell>
          <cell r="E142">
            <v>10</v>
          </cell>
          <cell r="F142">
            <v>1307.8699999999999</v>
          </cell>
          <cell r="G142">
            <v>1295.45</v>
          </cell>
          <cell r="H142">
            <v>1298.1199999999999</v>
          </cell>
          <cell r="I142">
            <v>1285.67</v>
          </cell>
          <cell r="J142">
            <v>24.6</v>
          </cell>
          <cell r="K142">
            <v>50.609756097560229</v>
          </cell>
          <cell r="L142" t="str">
            <v xml:space="preserve">Tramos Existentes </v>
          </cell>
          <cell r="M142" t="str">
            <v>Existente</v>
          </cell>
        </row>
        <row r="143">
          <cell r="B143">
            <v>940</v>
          </cell>
          <cell r="C143">
            <v>653</v>
          </cell>
          <cell r="D143">
            <v>1.4999999999999999E-2</v>
          </cell>
          <cell r="E143">
            <v>18</v>
          </cell>
          <cell r="F143">
            <v>1295.45</v>
          </cell>
          <cell r="G143">
            <v>1275.99</v>
          </cell>
          <cell r="H143">
            <v>1285.67</v>
          </cell>
          <cell r="I143">
            <v>1274.18</v>
          </cell>
          <cell r="J143">
            <v>99.3</v>
          </cell>
          <cell r="K143">
            <v>11.570996978851973</v>
          </cell>
          <cell r="L143" t="str">
            <v xml:space="preserve">Tramos Existentes </v>
          </cell>
          <cell r="M143" t="str">
            <v>Existente</v>
          </cell>
        </row>
        <row r="144">
          <cell r="B144" t="str">
            <v>579i</v>
          </cell>
          <cell r="C144">
            <v>719</v>
          </cell>
          <cell r="D144">
            <v>1.4999999999999999E-2</v>
          </cell>
          <cell r="E144">
            <v>16</v>
          </cell>
          <cell r="F144">
            <v>1315.81</v>
          </cell>
          <cell r="G144">
            <v>1311.44</v>
          </cell>
          <cell r="H144">
            <v>1313.15</v>
          </cell>
          <cell r="I144">
            <v>1307.9100000000001</v>
          </cell>
          <cell r="J144">
            <v>37.5</v>
          </cell>
          <cell r="K144">
            <v>13.973333333333358</v>
          </cell>
          <cell r="L144" t="str">
            <v xml:space="preserve">Tramos Existentes </v>
          </cell>
          <cell r="M144" t="str">
            <v>Existente</v>
          </cell>
        </row>
        <row r="145">
          <cell r="B145">
            <v>719</v>
          </cell>
          <cell r="C145">
            <v>720</v>
          </cell>
          <cell r="D145">
            <v>1.4999999999999999E-2</v>
          </cell>
          <cell r="E145">
            <v>16</v>
          </cell>
          <cell r="F145">
            <v>1311.44</v>
          </cell>
          <cell r="G145">
            <v>1308.43</v>
          </cell>
          <cell r="H145">
            <v>1307.9100000000001</v>
          </cell>
          <cell r="I145">
            <v>1305.52</v>
          </cell>
          <cell r="J145">
            <v>12.9</v>
          </cell>
          <cell r="K145">
            <v>18.527131782946512</v>
          </cell>
          <cell r="L145" t="str">
            <v xml:space="preserve">Tramos Existentes </v>
          </cell>
          <cell r="M145" t="str">
            <v>Existente</v>
          </cell>
        </row>
        <row r="146">
          <cell r="B146">
            <v>720</v>
          </cell>
          <cell r="C146">
            <v>801</v>
          </cell>
          <cell r="D146">
            <v>1.4999999999999999E-2</v>
          </cell>
          <cell r="E146">
            <v>14</v>
          </cell>
          <cell r="F146">
            <v>1308.43</v>
          </cell>
          <cell r="G146">
            <v>1307.6199999999999</v>
          </cell>
          <cell r="H146">
            <v>1305.52</v>
          </cell>
          <cell r="I146">
            <v>1304.68</v>
          </cell>
          <cell r="J146">
            <v>18.8</v>
          </cell>
          <cell r="K146">
            <v>4.4680851063825431</v>
          </cell>
          <cell r="L146" t="str">
            <v xml:space="preserve">Tramos Existentes </v>
          </cell>
          <cell r="M146" t="str">
            <v>Existente</v>
          </cell>
        </row>
        <row r="147">
          <cell r="B147">
            <v>801</v>
          </cell>
          <cell r="C147">
            <v>1079</v>
          </cell>
          <cell r="D147">
            <v>1.4999999999999999E-2</v>
          </cell>
          <cell r="E147">
            <v>12</v>
          </cell>
          <cell r="F147">
            <v>1307.6199999999999</v>
          </cell>
          <cell r="G147">
            <v>1307</v>
          </cell>
          <cell r="H147">
            <v>1304.68</v>
          </cell>
          <cell r="I147">
            <v>1304.08</v>
          </cell>
          <cell r="J147">
            <v>70.599999999999994</v>
          </cell>
          <cell r="K147">
            <v>0.84985835694070322</v>
          </cell>
          <cell r="L147" t="str">
            <v xml:space="preserve">Tramos Existentes </v>
          </cell>
          <cell r="M147" t="str">
            <v>Existente</v>
          </cell>
        </row>
        <row r="148">
          <cell r="B148">
            <v>860</v>
          </cell>
          <cell r="C148">
            <v>1077</v>
          </cell>
          <cell r="D148">
            <v>1.4999999999999999E-2</v>
          </cell>
          <cell r="E148">
            <v>10</v>
          </cell>
          <cell r="F148">
            <v>1308.3800000000001</v>
          </cell>
          <cell r="G148">
            <v>1309.22</v>
          </cell>
          <cell r="H148">
            <v>1305.57</v>
          </cell>
          <cell r="I148">
            <v>1305.48</v>
          </cell>
          <cell r="J148">
            <v>8.1999999999999993</v>
          </cell>
          <cell r="K148">
            <v>1.0975609756087581</v>
          </cell>
          <cell r="L148" t="str">
            <v xml:space="preserve">Tramos Existentes </v>
          </cell>
          <cell r="M148" t="str">
            <v>Existente</v>
          </cell>
        </row>
        <row r="149">
          <cell r="B149">
            <v>334</v>
          </cell>
          <cell r="C149">
            <v>333</v>
          </cell>
          <cell r="D149">
            <v>1.4999999999999999E-2</v>
          </cell>
          <cell r="E149">
            <v>18</v>
          </cell>
          <cell r="F149">
            <v>1302.5899999999999</v>
          </cell>
          <cell r="G149">
            <v>1300.6300000000001</v>
          </cell>
          <cell r="H149">
            <v>1299.6199999999999</v>
          </cell>
          <cell r="I149">
            <v>1299.46</v>
          </cell>
          <cell r="J149">
            <v>47.6</v>
          </cell>
          <cell r="K149">
            <v>0.33613445378120688</v>
          </cell>
          <cell r="L149" t="str">
            <v xml:space="preserve">Tramos Existentes </v>
          </cell>
          <cell r="M149" t="str">
            <v>Existente</v>
          </cell>
        </row>
        <row r="150">
          <cell r="B150">
            <v>1076</v>
          </cell>
          <cell r="C150">
            <v>860</v>
          </cell>
          <cell r="D150">
            <v>1.4999999999999999E-2</v>
          </cell>
          <cell r="E150">
            <v>10</v>
          </cell>
          <cell r="F150">
            <v>1309.1400000000001</v>
          </cell>
          <cell r="G150">
            <v>1308.3800000000001</v>
          </cell>
          <cell r="H150">
            <v>1306.6400000000001</v>
          </cell>
          <cell r="I150">
            <v>1305.57</v>
          </cell>
          <cell r="J150">
            <v>5.0999999999999996</v>
          </cell>
          <cell r="K150">
            <v>20.980392156865957</v>
          </cell>
          <cell r="L150" t="str">
            <v xml:space="preserve">Tramos Existentes </v>
          </cell>
          <cell r="M150" t="str">
            <v>Existente</v>
          </cell>
        </row>
        <row r="151">
          <cell r="B151">
            <v>108</v>
          </cell>
          <cell r="C151">
            <v>982</v>
          </cell>
          <cell r="D151">
            <v>1.4999999999999999E-2</v>
          </cell>
          <cell r="E151">
            <v>24</v>
          </cell>
          <cell r="F151">
            <v>1287.77</v>
          </cell>
          <cell r="G151">
            <v>1283.76</v>
          </cell>
          <cell r="H151">
            <v>1284.2</v>
          </cell>
          <cell r="I151">
            <v>1281.29</v>
          </cell>
          <cell r="J151">
            <v>10.199999999999999</v>
          </cell>
          <cell r="K151">
            <v>28.529411764706687</v>
          </cell>
          <cell r="L151" t="str">
            <v xml:space="preserve">Tramos Existentes </v>
          </cell>
          <cell r="M151" t="str">
            <v>Existente</v>
          </cell>
        </row>
        <row r="152">
          <cell r="B152" t="str">
            <v>878i</v>
          </cell>
          <cell r="C152">
            <v>879</v>
          </cell>
          <cell r="D152">
            <v>1.4999999999999999E-2</v>
          </cell>
          <cell r="E152">
            <v>10</v>
          </cell>
          <cell r="F152">
            <v>1318.61</v>
          </cell>
          <cell r="G152">
            <v>1315.55</v>
          </cell>
          <cell r="H152">
            <v>1316.76</v>
          </cell>
          <cell r="I152">
            <v>1312.85</v>
          </cell>
          <cell r="J152">
            <v>38.5</v>
          </cell>
          <cell r="K152">
            <v>10.155844155844369</v>
          </cell>
          <cell r="L152" t="str">
            <v xml:space="preserve">Tramos Existentes </v>
          </cell>
          <cell r="M152" t="str">
            <v>Existente</v>
          </cell>
        </row>
        <row r="153">
          <cell r="B153">
            <v>879</v>
          </cell>
          <cell r="C153">
            <v>992</v>
          </cell>
          <cell r="D153">
            <v>1.4999999999999999E-2</v>
          </cell>
          <cell r="E153">
            <v>10</v>
          </cell>
          <cell r="F153">
            <v>1315.55</v>
          </cell>
          <cell r="G153">
            <v>1313.22</v>
          </cell>
          <cell r="H153">
            <v>1312.85</v>
          </cell>
          <cell r="I153">
            <v>1309.17</v>
          </cell>
          <cell r="J153">
            <v>35.5</v>
          </cell>
          <cell r="K153">
            <v>10.36619718309813</v>
          </cell>
          <cell r="L153" t="str">
            <v xml:space="preserve">Tramos Existentes </v>
          </cell>
          <cell r="M153" t="str">
            <v>Existente</v>
          </cell>
        </row>
        <row r="154">
          <cell r="B154">
            <v>992</v>
          </cell>
          <cell r="C154">
            <v>1081</v>
          </cell>
          <cell r="D154">
            <v>1.4999999999999999E-2</v>
          </cell>
          <cell r="E154">
            <v>10</v>
          </cell>
          <cell r="F154">
            <v>1313.22</v>
          </cell>
          <cell r="G154">
            <v>1307.97</v>
          </cell>
          <cell r="H154">
            <v>1309.17</v>
          </cell>
          <cell r="I154">
            <v>1303.8800000000001</v>
          </cell>
          <cell r="J154">
            <v>44.3</v>
          </cell>
          <cell r="K154">
            <v>11.941309255078925</v>
          </cell>
          <cell r="L154" t="str">
            <v xml:space="preserve">Tramos Existentes </v>
          </cell>
          <cell r="M154" t="str">
            <v>Existente</v>
          </cell>
        </row>
        <row r="155">
          <cell r="B155">
            <v>1081</v>
          </cell>
          <cell r="C155">
            <v>1080</v>
          </cell>
          <cell r="D155">
            <v>0.01</v>
          </cell>
          <cell r="E155">
            <v>22</v>
          </cell>
          <cell r="F155">
            <v>1307.97</v>
          </cell>
          <cell r="G155">
            <v>1301.49</v>
          </cell>
          <cell r="H155">
            <v>1303.8800000000001</v>
          </cell>
          <cell r="I155">
            <v>1297.3599999999999</v>
          </cell>
          <cell r="J155">
            <v>18.2</v>
          </cell>
          <cell r="K155">
            <v>35.824175824176976</v>
          </cell>
          <cell r="L155" t="str">
            <v xml:space="preserve">Tramos Existentes </v>
          </cell>
          <cell r="M155" t="str">
            <v>Existente</v>
          </cell>
        </row>
        <row r="156">
          <cell r="B156">
            <v>1080</v>
          </cell>
          <cell r="C156">
            <v>993</v>
          </cell>
          <cell r="D156">
            <v>0.01</v>
          </cell>
          <cell r="E156">
            <v>22</v>
          </cell>
          <cell r="F156">
            <v>1301.49</v>
          </cell>
          <cell r="G156">
            <v>1295.44</v>
          </cell>
          <cell r="H156">
            <v>1297.3599999999999</v>
          </cell>
          <cell r="I156">
            <v>1293.28</v>
          </cell>
          <cell r="J156">
            <v>16.8</v>
          </cell>
          <cell r="K156">
            <v>24.285714285713851</v>
          </cell>
          <cell r="L156" t="str">
            <v xml:space="preserve">Tramos Existentes </v>
          </cell>
          <cell r="M156" t="str">
            <v>Existente</v>
          </cell>
        </row>
        <row r="157">
          <cell r="B157">
            <v>993</v>
          </cell>
          <cell r="C157">
            <v>995</v>
          </cell>
          <cell r="D157">
            <v>0.01</v>
          </cell>
          <cell r="E157">
            <v>22</v>
          </cell>
          <cell r="F157">
            <v>1295.44</v>
          </cell>
          <cell r="G157">
            <v>1295.1400000000001</v>
          </cell>
          <cell r="H157">
            <v>1293.28</v>
          </cell>
          <cell r="I157">
            <v>1292.98</v>
          </cell>
          <cell r="J157">
            <v>15.2</v>
          </cell>
          <cell r="K157">
            <v>1.9736842105260166</v>
          </cell>
          <cell r="L157" t="str">
            <v xml:space="preserve">Tramos Existentes </v>
          </cell>
          <cell r="M157" t="str">
            <v>Existente</v>
          </cell>
        </row>
        <row r="158">
          <cell r="B158">
            <v>995</v>
          </cell>
          <cell r="C158">
            <v>711</v>
          </cell>
          <cell r="D158">
            <v>0.01</v>
          </cell>
          <cell r="E158">
            <v>22</v>
          </cell>
          <cell r="F158">
            <v>1295.1400000000001</v>
          </cell>
          <cell r="G158">
            <v>1295.5899999999999</v>
          </cell>
          <cell r="H158">
            <v>1292.98</v>
          </cell>
          <cell r="I158">
            <v>1292.71</v>
          </cell>
          <cell r="J158">
            <v>38.1</v>
          </cell>
          <cell r="K158">
            <v>0.70866141732278687</v>
          </cell>
          <cell r="L158" t="str">
            <v xml:space="preserve">Tramos Existentes </v>
          </cell>
          <cell r="M158" t="str">
            <v>Existente</v>
          </cell>
        </row>
        <row r="159">
          <cell r="B159">
            <v>570</v>
          </cell>
          <cell r="C159">
            <v>568</v>
          </cell>
          <cell r="D159">
            <v>1.4999999999999999E-2</v>
          </cell>
          <cell r="E159">
            <v>8</v>
          </cell>
          <cell r="F159">
            <v>1323.83</v>
          </cell>
          <cell r="G159">
            <v>1323.17</v>
          </cell>
          <cell r="H159">
            <v>1322.25</v>
          </cell>
          <cell r="I159">
            <v>1321.54</v>
          </cell>
          <cell r="J159">
            <v>37</v>
          </cell>
          <cell r="K159">
            <v>1.9189189189190172</v>
          </cell>
          <cell r="L159" t="str">
            <v xml:space="preserve">Tramos Existentes </v>
          </cell>
          <cell r="M159" t="str">
            <v>Existente</v>
          </cell>
        </row>
        <row r="160">
          <cell r="B160">
            <v>1079</v>
          </cell>
          <cell r="C160">
            <v>334</v>
          </cell>
          <cell r="D160">
            <v>1.4999999999999999E-2</v>
          </cell>
          <cell r="E160">
            <v>18</v>
          </cell>
          <cell r="F160">
            <v>1307</v>
          </cell>
          <cell r="G160">
            <v>1302.5899999999999</v>
          </cell>
          <cell r="H160">
            <v>1304.08</v>
          </cell>
          <cell r="I160">
            <v>1299.6199999999999</v>
          </cell>
          <cell r="J160">
            <v>102.7</v>
          </cell>
          <cell r="K160">
            <v>4.3427458617332393</v>
          </cell>
          <cell r="L160" t="str">
            <v xml:space="preserve">Tramos Existentes </v>
          </cell>
          <cell r="M160" t="str">
            <v>Existente</v>
          </cell>
        </row>
        <row r="161">
          <cell r="B161">
            <v>451</v>
          </cell>
          <cell r="C161">
            <v>840</v>
          </cell>
          <cell r="D161">
            <v>1.4999999999999999E-2</v>
          </cell>
          <cell r="E161">
            <v>16</v>
          </cell>
          <cell r="F161">
            <v>1307.22</v>
          </cell>
          <cell r="G161">
            <v>1306.33</v>
          </cell>
          <cell r="H161">
            <v>1303.81</v>
          </cell>
          <cell r="I161">
            <v>1300.3499999999999</v>
          </cell>
          <cell r="J161">
            <v>20.8</v>
          </cell>
          <cell r="K161">
            <v>16.634615384615557</v>
          </cell>
          <cell r="L161" t="str">
            <v xml:space="preserve">Tramos Existentes </v>
          </cell>
          <cell r="M161" t="str">
            <v>Existente</v>
          </cell>
        </row>
        <row r="162">
          <cell r="B162">
            <v>161</v>
          </cell>
          <cell r="C162">
            <v>162</v>
          </cell>
          <cell r="D162">
            <v>0.01</v>
          </cell>
          <cell r="E162">
            <v>4</v>
          </cell>
          <cell r="F162">
            <v>1305</v>
          </cell>
          <cell r="G162">
            <v>1303.28</v>
          </cell>
          <cell r="H162">
            <v>1304.33</v>
          </cell>
          <cell r="I162">
            <v>1302.57</v>
          </cell>
          <cell r="J162">
            <v>17.7</v>
          </cell>
          <cell r="K162">
            <v>9.9435028248587063</v>
          </cell>
          <cell r="L162" t="str">
            <v xml:space="preserve">Tramos Existentes </v>
          </cell>
          <cell r="M162" t="str">
            <v>Existente</v>
          </cell>
        </row>
        <row r="163">
          <cell r="B163">
            <v>1074</v>
          </cell>
          <cell r="C163">
            <v>1073</v>
          </cell>
          <cell r="D163">
            <v>1.4999999999999999E-2</v>
          </cell>
          <cell r="E163">
            <v>12</v>
          </cell>
          <cell r="F163">
            <v>1269.52</v>
          </cell>
          <cell r="G163">
            <v>1262.6099999999999</v>
          </cell>
          <cell r="H163">
            <v>1267.01</v>
          </cell>
          <cell r="I163">
            <v>1260.9000000000001</v>
          </cell>
          <cell r="J163">
            <v>40.9</v>
          </cell>
          <cell r="K163">
            <v>14.938875305623228</v>
          </cell>
          <cell r="L163" t="str">
            <v xml:space="preserve">Tramos Existentes </v>
          </cell>
          <cell r="M163" t="str">
            <v>Existente</v>
          </cell>
        </row>
        <row r="164">
          <cell r="B164">
            <v>1073</v>
          </cell>
          <cell r="C164">
            <v>1069</v>
          </cell>
          <cell r="D164">
            <v>1.4999999999999999E-2</v>
          </cell>
          <cell r="E164">
            <v>12</v>
          </cell>
          <cell r="F164">
            <v>1262.6099999999999</v>
          </cell>
          <cell r="G164">
            <v>1260.82</v>
          </cell>
          <cell r="H164">
            <v>1260.9000000000001</v>
          </cell>
          <cell r="I164">
            <v>1256.01</v>
          </cell>
          <cell r="J164">
            <v>17.100000000000001</v>
          </cell>
          <cell r="K164">
            <v>28.596491228070757</v>
          </cell>
          <cell r="L164" t="str">
            <v xml:space="preserve">Tramos Existentes </v>
          </cell>
          <cell r="M164" t="str">
            <v>Existente</v>
          </cell>
        </row>
        <row r="165">
          <cell r="B165">
            <v>1068</v>
          </cell>
          <cell r="C165" t="str">
            <v>D32</v>
          </cell>
          <cell r="D165">
            <v>1.4999999999999999E-2</v>
          </cell>
          <cell r="E165">
            <v>12</v>
          </cell>
          <cell r="F165">
            <v>1251.29</v>
          </cell>
          <cell r="G165">
            <v>1249.49</v>
          </cell>
          <cell r="H165">
            <v>1249.5999999999999</v>
          </cell>
          <cell r="I165">
            <v>1249.49</v>
          </cell>
          <cell r="J165">
            <v>14.5</v>
          </cell>
          <cell r="K165">
            <v>0.75862068965448248</v>
          </cell>
          <cell r="L165" t="str">
            <v>Inhabilitar</v>
          </cell>
          <cell r="M165" t="str">
            <v>Existente</v>
          </cell>
        </row>
        <row r="166">
          <cell r="B166">
            <v>1070</v>
          </cell>
          <cell r="C166">
            <v>795</v>
          </cell>
          <cell r="D166">
            <v>1.4999999999999999E-2</v>
          </cell>
          <cell r="E166">
            <v>6</v>
          </cell>
          <cell r="F166">
            <v>1266.08</v>
          </cell>
          <cell r="G166">
            <v>1260.99</v>
          </cell>
          <cell r="H166">
            <v>1264.94</v>
          </cell>
          <cell r="I166">
            <v>1259.75</v>
          </cell>
          <cell r="J166">
            <v>27.8</v>
          </cell>
          <cell r="K166">
            <v>18.669064748201635</v>
          </cell>
          <cell r="L166" t="str">
            <v xml:space="preserve">Tramos Existentes </v>
          </cell>
          <cell r="M166" t="str">
            <v>Existente</v>
          </cell>
        </row>
        <row r="167">
          <cell r="B167">
            <v>795</v>
          </cell>
          <cell r="C167">
            <v>794</v>
          </cell>
          <cell r="D167">
            <v>1.4999999999999999E-2</v>
          </cell>
          <cell r="E167">
            <v>8</v>
          </cell>
          <cell r="F167">
            <v>1260.99</v>
          </cell>
          <cell r="G167">
            <v>1259.79</v>
          </cell>
          <cell r="H167">
            <v>1259.75</v>
          </cell>
          <cell r="I167">
            <v>1258.52</v>
          </cell>
          <cell r="J167">
            <v>19.100000000000001</v>
          </cell>
          <cell r="K167">
            <v>6.4397905759163248</v>
          </cell>
          <cell r="L167" t="str">
            <v xml:space="preserve">Tramos Existentes </v>
          </cell>
          <cell r="M167" t="str">
            <v>Existente</v>
          </cell>
        </row>
        <row r="168">
          <cell r="B168">
            <v>794</v>
          </cell>
          <cell r="C168">
            <v>792</v>
          </cell>
          <cell r="D168">
            <v>1.4999999999999999E-2</v>
          </cell>
          <cell r="E168">
            <v>16</v>
          </cell>
          <cell r="F168">
            <v>1259.79</v>
          </cell>
          <cell r="G168">
            <v>1259.3800000000001</v>
          </cell>
          <cell r="H168">
            <v>1258.52</v>
          </cell>
          <cell r="I168">
            <v>1257.9100000000001</v>
          </cell>
          <cell r="J168">
            <v>40</v>
          </cell>
          <cell r="K168">
            <v>1.5249999999997499</v>
          </cell>
          <cell r="L168" t="str">
            <v xml:space="preserve">Tramos Existentes </v>
          </cell>
          <cell r="M168" t="str">
            <v>Existente</v>
          </cell>
        </row>
        <row r="169">
          <cell r="B169">
            <v>792</v>
          </cell>
          <cell r="C169">
            <v>793</v>
          </cell>
          <cell r="D169">
            <v>1.4999999999999999E-2</v>
          </cell>
          <cell r="E169">
            <v>16</v>
          </cell>
          <cell r="F169">
            <v>1259.3800000000001</v>
          </cell>
          <cell r="G169">
            <v>1259.71</v>
          </cell>
          <cell r="H169">
            <v>1257.9100000000001</v>
          </cell>
          <cell r="I169">
            <v>1257.81</v>
          </cell>
          <cell r="J169">
            <v>55.8</v>
          </cell>
          <cell r="K169">
            <v>0.17921146953429468</v>
          </cell>
          <cell r="L169" t="str">
            <v xml:space="preserve">Tramos Existentes </v>
          </cell>
          <cell r="M169" t="str">
            <v>Existente</v>
          </cell>
        </row>
        <row r="170">
          <cell r="B170" t="str">
            <v>1071i</v>
          </cell>
          <cell r="C170">
            <v>522</v>
          </cell>
          <cell r="D170">
            <v>1.4999999999999999E-2</v>
          </cell>
          <cell r="E170">
            <v>8</v>
          </cell>
          <cell r="F170">
            <v>1311.96</v>
          </cell>
          <cell r="G170">
            <v>1310.07</v>
          </cell>
          <cell r="H170">
            <v>1310.3900000000001</v>
          </cell>
          <cell r="I170">
            <v>1307.96</v>
          </cell>
          <cell r="J170">
            <v>52.8</v>
          </cell>
          <cell r="K170">
            <v>4.6022727272728474</v>
          </cell>
          <cell r="L170" t="str">
            <v xml:space="preserve">Tramos Existentes </v>
          </cell>
          <cell r="M170" t="str">
            <v>Existente</v>
          </cell>
        </row>
        <row r="171">
          <cell r="B171">
            <v>932</v>
          </cell>
          <cell r="C171">
            <v>931</v>
          </cell>
          <cell r="D171">
            <v>1.4999999999999999E-2</v>
          </cell>
          <cell r="E171">
            <v>12</v>
          </cell>
          <cell r="F171">
            <v>1316.66</v>
          </cell>
          <cell r="G171">
            <v>1310.98</v>
          </cell>
          <cell r="H171">
            <v>1314.84</v>
          </cell>
          <cell r="I171">
            <v>1306.01</v>
          </cell>
          <cell r="J171">
            <v>70.599999999999994</v>
          </cell>
          <cell r="K171">
            <v>12.507082152974402</v>
          </cell>
          <cell r="L171" t="str">
            <v xml:space="preserve">Tramos Existentes </v>
          </cell>
          <cell r="M171" t="str">
            <v>Existente</v>
          </cell>
        </row>
        <row r="172">
          <cell r="B172">
            <v>1071</v>
          </cell>
          <cell r="C172">
            <v>455</v>
          </cell>
          <cell r="D172">
            <v>1.4999999999999999E-2</v>
          </cell>
          <cell r="E172">
            <v>12</v>
          </cell>
          <cell r="F172">
            <v>1311.96</v>
          </cell>
          <cell r="G172">
            <v>1311.6</v>
          </cell>
          <cell r="H172">
            <v>1310.3800000000001</v>
          </cell>
          <cell r="I172">
            <v>1309.77</v>
          </cell>
          <cell r="J172">
            <v>26.9</v>
          </cell>
          <cell r="K172">
            <v>2.2676579925655291</v>
          </cell>
          <cell r="L172" t="str">
            <v xml:space="preserve">Tramos Existentes </v>
          </cell>
          <cell r="M172" t="str">
            <v>Existente</v>
          </cell>
        </row>
        <row r="173">
          <cell r="B173">
            <v>797</v>
          </cell>
          <cell r="C173">
            <v>798</v>
          </cell>
          <cell r="D173">
            <v>1.4999999999999999E-2</v>
          </cell>
          <cell r="E173">
            <v>12</v>
          </cell>
          <cell r="F173">
            <v>1307.72</v>
          </cell>
          <cell r="G173">
            <v>1293.68</v>
          </cell>
          <cell r="H173">
            <v>1303.94</v>
          </cell>
          <cell r="I173">
            <v>1289.5</v>
          </cell>
          <cell r="J173">
            <v>35.5</v>
          </cell>
          <cell r="K173">
            <v>40.676056338028324</v>
          </cell>
          <cell r="L173" t="str">
            <v xml:space="preserve">Tramos Existentes </v>
          </cell>
          <cell r="M173" t="str">
            <v>Existente</v>
          </cell>
        </row>
        <row r="174">
          <cell r="B174">
            <v>840</v>
          </cell>
          <cell r="C174">
            <v>839</v>
          </cell>
          <cell r="D174">
            <v>1.4999999999999999E-2</v>
          </cell>
          <cell r="E174">
            <v>16</v>
          </cell>
          <cell r="F174">
            <v>1306.33</v>
          </cell>
          <cell r="G174">
            <v>1299.25</v>
          </cell>
          <cell r="H174">
            <v>1300.3499999999999</v>
          </cell>
          <cell r="I174">
            <v>1295.96</v>
          </cell>
          <cell r="J174">
            <v>69.5</v>
          </cell>
          <cell r="K174">
            <v>6.3165467625897449</v>
          </cell>
          <cell r="L174" t="str">
            <v xml:space="preserve">Tramos Existentes </v>
          </cell>
          <cell r="M174" t="str">
            <v>Existente</v>
          </cell>
        </row>
        <row r="175">
          <cell r="B175">
            <v>839</v>
          </cell>
          <cell r="C175">
            <v>837</v>
          </cell>
          <cell r="D175">
            <v>1.4999999999999999E-2</v>
          </cell>
          <cell r="E175">
            <v>16</v>
          </cell>
          <cell r="F175">
            <v>1299.25</v>
          </cell>
          <cell r="G175">
            <v>1295.8599999999999</v>
          </cell>
          <cell r="H175">
            <v>1295.96</v>
          </cell>
          <cell r="I175">
            <v>1293.77</v>
          </cell>
          <cell r="J175">
            <v>74.400000000000006</v>
          </cell>
          <cell r="K175">
            <v>2.9435483870968473</v>
          </cell>
          <cell r="L175" t="str">
            <v xml:space="preserve">Tramos Existentes </v>
          </cell>
          <cell r="M175" t="str">
            <v>Existente</v>
          </cell>
        </row>
        <row r="176">
          <cell r="B176">
            <v>837</v>
          </cell>
          <cell r="C176">
            <v>835</v>
          </cell>
          <cell r="D176">
            <v>1.4999999999999999E-2</v>
          </cell>
          <cell r="E176">
            <v>16</v>
          </cell>
          <cell r="F176">
            <v>1295.8599999999999</v>
          </cell>
          <cell r="G176">
            <v>1294.8599999999999</v>
          </cell>
          <cell r="H176">
            <v>1293.77</v>
          </cell>
          <cell r="I176">
            <v>1292.68</v>
          </cell>
          <cell r="J176">
            <v>65.3</v>
          </cell>
          <cell r="K176">
            <v>1.6692189892801197</v>
          </cell>
          <cell r="L176" t="str">
            <v xml:space="preserve">Tramos Existentes </v>
          </cell>
          <cell r="M176" t="str">
            <v>Existente</v>
          </cell>
        </row>
        <row r="177">
          <cell r="B177">
            <v>1072</v>
          </cell>
          <cell r="C177">
            <v>599</v>
          </cell>
          <cell r="D177">
            <v>1.4999999999999999E-2</v>
          </cell>
          <cell r="E177">
            <v>12</v>
          </cell>
          <cell r="F177">
            <v>1315.16</v>
          </cell>
          <cell r="G177">
            <v>1315.3</v>
          </cell>
          <cell r="H177">
            <v>1312.84</v>
          </cell>
          <cell r="I177">
            <v>1311.83</v>
          </cell>
          <cell r="J177">
            <v>5.3</v>
          </cell>
          <cell r="K177">
            <v>19.056603773584733</v>
          </cell>
          <cell r="L177" t="str">
            <v xml:space="preserve">Renovacion </v>
          </cell>
          <cell r="M177" t="str">
            <v>Existente</v>
          </cell>
        </row>
        <row r="178">
          <cell r="B178">
            <v>599</v>
          </cell>
          <cell r="C178">
            <v>597</v>
          </cell>
          <cell r="D178">
            <v>1.4999999999999999E-2</v>
          </cell>
          <cell r="E178">
            <v>12</v>
          </cell>
          <cell r="F178">
            <v>1315.3</v>
          </cell>
          <cell r="G178">
            <v>1315.87</v>
          </cell>
          <cell r="H178">
            <v>1311.83</v>
          </cell>
          <cell r="I178">
            <v>1311.23</v>
          </cell>
          <cell r="J178">
            <v>24.3</v>
          </cell>
          <cell r="K178">
            <v>2.4691358024687613</v>
          </cell>
          <cell r="L178" t="str">
            <v xml:space="preserve">Renovacion </v>
          </cell>
          <cell r="M178" t="str">
            <v>Existente</v>
          </cell>
        </row>
        <row r="179">
          <cell r="B179">
            <v>597</v>
          </cell>
          <cell r="C179">
            <v>596</v>
          </cell>
          <cell r="D179">
            <v>1.4999999999999999E-2</v>
          </cell>
          <cell r="E179">
            <v>12</v>
          </cell>
          <cell r="F179">
            <v>1315.87</v>
          </cell>
          <cell r="G179">
            <v>1313.92</v>
          </cell>
          <cell r="H179">
            <v>1311.23</v>
          </cell>
          <cell r="I179">
            <v>1308.6400000000001</v>
          </cell>
          <cell r="J179">
            <v>29.2</v>
          </cell>
          <cell r="K179">
            <v>8.8698630136983496</v>
          </cell>
          <cell r="L179" t="str">
            <v xml:space="preserve">Tramos Existentes </v>
          </cell>
          <cell r="M179" t="str">
            <v>Existente</v>
          </cell>
        </row>
        <row r="180">
          <cell r="B180">
            <v>596</v>
          </cell>
          <cell r="C180">
            <v>728</v>
          </cell>
          <cell r="D180">
            <v>0.01</v>
          </cell>
          <cell r="E180">
            <v>12</v>
          </cell>
          <cell r="F180">
            <v>1313.92</v>
          </cell>
          <cell r="G180">
            <v>1309</v>
          </cell>
          <cell r="H180">
            <v>1308.6400000000001</v>
          </cell>
          <cell r="I180">
            <v>1305.7</v>
          </cell>
          <cell r="J180">
            <v>15.7</v>
          </cell>
          <cell r="K180">
            <v>18.726114649681875</v>
          </cell>
          <cell r="L180" t="str">
            <v xml:space="preserve">Tramos Existentes </v>
          </cell>
          <cell r="M180" t="str">
            <v>Existente</v>
          </cell>
        </row>
        <row r="181">
          <cell r="B181">
            <v>85</v>
          </cell>
          <cell r="C181">
            <v>1075</v>
          </cell>
          <cell r="D181">
            <v>1.4999999999999999E-2</v>
          </cell>
          <cell r="E181">
            <v>10</v>
          </cell>
          <cell r="F181">
            <v>1311.93</v>
          </cell>
          <cell r="G181">
            <v>1303.19</v>
          </cell>
          <cell r="H181">
            <v>1309.4100000000001</v>
          </cell>
          <cell r="I181">
            <v>1294.0899999999999</v>
          </cell>
          <cell r="J181">
            <v>47.9</v>
          </cell>
          <cell r="K181">
            <v>31.983298538622474</v>
          </cell>
          <cell r="L181" t="str">
            <v xml:space="preserve">Tramos Existentes </v>
          </cell>
          <cell r="M181" t="str">
            <v>Existente</v>
          </cell>
        </row>
        <row r="182">
          <cell r="B182">
            <v>1075</v>
          </cell>
          <cell r="C182">
            <v>380</v>
          </cell>
          <cell r="D182">
            <v>1.4999999999999999E-2</v>
          </cell>
          <cell r="E182">
            <v>24</v>
          </cell>
          <cell r="F182">
            <v>1303.19</v>
          </cell>
          <cell r="G182">
            <v>1303.8599999999999</v>
          </cell>
          <cell r="H182">
            <v>1294.0899999999999</v>
          </cell>
          <cell r="I182">
            <v>1294.03</v>
          </cell>
          <cell r="J182">
            <v>204.5</v>
          </cell>
          <cell r="K182">
            <v>2.9339853300706813E-2</v>
          </cell>
          <cell r="L182" t="str">
            <v xml:space="preserve">Tramos Existentes </v>
          </cell>
          <cell r="M182" t="str">
            <v>Existente</v>
          </cell>
        </row>
        <row r="183">
          <cell r="B183">
            <v>522</v>
          </cell>
          <cell r="C183">
            <v>452</v>
          </cell>
          <cell r="D183">
            <v>1.4999999999999999E-2</v>
          </cell>
          <cell r="E183">
            <v>12</v>
          </cell>
          <cell r="F183">
            <v>1310.07</v>
          </cell>
          <cell r="G183">
            <v>1310</v>
          </cell>
          <cell r="H183">
            <v>1307.96</v>
          </cell>
          <cell r="I183">
            <v>1303.8499999999999</v>
          </cell>
          <cell r="J183">
            <v>24.3</v>
          </cell>
          <cell r="K183">
            <v>16.913580246914105</v>
          </cell>
          <cell r="L183" t="str">
            <v xml:space="preserve">Tramos Existentes </v>
          </cell>
          <cell r="M183" t="str">
            <v>Existente</v>
          </cell>
        </row>
        <row r="184">
          <cell r="B184" t="str">
            <v>217i</v>
          </cell>
          <cell r="C184">
            <v>805</v>
          </cell>
          <cell r="D184">
            <v>1.4999999999999999E-2</v>
          </cell>
          <cell r="E184">
            <v>16</v>
          </cell>
          <cell r="F184">
            <v>1311.22</v>
          </cell>
          <cell r="G184">
            <v>1305.8</v>
          </cell>
          <cell r="H184">
            <v>1309.33</v>
          </cell>
          <cell r="I184">
            <v>1301.83</v>
          </cell>
          <cell r="J184">
            <v>73.5</v>
          </cell>
          <cell r="K184">
            <v>10.204081632653061</v>
          </cell>
          <cell r="L184" t="str">
            <v xml:space="preserve">Tramos Existentes </v>
          </cell>
          <cell r="M184" t="str">
            <v>Existente</v>
          </cell>
        </row>
        <row r="185">
          <cell r="B185">
            <v>205</v>
          </cell>
          <cell r="C185">
            <v>207</v>
          </cell>
          <cell r="D185">
            <v>1.4999999999999999E-2</v>
          </cell>
          <cell r="E185">
            <v>12</v>
          </cell>
          <cell r="F185">
            <v>1318.96</v>
          </cell>
          <cell r="G185">
            <v>1318.64</v>
          </cell>
          <cell r="H185">
            <v>1317.25</v>
          </cell>
          <cell r="I185">
            <v>1316.4</v>
          </cell>
          <cell r="J185">
            <v>35.299999999999997</v>
          </cell>
          <cell r="K185">
            <v>2.4079320113311873</v>
          </cell>
          <cell r="L185" t="str">
            <v xml:space="preserve">Tramos Existentes </v>
          </cell>
          <cell r="M185" t="str">
            <v>Existente</v>
          </cell>
        </row>
        <row r="186">
          <cell r="B186">
            <v>206</v>
          </cell>
          <cell r="C186">
            <v>914</v>
          </cell>
          <cell r="D186">
            <v>1.4999999999999999E-2</v>
          </cell>
          <cell r="E186">
            <v>12</v>
          </cell>
          <cell r="F186">
            <v>1319.04</v>
          </cell>
          <cell r="G186">
            <v>1318.92</v>
          </cell>
          <cell r="H186">
            <v>1317.58</v>
          </cell>
          <cell r="I186">
            <v>1316.21</v>
          </cell>
          <cell r="J186">
            <v>69.599999999999994</v>
          </cell>
          <cell r="K186">
            <v>1.9683908045975445</v>
          </cell>
          <cell r="L186" t="str">
            <v xml:space="preserve">Tramos Existentes </v>
          </cell>
          <cell r="M186" t="str">
            <v>Existente</v>
          </cell>
        </row>
        <row r="187">
          <cell r="B187">
            <v>914</v>
          </cell>
          <cell r="C187">
            <v>903</v>
          </cell>
          <cell r="D187">
            <v>1.4999999999999999E-2</v>
          </cell>
          <cell r="E187">
            <v>12</v>
          </cell>
          <cell r="F187">
            <v>1318.92</v>
          </cell>
          <cell r="G187">
            <v>1319.13</v>
          </cell>
          <cell r="H187">
            <v>1316.21</v>
          </cell>
          <cell r="I187">
            <v>1315.2</v>
          </cell>
          <cell r="J187">
            <v>43.3</v>
          </cell>
          <cell r="K187">
            <v>2.332563510392589</v>
          </cell>
          <cell r="L187" t="str">
            <v xml:space="preserve">Tramos Existentes </v>
          </cell>
          <cell r="M187" t="str">
            <v>Existente</v>
          </cell>
        </row>
        <row r="188">
          <cell r="B188">
            <v>903</v>
          </cell>
          <cell r="C188">
            <v>906</v>
          </cell>
          <cell r="D188">
            <v>1.4999999999999999E-2</v>
          </cell>
          <cell r="E188">
            <v>12</v>
          </cell>
          <cell r="F188">
            <v>1319.13</v>
          </cell>
          <cell r="G188">
            <v>1320.61</v>
          </cell>
          <cell r="H188">
            <v>1315.2</v>
          </cell>
          <cell r="I188">
            <v>1313.27</v>
          </cell>
          <cell r="J188">
            <v>45.1</v>
          </cell>
          <cell r="K188">
            <v>4.2793791574280791</v>
          </cell>
          <cell r="L188" t="str">
            <v xml:space="preserve">Tramos Existentes </v>
          </cell>
          <cell r="M188" t="str">
            <v>Existente</v>
          </cell>
        </row>
        <row r="189">
          <cell r="B189">
            <v>210</v>
          </cell>
          <cell r="C189">
            <v>211</v>
          </cell>
          <cell r="D189">
            <v>1.4999999999999999E-2</v>
          </cell>
          <cell r="E189">
            <v>12</v>
          </cell>
          <cell r="F189">
            <v>1318.42</v>
          </cell>
          <cell r="G189">
            <v>1315.61</v>
          </cell>
          <cell r="H189">
            <v>1317.14</v>
          </cell>
          <cell r="I189">
            <v>1313.94</v>
          </cell>
          <cell r="J189">
            <v>73</v>
          </cell>
          <cell r="K189">
            <v>4.3835616438356793</v>
          </cell>
          <cell r="L189" t="str">
            <v xml:space="preserve">Tramos Existentes </v>
          </cell>
          <cell r="M189" t="str">
            <v>Existente</v>
          </cell>
        </row>
        <row r="190">
          <cell r="B190">
            <v>211</v>
          </cell>
          <cell r="C190">
            <v>213</v>
          </cell>
          <cell r="D190">
            <v>1.4999999999999999E-2</v>
          </cell>
          <cell r="E190">
            <v>12</v>
          </cell>
          <cell r="F190">
            <v>1315.61</v>
          </cell>
          <cell r="G190">
            <v>1315.51</v>
          </cell>
          <cell r="H190">
            <v>1313.94</v>
          </cell>
          <cell r="I190">
            <v>1313.61</v>
          </cell>
          <cell r="J190">
            <v>23.1</v>
          </cell>
          <cell r="K190">
            <v>1.4285714285720978</v>
          </cell>
          <cell r="L190" t="str">
            <v xml:space="preserve">Tramos Existentes </v>
          </cell>
          <cell r="M190" t="str">
            <v>Existente</v>
          </cell>
        </row>
        <row r="191">
          <cell r="B191">
            <v>213</v>
          </cell>
          <cell r="C191">
            <v>214</v>
          </cell>
          <cell r="D191">
            <v>1.4999999999999999E-2</v>
          </cell>
          <cell r="E191">
            <v>12</v>
          </cell>
          <cell r="F191">
            <v>1315.51</v>
          </cell>
          <cell r="G191">
            <v>1315.68</v>
          </cell>
          <cell r="H191">
            <v>1313.61</v>
          </cell>
          <cell r="I191">
            <v>1312.27</v>
          </cell>
          <cell r="J191">
            <v>53</v>
          </cell>
          <cell r="K191">
            <v>2.5283018867922986</v>
          </cell>
          <cell r="L191" t="str">
            <v xml:space="preserve">Tramos Existentes </v>
          </cell>
          <cell r="M191" t="str">
            <v>Existente</v>
          </cell>
        </row>
        <row r="192">
          <cell r="B192">
            <v>212</v>
          </cell>
          <cell r="C192">
            <v>658</v>
          </cell>
          <cell r="D192">
            <v>1.4999999999999999E-2</v>
          </cell>
          <cell r="E192">
            <v>12</v>
          </cell>
          <cell r="F192">
            <v>1315</v>
          </cell>
          <cell r="G192">
            <v>1313.47</v>
          </cell>
          <cell r="H192">
            <v>1313.24</v>
          </cell>
          <cell r="I192">
            <v>1310.17</v>
          </cell>
          <cell r="J192">
            <v>46.8</v>
          </cell>
          <cell r="K192">
            <v>6.5598290598289237</v>
          </cell>
          <cell r="L192" t="str">
            <v xml:space="preserve">Tramos Existentes </v>
          </cell>
          <cell r="M192" t="str">
            <v>Existente</v>
          </cell>
        </row>
        <row r="193">
          <cell r="B193" t="str">
            <v>185i</v>
          </cell>
          <cell r="C193">
            <v>184</v>
          </cell>
          <cell r="D193">
            <v>1.4999999999999999E-2</v>
          </cell>
          <cell r="E193">
            <v>12</v>
          </cell>
          <cell r="F193">
            <v>1302.43</v>
          </cell>
          <cell r="G193">
            <v>1296.22</v>
          </cell>
          <cell r="H193">
            <v>1300.81</v>
          </cell>
          <cell r="I193">
            <v>1290.92</v>
          </cell>
          <cell r="J193">
            <v>43.3</v>
          </cell>
          <cell r="K193">
            <v>22.840646651269918</v>
          </cell>
          <cell r="L193" t="str">
            <v xml:space="preserve">Tramos Existentes </v>
          </cell>
          <cell r="M193" t="str">
            <v>Existente</v>
          </cell>
        </row>
        <row r="194">
          <cell r="B194">
            <v>790</v>
          </cell>
          <cell r="C194">
            <v>789</v>
          </cell>
          <cell r="D194">
            <v>1.4999999999999999E-2</v>
          </cell>
          <cell r="E194">
            <v>12</v>
          </cell>
          <cell r="F194">
            <v>1311.18</v>
          </cell>
          <cell r="G194">
            <v>1307.8499999999999</v>
          </cell>
          <cell r="H194">
            <v>1306.98</v>
          </cell>
          <cell r="I194">
            <v>1303.8499999999999</v>
          </cell>
          <cell r="J194">
            <v>26.9</v>
          </cell>
          <cell r="K194">
            <v>11.635687732342413</v>
          </cell>
          <cell r="L194" t="str">
            <v xml:space="preserve">Tramos Existentes </v>
          </cell>
          <cell r="M194" t="str">
            <v>Existente</v>
          </cell>
        </row>
        <row r="195">
          <cell r="B195" t="str">
            <v>205i</v>
          </cell>
          <cell r="C195">
            <v>204</v>
          </cell>
          <cell r="D195">
            <v>1.4999999999999999E-2</v>
          </cell>
          <cell r="E195">
            <v>12</v>
          </cell>
          <cell r="F195">
            <v>1318.96</v>
          </cell>
          <cell r="G195">
            <v>1317.32</v>
          </cell>
          <cell r="H195">
            <v>1317.29</v>
          </cell>
          <cell r="I195">
            <v>1314.61</v>
          </cell>
          <cell r="J195">
            <v>37.9</v>
          </cell>
          <cell r="K195">
            <v>7.0712401055410652</v>
          </cell>
          <cell r="L195" t="str">
            <v xml:space="preserve">Tramos Existentes </v>
          </cell>
          <cell r="M195" t="str">
            <v>Existente</v>
          </cell>
        </row>
        <row r="196">
          <cell r="B196">
            <v>805</v>
          </cell>
          <cell r="C196">
            <v>142</v>
          </cell>
          <cell r="D196">
            <v>1.4999999999999999E-2</v>
          </cell>
          <cell r="E196">
            <v>28</v>
          </cell>
          <cell r="F196">
            <v>1305.8</v>
          </cell>
          <cell r="G196">
            <v>1304.44</v>
          </cell>
          <cell r="H196">
            <v>1301.83</v>
          </cell>
          <cell r="I196">
            <v>1299.93</v>
          </cell>
          <cell r="J196">
            <v>71.8</v>
          </cell>
          <cell r="K196">
            <v>2.6462395543173587</v>
          </cell>
          <cell r="L196" t="str">
            <v xml:space="preserve">Tramos Existentes </v>
          </cell>
          <cell r="M196" t="str">
            <v>Existente</v>
          </cell>
        </row>
        <row r="197">
          <cell r="B197" t="str">
            <v>655i</v>
          </cell>
          <cell r="C197">
            <v>217</v>
          </cell>
          <cell r="D197">
            <v>1.4999999999999999E-2</v>
          </cell>
          <cell r="E197">
            <v>12</v>
          </cell>
          <cell r="F197">
            <v>1315.43</v>
          </cell>
          <cell r="G197">
            <v>1311.22</v>
          </cell>
          <cell r="H197">
            <v>1313.87</v>
          </cell>
          <cell r="I197">
            <v>1308.8599999999999</v>
          </cell>
          <cell r="J197">
            <v>72.900000000000006</v>
          </cell>
          <cell r="K197">
            <v>6.8724279835390814</v>
          </cell>
          <cell r="L197" t="str">
            <v xml:space="preserve">Tramos Existentes </v>
          </cell>
          <cell r="M197" t="str">
            <v>Existente</v>
          </cell>
        </row>
        <row r="198">
          <cell r="B198">
            <v>217</v>
          </cell>
          <cell r="C198">
            <v>99</v>
          </cell>
          <cell r="D198">
            <v>0.01</v>
          </cell>
          <cell r="E198">
            <v>24</v>
          </cell>
          <cell r="F198">
            <v>1311.22</v>
          </cell>
          <cell r="G198">
            <v>1310.6600000000001</v>
          </cell>
          <cell r="H198">
            <v>1308.8599999999999</v>
          </cell>
          <cell r="I198">
            <v>1307.5999999999999</v>
          </cell>
          <cell r="J198">
            <v>72</v>
          </cell>
          <cell r="K198">
            <v>1.7499999999999873</v>
          </cell>
          <cell r="L198" t="str">
            <v xml:space="preserve">Tramos Existentes </v>
          </cell>
          <cell r="M198" t="str">
            <v>Existente</v>
          </cell>
        </row>
        <row r="199">
          <cell r="B199">
            <v>218</v>
          </cell>
          <cell r="C199">
            <v>219</v>
          </cell>
          <cell r="D199">
            <v>1.4999999999999999E-2</v>
          </cell>
          <cell r="E199">
            <v>12</v>
          </cell>
          <cell r="F199">
            <v>1311.77</v>
          </cell>
          <cell r="G199">
            <v>1311.74</v>
          </cell>
          <cell r="H199">
            <v>1310.72</v>
          </cell>
          <cell r="I199">
            <v>1309.33</v>
          </cell>
          <cell r="J199">
            <v>49</v>
          </cell>
          <cell r="K199">
            <v>2.8367346938777551</v>
          </cell>
          <cell r="L199" t="str">
            <v xml:space="preserve">Tramos Existentes </v>
          </cell>
          <cell r="M199" t="str">
            <v>Existente</v>
          </cell>
        </row>
        <row r="200">
          <cell r="B200">
            <v>219</v>
          </cell>
          <cell r="C200">
            <v>722</v>
          </cell>
          <cell r="D200">
            <v>1.4999999999999999E-2</v>
          </cell>
          <cell r="E200">
            <v>12</v>
          </cell>
          <cell r="F200">
            <v>1311.74</v>
          </cell>
          <cell r="G200">
            <v>1311.74</v>
          </cell>
          <cell r="H200">
            <v>1309.33</v>
          </cell>
          <cell r="I200">
            <v>1308.74</v>
          </cell>
          <cell r="J200">
            <v>27.8</v>
          </cell>
          <cell r="K200">
            <v>2.122302158273087</v>
          </cell>
          <cell r="L200" t="str">
            <v xml:space="preserve">Tramos Existentes </v>
          </cell>
          <cell r="M200" t="str">
            <v>Existente</v>
          </cell>
        </row>
        <row r="201">
          <cell r="B201">
            <v>722</v>
          </cell>
          <cell r="C201">
            <v>723</v>
          </cell>
          <cell r="D201">
            <v>1.4999999999999999E-2</v>
          </cell>
          <cell r="E201">
            <v>12</v>
          </cell>
          <cell r="F201">
            <v>1311.74</v>
          </cell>
          <cell r="G201">
            <v>1311.78</v>
          </cell>
          <cell r="H201">
            <v>1308.74</v>
          </cell>
          <cell r="I201">
            <v>1308.3900000000001</v>
          </cell>
          <cell r="J201">
            <v>29.4</v>
          </cell>
          <cell r="K201">
            <v>1.1904761904758812</v>
          </cell>
          <cell r="L201" t="str">
            <v xml:space="preserve">Tramos Existentes </v>
          </cell>
          <cell r="M201" t="str">
            <v>Existente</v>
          </cell>
        </row>
        <row r="202">
          <cell r="B202">
            <v>723</v>
          </cell>
          <cell r="C202">
            <v>725</v>
          </cell>
          <cell r="D202">
            <v>1.4999999999999999E-2</v>
          </cell>
          <cell r="E202">
            <v>12</v>
          </cell>
          <cell r="F202">
            <v>1311.78</v>
          </cell>
          <cell r="G202">
            <v>1311.77</v>
          </cell>
          <cell r="H202">
            <v>1308.3900000000001</v>
          </cell>
          <cell r="I202">
            <v>1307.83</v>
          </cell>
          <cell r="J202">
            <v>27.1</v>
          </cell>
          <cell r="K202">
            <v>2.0664206642072793</v>
          </cell>
          <cell r="L202" t="str">
            <v xml:space="preserve">Tramos Existentes </v>
          </cell>
          <cell r="M202" t="str">
            <v>Existente</v>
          </cell>
        </row>
        <row r="203">
          <cell r="B203">
            <v>725</v>
          </cell>
          <cell r="C203">
            <v>726</v>
          </cell>
          <cell r="D203">
            <v>1.4999999999999999E-2</v>
          </cell>
          <cell r="E203">
            <v>12</v>
          </cell>
          <cell r="F203">
            <v>1311.77</v>
          </cell>
          <cell r="G203">
            <v>1312.28</v>
          </cell>
          <cell r="H203">
            <v>1307.83</v>
          </cell>
          <cell r="I203">
            <v>1307.6600000000001</v>
          </cell>
          <cell r="J203">
            <v>31.4</v>
          </cell>
          <cell r="K203">
            <v>0.54140127388485793</v>
          </cell>
          <cell r="L203" t="str">
            <v xml:space="preserve">Tramos Existentes </v>
          </cell>
          <cell r="M203" t="str">
            <v>Existente</v>
          </cell>
        </row>
        <row r="204">
          <cell r="B204">
            <v>726</v>
          </cell>
          <cell r="C204">
            <v>900</v>
          </cell>
          <cell r="D204">
            <v>1.4999999999999999E-2</v>
          </cell>
          <cell r="E204">
            <v>12</v>
          </cell>
          <cell r="F204">
            <v>1312.28</v>
          </cell>
          <cell r="G204">
            <v>1312.36</v>
          </cell>
          <cell r="H204">
            <v>1307.6600000000001</v>
          </cell>
          <cell r="I204">
            <v>1307.56</v>
          </cell>
          <cell r="J204">
            <v>15</v>
          </cell>
          <cell r="K204">
            <v>0.66666666666757612</v>
          </cell>
          <cell r="L204" t="str">
            <v xml:space="preserve">Tramos Existentes </v>
          </cell>
          <cell r="M204" t="str">
            <v>Existente</v>
          </cell>
        </row>
        <row r="205">
          <cell r="B205">
            <v>658</v>
          </cell>
          <cell r="C205">
            <v>790</v>
          </cell>
          <cell r="D205">
            <v>1.4999999999999999E-2</v>
          </cell>
          <cell r="E205">
            <v>12</v>
          </cell>
          <cell r="F205">
            <v>1313.47</v>
          </cell>
          <cell r="G205">
            <v>1311.18</v>
          </cell>
          <cell r="H205">
            <v>1310.17</v>
          </cell>
          <cell r="I205">
            <v>1306.98</v>
          </cell>
          <cell r="J205">
            <v>34.6</v>
          </cell>
          <cell r="K205">
            <v>9.2196531791909084</v>
          </cell>
          <cell r="L205" t="str">
            <v xml:space="preserve">Tramos Existentes </v>
          </cell>
          <cell r="M205" t="str">
            <v>Existente</v>
          </cell>
        </row>
        <row r="206">
          <cell r="B206" t="str">
            <v>2i</v>
          </cell>
          <cell r="C206">
            <v>1</v>
          </cell>
          <cell r="D206">
            <v>1.4999999999999999E-2</v>
          </cell>
          <cell r="E206">
            <v>8</v>
          </cell>
          <cell r="F206">
            <v>1305.6600000000001</v>
          </cell>
          <cell r="G206">
            <v>1303.77</v>
          </cell>
          <cell r="H206">
            <v>1304.3599999999999</v>
          </cell>
          <cell r="I206">
            <v>1302.03</v>
          </cell>
          <cell r="J206">
            <v>74.3</v>
          </cell>
          <cell r="K206">
            <v>3.1359353970389332</v>
          </cell>
          <cell r="L206" t="str">
            <v xml:space="preserve">Tramos Existentes </v>
          </cell>
          <cell r="M206" t="str">
            <v>Existente</v>
          </cell>
        </row>
        <row r="207">
          <cell r="B207">
            <v>452</v>
          </cell>
          <cell r="C207">
            <v>451</v>
          </cell>
          <cell r="D207">
            <v>1.4999999999999999E-2</v>
          </cell>
          <cell r="E207">
            <v>12</v>
          </cell>
          <cell r="F207">
            <v>1310</v>
          </cell>
          <cell r="G207">
            <v>1307.22</v>
          </cell>
          <cell r="H207">
            <v>1303.8499999999999</v>
          </cell>
          <cell r="I207">
            <v>1303.81</v>
          </cell>
          <cell r="J207">
            <v>35.6</v>
          </cell>
          <cell r="K207">
            <v>0.11235955056169557</v>
          </cell>
          <cell r="L207" t="str">
            <v xml:space="preserve">Tramos Existentes </v>
          </cell>
          <cell r="M207" t="str">
            <v>Existente</v>
          </cell>
        </row>
        <row r="208">
          <cell r="B208">
            <v>186</v>
          </cell>
          <cell r="C208">
            <v>187</v>
          </cell>
          <cell r="D208">
            <v>0.01</v>
          </cell>
          <cell r="E208">
            <v>10</v>
          </cell>
          <cell r="F208">
            <v>1301.95</v>
          </cell>
          <cell r="G208">
            <v>1296.96</v>
          </cell>
          <cell r="H208">
            <v>1299.3900000000001</v>
          </cell>
          <cell r="I208">
            <v>1294.76</v>
          </cell>
          <cell r="J208">
            <v>20.100000000000001</v>
          </cell>
          <cell r="K208">
            <v>23.034825870647307</v>
          </cell>
          <cell r="L208" t="str">
            <v xml:space="preserve">Tramos Existentes </v>
          </cell>
          <cell r="M208" t="str">
            <v>Existente</v>
          </cell>
        </row>
        <row r="209">
          <cell r="B209">
            <v>187</v>
          </cell>
          <cell r="C209">
            <v>188</v>
          </cell>
          <cell r="D209">
            <v>0.01</v>
          </cell>
          <cell r="E209">
            <v>10</v>
          </cell>
          <cell r="F209">
            <v>1296.96</v>
          </cell>
          <cell r="G209">
            <v>1290.81</v>
          </cell>
          <cell r="H209">
            <v>1294.76</v>
          </cell>
          <cell r="I209">
            <v>1287.82</v>
          </cell>
          <cell r="J209">
            <v>19.3</v>
          </cell>
          <cell r="K209">
            <v>35.958549222798212</v>
          </cell>
          <cell r="L209" t="str">
            <v xml:space="preserve">Tramos Existentes </v>
          </cell>
          <cell r="M209" t="str">
            <v>Existente</v>
          </cell>
        </row>
        <row r="210">
          <cell r="B210">
            <v>188</v>
          </cell>
          <cell r="C210">
            <v>189</v>
          </cell>
          <cell r="D210">
            <v>0.01</v>
          </cell>
          <cell r="E210">
            <v>12</v>
          </cell>
          <cell r="F210">
            <v>1290.81</v>
          </cell>
          <cell r="G210">
            <v>1289.75</v>
          </cell>
          <cell r="H210">
            <v>1287.82</v>
          </cell>
          <cell r="I210">
            <v>1285.76</v>
          </cell>
          <cell r="J210">
            <v>26.3</v>
          </cell>
          <cell r="K210">
            <v>7.8326996197716543</v>
          </cell>
          <cell r="L210" t="str">
            <v xml:space="preserve">Tramos Existentes </v>
          </cell>
          <cell r="M210" t="str">
            <v>Existente</v>
          </cell>
        </row>
        <row r="211">
          <cell r="B211">
            <v>189</v>
          </cell>
          <cell r="C211">
            <v>943</v>
          </cell>
          <cell r="D211">
            <v>1.4999999999999999E-2</v>
          </cell>
          <cell r="E211">
            <v>12</v>
          </cell>
          <cell r="F211">
            <v>1289.75</v>
          </cell>
          <cell r="G211">
            <v>1279.1500000000001</v>
          </cell>
          <cell r="H211">
            <v>1285.76</v>
          </cell>
          <cell r="I211">
            <v>1274.93</v>
          </cell>
          <cell r="J211">
            <v>18.3</v>
          </cell>
          <cell r="K211">
            <v>59.180327868852054</v>
          </cell>
          <cell r="L211" t="str">
            <v xml:space="preserve">Tramos Existentes </v>
          </cell>
          <cell r="M211" t="str">
            <v>Existente</v>
          </cell>
        </row>
        <row r="212">
          <cell r="B212">
            <v>944</v>
          </cell>
          <cell r="C212" t="str">
            <v>D14</v>
          </cell>
          <cell r="D212">
            <v>0.01</v>
          </cell>
          <cell r="E212">
            <v>24</v>
          </cell>
          <cell r="F212">
            <v>1277.8</v>
          </cell>
          <cell r="G212">
            <v>1274.25</v>
          </cell>
          <cell r="H212">
            <v>1274.76</v>
          </cell>
          <cell r="I212">
            <v>1274.25</v>
          </cell>
          <cell r="J212">
            <v>19.100000000000001</v>
          </cell>
          <cell r="K212">
            <v>2.6701570680627795</v>
          </cell>
          <cell r="L212" t="str">
            <v>Inhabilitar</v>
          </cell>
          <cell r="M212" t="str">
            <v>Existente</v>
          </cell>
        </row>
        <row r="213">
          <cell r="B213">
            <v>192</v>
          </cell>
          <cell r="C213">
            <v>191</v>
          </cell>
          <cell r="D213">
            <v>0.01</v>
          </cell>
          <cell r="E213">
            <v>10</v>
          </cell>
          <cell r="F213">
            <v>1301.69</v>
          </cell>
          <cell r="G213">
            <v>1297</v>
          </cell>
          <cell r="H213">
            <v>1300.0899999999999</v>
          </cell>
          <cell r="I213">
            <v>1295.1199999999999</v>
          </cell>
          <cell r="J213">
            <v>18.399999999999999</v>
          </cell>
          <cell r="K213">
            <v>27.010869565217543</v>
          </cell>
          <cell r="L213" t="str">
            <v xml:space="preserve">Tramos Existentes </v>
          </cell>
          <cell r="M213" t="str">
            <v>Existente</v>
          </cell>
        </row>
        <row r="214">
          <cell r="B214">
            <v>191</v>
          </cell>
          <cell r="C214">
            <v>190</v>
          </cell>
          <cell r="D214">
            <v>0.01</v>
          </cell>
          <cell r="E214">
            <v>10</v>
          </cell>
          <cell r="F214">
            <v>1297</v>
          </cell>
          <cell r="G214">
            <v>1291.76</v>
          </cell>
          <cell r="H214">
            <v>1295.1199999999999</v>
          </cell>
          <cell r="I214">
            <v>1290.29</v>
          </cell>
          <cell r="J214">
            <v>14.5</v>
          </cell>
          <cell r="K214">
            <v>33.310344827585702</v>
          </cell>
          <cell r="L214" t="str">
            <v xml:space="preserve">Tramos Existentes </v>
          </cell>
          <cell r="M214" t="str">
            <v>Existente</v>
          </cell>
        </row>
        <row r="215">
          <cell r="B215">
            <v>190</v>
          </cell>
          <cell r="C215">
            <v>189</v>
          </cell>
          <cell r="D215">
            <v>0.01</v>
          </cell>
          <cell r="E215">
            <v>12</v>
          </cell>
          <cell r="F215">
            <v>1291.76</v>
          </cell>
          <cell r="G215">
            <v>1289.75</v>
          </cell>
          <cell r="H215">
            <v>1290.29</v>
          </cell>
          <cell r="I215">
            <v>1285.76</v>
          </cell>
          <cell r="J215">
            <v>9.8000000000000007</v>
          </cell>
          <cell r="K215">
            <v>46.224489795918082</v>
          </cell>
          <cell r="L215" t="str">
            <v xml:space="preserve">Tramos Existentes </v>
          </cell>
          <cell r="M215" t="str">
            <v>Existente</v>
          </cell>
        </row>
        <row r="216">
          <cell r="B216">
            <v>203</v>
          </cell>
          <cell r="C216">
            <v>201</v>
          </cell>
          <cell r="D216">
            <v>1.4999999999999999E-2</v>
          </cell>
          <cell r="E216">
            <v>12</v>
          </cell>
          <cell r="F216">
            <v>1314.39</v>
          </cell>
          <cell r="G216">
            <v>1315.63</v>
          </cell>
          <cell r="H216">
            <v>1313.1</v>
          </cell>
          <cell r="I216">
            <v>1311.67</v>
          </cell>
          <cell r="J216">
            <v>25.7</v>
          </cell>
          <cell r="K216">
            <v>5.5642023346297131</v>
          </cell>
          <cell r="L216" t="str">
            <v xml:space="preserve">Tramos Existentes </v>
          </cell>
          <cell r="M216" t="str">
            <v>Existente</v>
          </cell>
        </row>
        <row r="217">
          <cell r="B217">
            <v>194</v>
          </cell>
          <cell r="C217">
            <v>189</v>
          </cell>
          <cell r="D217">
            <v>0.01</v>
          </cell>
          <cell r="E217">
            <v>12</v>
          </cell>
          <cell r="F217">
            <v>1291.99</v>
          </cell>
          <cell r="G217">
            <v>1289.75</v>
          </cell>
          <cell r="H217">
            <v>1289.33</v>
          </cell>
          <cell r="I217">
            <v>1285.76</v>
          </cell>
          <cell r="J217">
            <v>27.9</v>
          </cell>
          <cell r="K217">
            <v>12.795698924730955</v>
          </cell>
          <cell r="L217" t="str">
            <v xml:space="preserve">Tramos Existentes </v>
          </cell>
          <cell r="M217" t="str">
            <v>Existente</v>
          </cell>
        </row>
        <row r="218">
          <cell r="B218">
            <v>204</v>
          </cell>
          <cell r="C218">
            <v>203</v>
          </cell>
          <cell r="D218">
            <v>1.4999999999999999E-2</v>
          </cell>
          <cell r="E218">
            <v>12</v>
          </cell>
          <cell r="F218">
            <v>1317.32</v>
          </cell>
          <cell r="G218">
            <v>1314.39</v>
          </cell>
          <cell r="H218">
            <v>1314.61</v>
          </cell>
          <cell r="I218">
            <v>1313.1</v>
          </cell>
          <cell r="J218">
            <v>94.4</v>
          </cell>
          <cell r="K218">
            <v>1.599576271186431</v>
          </cell>
          <cell r="L218" t="str">
            <v xml:space="preserve">Tramos Existentes </v>
          </cell>
          <cell r="M218" t="str">
            <v>Existente</v>
          </cell>
        </row>
        <row r="219">
          <cell r="B219" t="str">
            <v>20i</v>
          </cell>
          <cell r="C219">
            <v>16</v>
          </cell>
          <cell r="D219">
            <v>1.4999999999999999E-2</v>
          </cell>
          <cell r="E219">
            <v>12</v>
          </cell>
          <cell r="F219">
            <v>1309.57</v>
          </cell>
          <cell r="G219">
            <v>1308.6500000000001</v>
          </cell>
          <cell r="H219">
            <v>1308.1099999999999</v>
          </cell>
          <cell r="I219">
            <v>1306.68</v>
          </cell>
          <cell r="J219">
            <v>72.900000000000006</v>
          </cell>
          <cell r="K219">
            <v>1.9615912208502555</v>
          </cell>
          <cell r="L219" t="str">
            <v xml:space="preserve">Tramos Existentes </v>
          </cell>
          <cell r="M219" t="str">
            <v>Existente</v>
          </cell>
        </row>
        <row r="220">
          <cell r="B220">
            <v>41</v>
          </cell>
          <cell r="C220">
            <v>20</v>
          </cell>
          <cell r="D220">
            <v>1.4999999999999999E-2</v>
          </cell>
          <cell r="E220">
            <v>10</v>
          </cell>
          <cell r="F220">
            <v>1311.23</v>
          </cell>
          <cell r="G220">
            <v>1309.57</v>
          </cell>
          <cell r="H220">
            <v>1310.08</v>
          </cell>
          <cell r="I220">
            <v>1308.01</v>
          </cell>
          <cell r="J220">
            <v>74.2</v>
          </cell>
          <cell r="K220">
            <v>2.7897574123988358</v>
          </cell>
          <cell r="L220" t="str">
            <v xml:space="preserve">Tramos Existentes </v>
          </cell>
          <cell r="M220" t="str">
            <v>Existente</v>
          </cell>
        </row>
        <row r="221">
          <cell r="B221">
            <v>20</v>
          </cell>
          <cell r="C221">
            <v>19</v>
          </cell>
          <cell r="D221">
            <v>1.4999999999999999E-2</v>
          </cell>
          <cell r="E221">
            <v>12</v>
          </cell>
          <cell r="F221">
            <v>1309.57</v>
          </cell>
          <cell r="G221">
            <v>1306.6300000000001</v>
          </cell>
          <cell r="H221">
            <v>1308.01</v>
          </cell>
          <cell r="I221">
            <v>1304.68</v>
          </cell>
          <cell r="J221">
            <v>76.5</v>
          </cell>
          <cell r="K221">
            <v>4.3529411764704928</v>
          </cell>
          <cell r="L221" t="str">
            <v xml:space="preserve">Tramos Existentes </v>
          </cell>
          <cell r="M221" t="str">
            <v>Existente</v>
          </cell>
        </row>
        <row r="222">
          <cell r="B222">
            <v>209</v>
          </cell>
          <cell r="C222">
            <v>202</v>
          </cell>
          <cell r="D222">
            <v>1.4999999999999999E-2</v>
          </cell>
          <cell r="E222">
            <v>12</v>
          </cell>
          <cell r="F222">
            <v>1318.26</v>
          </cell>
          <cell r="G222">
            <v>1316.29</v>
          </cell>
          <cell r="H222">
            <v>1316.66</v>
          </cell>
          <cell r="I222">
            <v>1313.03</v>
          </cell>
          <cell r="J222">
            <v>52.1</v>
          </cell>
          <cell r="K222">
            <v>6.9673704414589421</v>
          </cell>
          <cell r="L222" t="str">
            <v xml:space="preserve">Tramos Existentes </v>
          </cell>
          <cell r="M222" t="str">
            <v>Existente</v>
          </cell>
        </row>
        <row r="223">
          <cell r="B223">
            <v>202</v>
          </cell>
          <cell r="C223">
            <v>201</v>
          </cell>
          <cell r="D223">
            <v>1.4999999999999999E-2</v>
          </cell>
          <cell r="E223">
            <v>12</v>
          </cell>
          <cell r="F223">
            <v>1316.29</v>
          </cell>
          <cell r="G223">
            <v>1315.63</v>
          </cell>
          <cell r="H223">
            <v>1313.03</v>
          </cell>
          <cell r="I223">
            <v>1311.67</v>
          </cell>
          <cell r="J223">
            <v>15.4</v>
          </cell>
          <cell r="K223">
            <v>8.8311688311681813</v>
          </cell>
          <cell r="L223" t="str">
            <v xml:space="preserve">Tramos Existentes </v>
          </cell>
          <cell r="M223" t="str">
            <v>Existente</v>
          </cell>
        </row>
        <row r="224">
          <cell r="B224">
            <v>201</v>
          </cell>
          <cell r="C224">
            <v>660</v>
          </cell>
          <cell r="D224">
            <v>1.4999999999999999E-2</v>
          </cell>
          <cell r="E224">
            <v>18</v>
          </cell>
          <cell r="F224">
            <v>1315.63</v>
          </cell>
          <cell r="G224">
            <v>1312.45</v>
          </cell>
          <cell r="H224">
            <v>1311.67</v>
          </cell>
          <cell r="I224">
            <v>1309.55</v>
          </cell>
          <cell r="J224">
            <v>38.299999999999997</v>
          </cell>
          <cell r="K224">
            <v>5.5352480417757661</v>
          </cell>
          <cell r="L224" t="str">
            <v xml:space="preserve">Tramos Existentes </v>
          </cell>
          <cell r="M224" t="str">
            <v>Existente</v>
          </cell>
        </row>
        <row r="225">
          <cell r="B225">
            <v>660</v>
          </cell>
          <cell r="C225">
            <v>697</v>
          </cell>
          <cell r="D225">
            <v>1.4999999999999999E-2</v>
          </cell>
          <cell r="E225">
            <v>12</v>
          </cell>
          <cell r="F225">
            <v>1312.45</v>
          </cell>
          <cell r="G225">
            <v>1304.71</v>
          </cell>
          <cell r="H225">
            <v>1309.55</v>
          </cell>
          <cell r="I225">
            <v>1301.26</v>
          </cell>
          <cell r="J225">
            <v>18.7</v>
          </cell>
          <cell r="K225">
            <v>44.33155080213885</v>
          </cell>
          <cell r="L225" t="str">
            <v xml:space="preserve">Tramos Existentes </v>
          </cell>
          <cell r="M225" t="str">
            <v>Existente</v>
          </cell>
        </row>
        <row r="226">
          <cell r="B226">
            <v>697</v>
          </cell>
          <cell r="C226">
            <v>696</v>
          </cell>
          <cell r="D226">
            <v>1.4999999999999999E-2</v>
          </cell>
          <cell r="E226">
            <v>24</v>
          </cell>
          <cell r="F226">
            <v>1304.71</v>
          </cell>
          <cell r="G226">
            <v>1302.32</v>
          </cell>
          <cell r="H226">
            <v>1301.26</v>
          </cell>
          <cell r="I226">
            <v>1299.3599999999999</v>
          </cell>
          <cell r="J226">
            <v>66</v>
          </cell>
          <cell r="K226">
            <v>2.8787878787880166</v>
          </cell>
          <cell r="L226" t="str">
            <v xml:space="preserve">Tramos Existentes </v>
          </cell>
          <cell r="M226" t="str">
            <v>Existente</v>
          </cell>
        </row>
        <row r="227">
          <cell r="B227">
            <v>721</v>
          </cell>
          <cell r="C227" t="str">
            <v>D16</v>
          </cell>
          <cell r="D227">
            <v>1.4999999999999999E-2</v>
          </cell>
          <cell r="E227">
            <v>12</v>
          </cell>
          <cell r="F227">
            <v>1292.8800000000001</v>
          </cell>
          <cell r="G227">
            <v>1282.06</v>
          </cell>
          <cell r="H227">
            <v>1289.28</v>
          </cell>
          <cell r="I227">
            <v>1282.06</v>
          </cell>
          <cell r="J227">
            <v>13.1</v>
          </cell>
          <cell r="K227">
            <v>55.114503816794105</v>
          </cell>
          <cell r="L227" t="str">
            <v xml:space="preserve">Tramos Existentes </v>
          </cell>
          <cell r="M227" t="str">
            <v>Existente</v>
          </cell>
        </row>
        <row r="228">
          <cell r="B228">
            <v>193</v>
          </cell>
          <cell r="C228">
            <v>194</v>
          </cell>
          <cell r="D228">
            <v>0.01</v>
          </cell>
          <cell r="E228">
            <v>10</v>
          </cell>
          <cell r="F228">
            <v>1301.6300000000001</v>
          </cell>
          <cell r="G228">
            <v>1291.99</v>
          </cell>
          <cell r="H228">
            <v>1298.6199999999999</v>
          </cell>
          <cell r="I228">
            <v>1289.33</v>
          </cell>
          <cell r="J228">
            <v>43.6</v>
          </cell>
          <cell r="K228">
            <v>21.307339449541203</v>
          </cell>
          <cell r="L228" t="str">
            <v xml:space="preserve">Tramos Existentes </v>
          </cell>
          <cell r="M228" t="str">
            <v>Existente</v>
          </cell>
        </row>
        <row r="229">
          <cell r="B229">
            <v>371</v>
          </cell>
          <cell r="C229">
            <v>772</v>
          </cell>
          <cell r="D229">
            <v>1.4999999999999999E-2</v>
          </cell>
          <cell r="E229">
            <v>12</v>
          </cell>
          <cell r="F229">
            <v>1311.93</v>
          </cell>
          <cell r="G229">
            <v>1310.3399999999999</v>
          </cell>
          <cell r="H229">
            <v>1308.6199999999999</v>
          </cell>
          <cell r="I229">
            <v>1307.77</v>
          </cell>
          <cell r="J229">
            <v>77.400000000000006</v>
          </cell>
          <cell r="K229">
            <v>1.0981912144701667</v>
          </cell>
          <cell r="L229" t="str">
            <v xml:space="preserve">Tramos Existentes </v>
          </cell>
          <cell r="M229" t="str">
            <v>Existente</v>
          </cell>
        </row>
        <row r="230">
          <cell r="B230">
            <v>724</v>
          </cell>
          <cell r="C230">
            <v>220</v>
          </cell>
          <cell r="D230">
            <v>1.4999999999999999E-2</v>
          </cell>
          <cell r="E230">
            <v>12</v>
          </cell>
          <cell r="F230">
            <v>1311.77</v>
          </cell>
          <cell r="G230">
            <v>1311.74</v>
          </cell>
          <cell r="H230">
            <v>1310.23</v>
          </cell>
          <cell r="I230">
            <v>1307.04</v>
          </cell>
          <cell r="J230">
            <v>29.6</v>
          </cell>
          <cell r="K230">
            <v>10.777027027027211</v>
          </cell>
          <cell r="L230" t="str">
            <v xml:space="preserve">Tramos Existentes </v>
          </cell>
          <cell r="M230" t="str">
            <v>Existente</v>
          </cell>
        </row>
        <row r="231">
          <cell r="B231">
            <v>234</v>
          </cell>
          <cell r="C231">
            <v>232</v>
          </cell>
          <cell r="D231">
            <v>1.4999999999999999E-2</v>
          </cell>
          <cell r="E231">
            <v>14</v>
          </cell>
          <cell r="F231">
            <v>1295.93</v>
          </cell>
          <cell r="G231">
            <v>1293.05</v>
          </cell>
          <cell r="H231">
            <v>1292.75</v>
          </cell>
          <cell r="I231">
            <v>1290.1199999999999</v>
          </cell>
          <cell r="J231">
            <v>56.9</v>
          </cell>
          <cell r="K231">
            <v>4.6221441124782237</v>
          </cell>
          <cell r="L231" t="str">
            <v xml:space="preserve">Tramos Existentes </v>
          </cell>
          <cell r="M231" t="str">
            <v>Existente</v>
          </cell>
        </row>
        <row r="232">
          <cell r="B232">
            <v>237</v>
          </cell>
          <cell r="C232">
            <v>235</v>
          </cell>
          <cell r="D232">
            <v>1.4999999999999999E-2</v>
          </cell>
          <cell r="E232">
            <v>10</v>
          </cell>
          <cell r="F232">
            <v>1299.6400000000001</v>
          </cell>
          <cell r="G232">
            <v>1296.42</v>
          </cell>
          <cell r="H232">
            <v>1298.01</v>
          </cell>
          <cell r="I232">
            <v>1293.8399999999999</v>
          </cell>
          <cell r="J232">
            <v>28.6</v>
          </cell>
          <cell r="K232">
            <v>14.580419580419834</v>
          </cell>
          <cell r="L232" t="str">
            <v xml:space="preserve">Tramos Existentes </v>
          </cell>
          <cell r="M232" t="str">
            <v>Existente</v>
          </cell>
        </row>
        <row r="233">
          <cell r="B233">
            <v>301</v>
          </cell>
          <cell r="C233">
            <v>240</v>
          </cell>
          <cell r="D233">
            <v>1.4999999999999999E-2</v>
          </cell>
          <cell r="E233">
            <v>12</v>
          </cell>
          <cell r="F233">
            <v>1310.75</v>
          </cell>
          <cell r="G233">
            <v>1306.75</v>
          </cell>
          <cell r="H233">
            <v>1309</v>
          </cell>
          <cell r="I233">
            <v>1305.55</v>
          </cell>
          <cell r="J233">
            <v>86.5</v>
          </cell>
          <cell r="K233">
            <v>3.9884393063584342</v>
          </cell>
          <cell r="L233" t="str">
            <v xml:space="preserve">Tramos Existentes </v>
          </cell>
          <cell r="M233" t="str">
            <v>Existente</v>
          </cell>
        </row>
        <row r="234">
          <cell r="B234" t="str">
            <v>241i</v>
          </cell>
          <cell r="C234">
            <v>983</v>
          </cell>
          <cell r="D234">
            <v>1.4999999999999999E-2</v>
          </cell>
          <cell r="E234">
            <v>10</v>
          </cell>
          <cell r="F234">
            <v>1299.1099999999999</v>
          </cell>
          <cell r="G234">
            <v>1292.94</v>
          </cell>
          <cell r="H234">
            <v>1296.76</v>
          </cell>
          <cell r="I234">
            <v>1287.79</v>
          </cell>
          <cell r="J234">
            <v>34.5</v>
          </cell>
          <cell r="K234">
            <v>26.000000000000078</v>
          </cell>
          <cell r="L234" t="str">
            <v xml:space="preserve">Tramos Existentes </v>
          </cell>
          <cell r="M234" t="str">
            <v>Existente</v>
          </cell>
        </row>
        <row r="235">
          <cell r="B235">
            <v>983</v>
          </cell>
          <cell r="C235">
            <v>984</v>
          </cell>
          <cell r="D235">
            <v>1.4999999999999999E-2</v>
          </cell>
          <cell r="E235">
            <v>10</v>
          </cell>
          <cell r="F235">
            <v>1292.94</v>
          </cell>
          <cell r="G235">
            <v>1286.42</v>
          </cell>
          <cell r="H235">
            <v>1287.79</v>
          </cell>
          <cell r="I235">
            <v>1281.23</v>
          </cell>
          <cell r="J235">
            <v>8.4</v>
          </cell>
          <cell r="K235">
            <v>78.095238095237434</v>
          </cell>
          <cell r="L235" t="str">
            <v xml:space="preserve">Tramos Existentes </v>
          </cell>
          <cell r="M235" t="str">
            <v>Existente</v>
          </cell>
        </row>
        <row r="236">
          <cell r="B236">
            <v>984</v>
          </cell>
          <cell r="C236">
            <v>281</v>
          </cell>
          <cell r="D236">
            <v>0.01</v>
          </cell>
          <cell r="E236">
            <v>12</v>
          </cell>
          <cell r="F236">
            <v>1286.42</v>
          </cell>
          <cell r="G236">
            <v>1279.49</v>
          </cell>
          <cell r="H236">
            <v>1281.23</v>
          </cell>
          <cell r="I236">
            <v>1277.8499999999999</v>
          </cell>
          <cell r="J236">
            <v>29.8</v>
          </cell>
          <cell r="K236">
            <v>11.342281879194998</v>
          </cell>
          <cell r="L236" t="str">
            <v xml:space="preserve">Tramos Existentes </v>
          </cell>
          <cell r="M236" t="str">
            <v>Existente</v>
          </cell>
        </row>
        <row r="237">
          <cell r="B237">
            <v>242</v>
          </cell>
          <cell r="C237">
            <v>241</v>
          </cell>
          <cell r="D237">
            <v>1.4999999999999999E-2</v>
          </cell>
          <cell r="E237">
            <v>10</v>
          </cell>
          <cell r="F237">
            <v>1298.0899999999999</v>
          </cell>
          <cell r="G237">
            <v>1299.1099999999999</v>
          </cell>
          <cell r="H237">
            <v>1296.8900000000001</v>
          </cell>
          <cell r="I237">
            <v>1296.23</v>
          </cell>
          <cell r="J237">
            <v>23.7</v>
          </cell>
          <cell r="K237">
            <v>2.7848101265826242</v>
          </cell>
          <cell r="L237" t="str">
            <v xml:space="preserve">Tramos Existentes </v>
          </cell>
          <cell r="M237" t="str">
            <v>Existente</v>
          </cell>
        </row>
        <row r="238">
          <cell r="B238">
            <v>246</v>
          </cell>
          <cell r="C238">
            <v>245</v>
          </cell>
          <cell r="D238">
            <v>1.4999999999999999E-2</v>
          </cell>
          <cell r="E238">
            <v>10</v>
          </cell>
          <cell r="F238">
            <v>1302.54</v>
          </cell>
          <cell r="G238">
            <v>1300.0999999999999</v>
          </cell>
          <cell r="H238">
            <v>1300.47</v>
          </cell>
          <cell r="I238">
            <v>1298.21</v>
          </cell>
          <cell r="J238">
            <v>38.4</v>
          </cell>
          <cell r="K238">
            <v>5.885416666666643</v>
          </cell>
          <cell r="L238" t="str">
            <v xml:space="preserve">Tramos Existentes </v>
          </cell>
          <cell r="M238" t="str">
            <v>Existente</v>
          </cell>
        </row>
        <row r="239">
          <cell r="B239">
            <v>236</v>
          </cell>
          <cell r="C239">
            <v>235</v>
          </cell>
          <cell r="D239">
            <v>1.4999999999999999E-2</v>
          </cell>
          <cell r="E239">
            <v>14</v>
          </cell>
          <cell r="F239">
            <v>1295.8900000000001</v>
          </cell>
          <cell r="G239">
            <v>1296.42</v>
          </cell>
          <cell r="H239">
            <v>1293.8699999999999</v>
          </cell>
          <cell r="I239">
            <v>1293.8399999999999</v>
          </cell>
          <cell r="J239">
            <v>16.399999999999999</v>
          </cell>
          <cell r="K239">
            <v>0.18292682926812634</v>
          </cell>
          <cell r="L239" t="str">
            <v xml:space="preserve">Tramos Existentes </v>
          </cell>
          <cell r="M239" t="str">
            <v>Existente</v>
          </cell>
        </row>
        <row r="240">
          <cell r="B240">
            <v>249</v>
          </cell>
          <cell r="C240">
            <v>371</v>
          </cell>
          <cell r="D240">
            <v>1.4999999999999999E-2</v>
          </cell>
          <cell r="E240">
            <v>12</v>
          </cell>
          <cell r="F240">
            <v>1312.18</v>
          </cell>
          <cell r="G240">
            <v>1311.93</v>
          </cell>
          <cell r="H240">
            <v>1310.6600000000001</v>
          </cell>
          <cell r="I240">
            <v>1308.6199999999999</v>
          </cell>
          <cell r="J240">
            <v>33.1</v>
          </cell>
          <cell r="K240">
            <v>6.1631419939582806</v>
          </cell>
          <cell r="L240" t="str">
            <v xml:space="preserve">Tramos Existentes </v>
          </cell>
          <cell r="M240" t="str">
            <v>Existente</v>
          </cell>
        </row>
        <row r="241">
          <cell r="B241">
            <v>232</v>
          </cell>
          <cell r="C241">
            <v>226</v>
          </cell>
          <cell r="D241">
            <v>1.4999999999999999E-2</v>
          </cell>
          <cell r="E241">
            <v>16</v>
          </cell>
          <cell r="F241">
            <v>1293.05</v>
          </cell>
          <cell r="G241">
            <v>1294.8</v>
          </cell>
          <cell r="H241">
            <v>1290.1199999999999</v>
          </cell>
          <cell r="I241">
            <v>1287.8900000000001</v>
          </cell>
          <cell r="J241">
            <v>61.9</v>
          </cell>
          <cell r="K241">
            <v>3.6025848142161401</v>
          </cell>
          <cell r="L241" t="str">
            <v xml:space="preserve">Tramos Existentes </v>
          </cell>
          <cell r="M241" t="str">
            <v>Existente</v>
          </cell>
        </row>
        <row r="242">
          <cell r="B242">
            <v>772</v>
          </cell>
          <cell r="C242">
            <v>303</v>
          </cell>
          <cell r="D242">
            <v>1.4999999999999999E-2</v>
          </cell>
          <cell r="E242">
            <v>12</v>
          </cell>
          <cell r="F242">
            <v>1310.3399999999999</v>
          </cell>
          <cell r="G242">
            <v>1310.08</v>
          </cell>
          <cell r="H242">
            <v>1307.77</v>
          </cell>
          <cell r="I242">
            <v>1307.45</v>
          </cell>
          <cell r="J242">
            <v>5.3</v>
          </cell>
          <cell r="K242">
            <v>6.0377358490554025</v>
          </cell>
          <cell r="L242" t="str">
            <v xml:space="preserve">Tramos Existentes </v>
          </cell>
          <cell r="M242" t="str">
            <v>Existente</v>
          </cell>
        </row>
        <row r="243">
          <cell r="B243">
            <v>25</v>
          </cell>
          <cell r="C243">
            <v>24</v>
          </cell>
          <cell r="D243">
            <v>1.4999999999999999E-2</v>
          </cell>
          <cell r="E243">
            <v>12</v>
          </cell>
          <cell r="F243">
            <v>1298.3800000000001</v>
          </cell>
          <cell r="G243">
            <v>1298.8</v>
          </cell>
          <cell r="H243">
            <v>1297.02</v>
          </cell>
          <cell r="I243">
            <v>1296.3599999999999</v>
          </cell>
          <cell r="J243">
            <v>30.8</v>
          </cell>
          <cell r="K243">
            <v>2.1428571428574088</v>
          </cell>
          <cell r="L243" t="str">
            <v xml:space="preserve">Renovacion </v>
          </cell>
          <cell r="M243" t="str">
            <v>Existente</v>
          </cell>
        </row>
        <row r="244">
          <cell r="B244">
            <v>250</v>
          </cell>
          <cell r="C244">
            <v>371</v>
          </cell>
          <cell r="D244">
            <v>0.01</v>
          </cell>
          <cell r="E244">
            <v>12</v>
          </cell>
          <cell r="F244">
            <v>1311.03</v>
          </cell>
          <cell r="G244">
            <v>1311.93</v>
          </cell>
          <cell r="H244">
            <v>1308.8900000000001</v>
          </cell>
          <cell r="I244">
            <v>1308.6199999999999</v>
          </cell>
          <cell r="J244">
            <v>58.2</v>
          </cell>
          <cell r="K244">
            <v>0.46391752577355533</v>
          </cell>
          <cell r="L244" t="str">
            <v xml:space="preserve">Tramos Existentes </v>
          </cell>
          <cell r="M244" t="str">
            <v>Existente</v>
          </cell>
        </row>
        <row r="245">
          <cell r="B245">
            <v>767</v>
          </cell>
          <cell r="C245">
            <v>251</v>
          </cell>
          <cell r="D245">
            <v>1.4999999999999999E-2</v>
          </cell>
          <cell r="E245">
            <v>8</v>
          </cell>
          <cell r="F245">
            <v>1310.3</v>
          </cell>
          <cell r="G245">
            <v>1309.71</v>
          </cell>
          <cell r="H245">
            <v>1308.8900000000001</v>
          </cell>
          <cell r="I245">
            <v>1308.05</v>
          </cell>
          <cell r="J245">
            <v>78.3</v>
          </cell>
          <cell r="K245">
            <v>1.0727969348660862</v>
          </cell>
          <cell r="L245" t="str">
            <v xml:space="preserve">Tramos Existentes </v>
          </cell>
          <cell r="M245" t="str">
            <v>Existente</v>
          </cell>
        </row>
        <row r="246">
          <cell r="B246">
            <v>256</v>
          </cell>
          <cell r="C246">
            <v>257</v>
          </cell>
          <cell r="D246">
            <v>1.4999999999999999E-2</v>
          </cell>
          <cell r="E246">
            <v>10</v>
          </cell>
          <cell r="F246">
            <v>1309.75</v>
          </cell>
          <cell r="G246">
            <v>1309.75</v>
          </cell>
          <cell r="H246">
            <v>1307.8800000000001</v>
          </cell>
          <cell r="I246">
            <v>1307.1600000000001</v>
          </cell>
          <cell r="J246">
            <v>10.8</v>
          </cell>
          <cell r="K246">
            <v>6.6666666666669192</v>
          </cell>
          <cell r="L246" t="str">
            <v xml:space="preserve">Tramos Existentes </v>
          </cell>
          <cell r="M246" t="str">
            <v>Existente</v>
          </cell>
        </row>
        <row r="247">
          <cell r="B247">
            <v>257</v>
          </cell>
          <cell r="C247">
            <v>322</v>
          </cell>
          <cell r="D247">
            <v>1.4999999999999999E-2</v>
          </cell>
          <cell r="E247">
            <v>10</v>
          </cell>
          <cell r="F247">
            <v>1309.75</v>
          </cell>
          <cell r="G247">
            <v>1309.32</v>
          </cell>
          <cell r="H247">
            <v>1307.1600000000001</v>
          </cell>
          <cell r="I247">
            <v>1304.92</v>
          </cell>
          <cell r="J247">
            <v>62.3</v>
          </cell>
          <cell r="K247">
            <v>3.5955056179775431</v>
          </cell>
          <cell r="L247" t="str">
            <v xml:space="preserve">Tramos Existentes </v>
          </cell>
          <cell r="M247" t="str">
            <v>Existente</v>
          </cell>
        </row>
        <row r="248">
          <cell r="B248">
            <v>322</v>
          </cell>
          <cell r="C248">
            <v>671</v>
          </cell>
          <cell r="D248">
            <v>1.4999999999999999E-2</v>
          </cell>
          <cell r="E248">
            <v>24</v>
          </cell>
          <cell r="F248">
            <v>1309.32</v>
          </cell>
          <cell r="G248">
            <v>1303.6400000000001</v>
          </cell>
          <cell r="H248">
            <v>1304.92</v>
          </cell>
          <cell r="I248">
            <v>1298.6600000000001</v>
          </cell>
          <cell r="J248">
            <v>28.1</v>
          </cell>
          <cell r="K248">
            <v>22.277580071174345</v>
          </cell>
          <cell r="L248" t="str">
            <v xml:space="preserve">Tramos Existentes </v>
          </cell>
          <cell r="M248" t="str">
            <v>Existente</v>
          </cell>
        </row>
        <row r="249">
          <cell r="B249">
            <v>671</v>
          </cell>
          <cell r="C249" t="str">
            <v>D7</v>
          </cell>
          <cell r="D249">
            <v>1.4999999999999999E-2</v>
          </cell>
          <cell r="E249">
            <v>20</v>
          </cell>
          <cell r="F249">
            <v>1303.6400000000001</v>
          </cell>
          <cell r="G249">
            <v>1255.76</v>
          </cell>
          <cell r="H249">
            <v>1298.6600000000001</v>
          </cell>
          <cell r="I249">
            <v>1287.4100000000001</v>
          </cell>
          <cell r="J249">
            <v>73.7</v>
          </cell>
          <cell r="K249">
            <v>15.264586160108548</v>
          </cell>
          <cell r="L249" t="str">
            <v xml:space="preserve">Tramos Existentes </v>
          </cell>
          <cell r="M249" t="str">
            <v>Existente</v>
          </cell>
        </row>
        <row r="250">
          <cell r="B250">
            <v>766</v>
          </cell>
          <cell r="C250">
            <v>252</v>
          </cell>
          <cell r="D250">
            <v>1.4999999999999999E-2</v>
          </cell>
          <cell r="E250">
            <v>8</v>
          </cell>
          <cell r="F250">
            <v>1310.26</v>
          </cell>
          <cell r="G250">
            <v>1309.7</v>
          </cell>
          <cell r="H250">
            <v>1309.5</v>
          </cell>
          <cell r="I250">
            <v>1308.5899999999999</v>
          </cell>
          <cell r="J250">
            <v>74</v>
          </cell>
          <cell r="K250">
            <v>1.2297297297298404</v>
          </cell>
          <cell r="L250" t="str">
            <v xml:space="preserve">Tramos Existentes </v>
          </cell>
          <cell r="M250" t="str">
            <v>Existente</v>
          </cell>
        </row>
        <row r="251">
          <cell r="B251">
            <v>245</v>
          </cell>
          <cell r="C251">
            <v>244</v>
          </cell>
          <cell r="D251">
            <v>1.4999999999999999E-2</v>
          </cell>
          <cell r="E251">
            <v>10</v>
          </cell>
          <cell r="F251">
            <v>1300.0999999999999</v>
          </cell>
          <cell r="G251">
            <v>1299.44</v>
          </cell>
          <cell r="H251">
            <v>1298.21</v>
          </cell>
          <cell r="I251">
            <v>1297.5</v>
          </cell>
          <cell r="J251">
            <v>7</v>
          </cell>
          <cell r="K251">
            <v>10.142857142857663</v>
          </cell>
          <cell r="L251" t="str">
            <v xml:space="preserve">Tramos Existentes </v>
          </cell>
          <cell r="M251" t="str">
            <v>Existente</v>
          </cell>
        </row>
        <row r="252">
          <cell r="B252">
            <v>266</v>
          </cell>
          <cell r="C252">
            <v>227</v>
          </cell>
          <cell r="D252">
            <v>1.4999999999999999E-2</v>
          </cell>
          <cell r="E252">
            <v>12</v>
          </cell>
          <cell r="F252">
            <v>1305.69</v>
          </cell>
          <cell r="G252">
            <v>1294.8800000000001</v>
          </cell>
          <cell r="H252">
            <v>1303.74</v>
          </cell>
          <cell r="I252">
            <v>1292.3</v>
          </cell>
          <cell r="J252">
            <v>96.2</v>
          </cell>
          <cell r="K252">
            <v>11.891891891891948</v>
          </cell>
          <cell r="L252" t="str">
            <v xml:space="preserve">Tramos Existentes </v>
          </cell>
          <cell r="M252" t="str">
            <v>Existente</v>
          </cell>
        </row>
        <row r="253">
          <cell r="B253">
            <v>180</v>
          </cell>
          <cell r="C253">
            <v>179</v>
          </cell>
          <cell r="D253">
            <v>1.4999999999999999E-2</v>
          </cell>
          <cell r="E253">
            <v>12</v>
          </cell>
          <cell r="F253">
            <v>1294.96</v>
          </cell>
          <cell r="G253">
            <v>1294.8399999999999</v>
          </cell>
          <cell r="H253">
            <v>1293.03</v>
          </cell>
          <cell r="I253">
            <v>1292.42</v>
          </cell>
          <cell r="J253">
            <v>9.3000000000000007</v>
          </cell>
          <cell r="K253">
            <v>6.5591397849451605</v>
          </cell>
          <cell r="L253" t="str">
            <v xml:space="preserve">Tramos Existentes </v>
          </cell>
          <cell r="M253" t="str">
            <v>Existente</v>
          </cell>
        </row>
        <row r="254">
          <cell r="B254">
            <v>267</v>
          </cell>
          <cell r="C254">
            <v>268</v>
          </cell>
          <cell r="D254">
            <v>1.4999999999999999E-2</v>
          </cell>
          <cell r="E254">
            <v>10</v>
          </cell>
          <cell r="F254">
            <v>1296.46</v>
          </cell>
          <cell r="G254">
            <v>1295.82</v>
          </cell>
          <cell r="H254">
            <v>1294.8800000000001</v>
          </cell>
          <cell r="I254">
            <v>1293.95</v>
          </cell>
          <cell r="J254">
            <v>38</v>
          </cell>
          <cell r="K254">
            <v>2.4473684210527988</v>
          </cell>
          <cell r="L254" t="str">
            <v xml:space="preserve">Tramos Existentes </v>
          </cell>
          <cell r="M254" t="str">
            <v>Existente</v>
          </cell>
        </row>
        <row r="255">
          <cell r="B255">
            <v>268</v>
          </cell>
          <cell r="C255">
            <v>222</v>
          </cell>
          <cell r="D255">
            <v>1.4999999999999999E-2</v>
          </cell>
          <cell r="E255">
            <v>10</v>
          </cell>
          <cell r="F255">
            <v>1295.82</v>
          </cell>
          <cell r="G255">
            <v>1293.4100000000001</v>
          </cell>
          <cell r="H255">
            <v>1293.95</v>
          </cell>
          <cell r="I255">
            <v>1291.26</v>
          </cell>
          <cell r="J255">
            <v>39.9</v>
          </cell>
          <cell r="K255">
            <v>6.741854636591615</v>
          </cell>
          <cell r="L255" t="str">
            <v xml:space="preserve">Tramos Existentes </v>
          </cell>
          <cell r="M255" t="str">
            <v>Existente</v>
          </cell>
        </row>
        <row r="256">
          <cell r="B256">
            <v>222</v>
          </cell>
          <cell r="C256">
            <v>224</v>
          </cell>
          <cell r="D256">
            <v>1.4999999999999999E-2</v>
          </cell>
          <cell r="E256">
            <v>16</v>
          </cell>
          <cell r="F256">
            <v>1293.4100000000001</v>
          </cell>
          <cell r="G256">
            <v>1293.01</v>
          </cell>
          <cell r="H256">
            <v>1291.26</v>
          </cell>
          <cell r="I256">
            <v>1290.04</v>
          </cell>
          <cell r="J256">
            <v>42.3</v>
          </cell>
          <cell r="K256">
            <v>2.8841607565012466</v>
          </cell>
          <cell r="L256" t="str">
            <v xml:space="preserve">Tramos Existentes </v>
          </cell>
          <cell r="M256" t="str">
            <v>Existente</v>
          </cell>
        </row>
        <row r="257">
          <cell r="B257">
            <v>816</v>
          </cell>
          <cell r="C257">
            <v>225</v>
          </cell>
          <cell r="D257">
            <v>0.01</v>
          </cell>
          <cell r="E257">
            <v>10</v>
          </cell>
          <cell r="F257">
            <v>1303.82</v>
          </cell>
          <cell r="G257">
            <v>1302.48</v>
          </cell>
          <cell r="H257">
            <v>1302.57</v>
          </cell>
          <cell r="I257">
            <v>1299.0899999999999</v>
          </cell>
          <cell r="J257">
            <v>25.9</v>
          </cell>
          <cell r="K257">
            <v>13.436293436293505</v>
          </cell>
          <cell r="L257" t="str">
            <v xml:space="preserve">Tramos Existentes </v>
          </cell>
          <cell r="M257" t="str">
            <v>Existente</v>
          </cell>
        </row>
        <row r="258">
          <cell r="B258">
            <v>225</v>
          </cell>
          <cell r="C258">
            <v>1099</v>
          </cell>
          <cell r="D258">
            <v>0.01</v>
          </cell>
          <cell r="E258">
            <v>10</v>
          </cell>
          <cell r="F258">
            <v>1302.48</v>
          </cell>
          <cell r="G258">
            <v>1293.19</v>
          </cell>
          <cell r="H258">
            <v>1299.0899999999999</v>
          </cell>
          <cell r="I258">
            <v>1283.8</v>
          </cell>
          <cell r="J258">
            <v>103.3</v>
          </cell>
          <cell r="K258">
            <v>14.801548886737622</v>
          </cell>
          <cell r="L258" t="str">
            <v xml:space="preserve">Tramos Existentes </v>
          </cell>
          <cell r="M258" t="str">
            <v>Existente</v>
          </cell>
        </row>
        <row r="259">
          <cell r="B259" t="str">
            <v>240i</v>
          </cell>
          <cell r="C259">
            <v>261</v>
          </cell>
          <cell r="D259">
            <v>1.4999999999999999E-2</v>
          </cell>
          <cell r="E259">
            <v>12</v>
          </cell>
          <cell r="F259">
            <v>1306.75</v>
          </cell>
          <cell r="G259">
            <v>1306.48</v>
          </cell>
          <cell r="H259">
            <v>1305.8399999999999</v>
          </cell>
          <cell r="I259">
            <v>1305.55</v>
          </cell>
          <cell r="J259">
            <v>18</v>
          </cell>
          <cell r="K259">
            <v>1.6111111111109091</v>
          </cell>
          <cell r="L259" t="str">
            <v xml:space="preserve">Tramos Existentes </v>
          </cell>
          <cell r="M259" t="str">
            <v>Existente</v>
          </cell>
        </row>
        <row r="260">
          <cell r="B260">
            <v>262</v>
          </cell>
          <cell r="C260">
            <v>263</v>
          </cell>
          <cell r="D260">
            <v>1.4999999999999999E-2</v>
          </cell>
          <cell r="E260">
            <v>8</v>
          </cell>
          <cell r="F260">
            <v>1306.55</v>
          </cell>
          <cell r="G260">
            <v>1306.6099999999999</v>
          </cell>
          <cell r="H260">
            <v>1305.19</v>
          </cell>
          <cell r="I260">
            <v>1304.6199999999999</v>
          </cell>
          <cell r="J260">
            <v>32.1</v>
          </cell>
          <cell r="K260">
            <v>1.775700934579949</v>
          </cell>
          <cell r="L260" t="str">
            <v xml:space="preserve">Tramos Existentes </v>
          </cell>
          <cell r="M260" t="str">
            <v>Existente</v>
          </cell>
        </row>
        <row r="261">
          <cell r="B261">
            <v>263</v>
          </cell>
          <cell r="C261">
            <v>264</v>
          </cell>
          <cell r="D261">
            <v>1.4999999999999999E-2</v>
          </cell>
          <cell r="E261">
            <v>8</v>
          </cell>
          <cell r="F261">
            <v>1306.6099999999999</v>
          </cell>
          <cell r="G261">
            <v>1306.95</v>
          </cell>
          <cell r="H261">
            <v>1304.6199999999999</v>
          </cell>
          <cell r="I261">
            <v>1304.0899999999999</v>
          </cell>
          <cell r="J261">
            <v>27.4</v>
          </cell>
          <cell r="K261">
            <v>1.934306569342966</v>
          </cell>
          <cell r="L261" t="str">
            <v xml:space="preserve">Tramos Existentes </v>
          </cell>
          <cell r="M261" t="str">
            <v>Existente</v>
          </cell>
        </row>
        <row r="262">
          <cell r="B262">
            <v>235</v>
          </cell>
          <cell r="C262">
            <v>234</v>
          </cell>
          <cell r="D262">
            <v>1.4999999999999999E-2</v>
          </cell>
          <cell r="E262">
            <v>14</v>
          </cell>
          <cell r="F262">
            <v>1296.42</v>
          </cell>
          <cell r="G262">
            <v>1295.93</v>
          </cell>
          <cell r="H262">
            <v>1293.8399999999999</v>
          </cell>
          <cell r="I262">
            <v>1292.75</v>
          </cell>
          <cell r="J262">
            <v>4.8</v>
          </cell>
          <cell r="K262">
            <v>22.70833333333163</v>
          </cell>
          <cell r="L262" t="str">
            <v xml:space="preserve">Tramos Existentes </v>
          </cell>
          <cell r="M262" t="str">
            <v>Existente</v>
          </cell>
        </row>
        <row r="263">
          <cell r="B263">
            <v>265</v>
          </cell>
          <cell r="C263">
            <v>266</v>
          </cell>
          <cell r="D263">
            <v>1.4999999999999999E-2</v>
          </cell>
          <cell r="E263">
            <v>10</v>
          </cell>
          <cell r="F263">
            <v>1306.58</v>
          </cell>
          <cell r="G263">
            <v>1305.69</v>
          </cell>
          <cell r="H263">
            <v>1303.98</v>
          </cell>
          <cell r="I263">
            <v>1303.74</v>
          </cell>
          <cell r="J263">
            <v>35.299999999999997</v>
          </cell>
          <cell r="K263">
            <v>0.67988668555243381</v>
          </cell>
          <cell r="L263" t="str">
            <v xml:space="preserve">Tramos Existentes </v>
          </cell>
          <cell r="M263" t="str">
            <v>Existente</v>
          </cell>
        </row>
        <row r="264">
          <cell r="B264">
            <v>220</v>
          </cell>
          <cell r="C264">
            <v>721</v>
          </cell>
          <cell r="D264">
            <v>1.4999999999999999E-2</v>
          </cell>
          <cell r="E264">
            <v>12</v>
          </cell>
          <cell r="F264">
            <v>1311.74</v>
          </cell>
          <cell r="G264">
            <v>1292.8800000000001</v>
          </cell>
          <cell r="H264">
            <v>1307.04</v>
          </cell>
          <cell r="I264">
            <v>1289.28</v>
          </cell>
          <cell r="J264">
            <v>34.799999999999997</v>
          </cell>
          <cell r="K264">
            <v>51.034482758620669</v>
          </cell>
          <cell r="L264" t="str">
            <v xml:space="preserve">Tramos Existentes </v>
          </cell>
          <cell r="M264" t="str">
            <v>Existente</v>
          </cell>
        </row>
        <row r="265">
          <cell r="B265">
            <v>227</v>
          </cell>
          <cell r="C265">
            <v>226</v>
          </cell>
          <cell r="D265">
            <v>0.01</v>
          </cell>
          <cell r="E265">
            <v>16</v>
          </cell>
          <cell r="F265">
            <v>1294.8800000000001</v>
          </cell>
          <cell r="G265">
            <v>1294.8</v>
          </cell>
          <cell r="H265">
            <v>1292.3</v>
          </cell>
          <cell r="I265">
            <v>1287.8900000000001</v>
          </cell>
          <cell r="J265">
            <v>4.2</v>
          </cell>
          <cell r="K265">
            <v>104.99999999999655</v>
          </cell>
          <cell r="L265" t="str">
            <v xml:space="preserve">Tramos Existentes </v>
          </cell>
          <cell r="M265" t="str">
            <v>Existente</v>
          </cell>
        </row>
        <row r="266">
          <cell r="B266">
            <v>226</v>
          </cell>
          <cell r="C266">
            <v>229</v>
          </cell>
          <cell r="D266">
            <v>1.4999999999999999E-2</v>
          </cell>
          <cell r="E266">
            <v>10</v>
          </cell>
          <cell r="F266">
            <v>1294.8</v>
          </cell>
          <cell r="G266">
            <v>1293.69</v>
          </cell>
          <cell r="H266">
            <v>1287.8900000000001</v>
          </cell>
          <cell r="I266">
            <v>1283.8399999999999</v>
          </cell>
          <cell r="J266">
            <v>41.6</v>
          </cell>
          <cell r="K266">
            <v>9.7355769230773603</v>
          </cell>
          <cell r="L266" t="str">
            <v xml:space="preserve">Tramos Existentes </v>
          </cell>
          <cell r="M266" t="str">
            <v>Existente</v>
          </cell>
        </row>
        <row r="267">
          <cell r="B267">
            <v>229</v>
          </cell>
          <cell r="C267">
            <v>1099</v>
          </cell>
          <cell r="D267">
            <v>1.4999999999999999E-2</v>
          </cell>
          <cell r="E267">
            <v>10</v>
          </cell>
          <cell r="F267">
            <v>1293.69</v>
          </cell>
          <cell r="G267">
            <v>1293.19</v>
          </cell>
          <cell r="H267">
            <v>1283.8399999999999</v>
          </cell>
          <cell r="I267">
            <v>1283.8</v>
          </cell>
          <cell r="J267">
            <v>54.5</v>
          </cell>
          <cell r="K267">
            <v>7.3394495412777289E-2</v>
          </cell>
          <cell r="L267" t="str">
            <v xml:space="preserve">Tramos Existentes </v>
          </cell>
          <cell r="M267" t="str">
            <v>Existente</v>
          </cell>
        </row>
        <row r="268">
          <cell r="B268">
            <v>111</v>
          </cell>
          <cell r="C268">
            <v>112</v>
          </cell>
          <cell r="D268">
            <v>1.2999999999999999E-2</v>
          </cell>
          <cell r="E268">
            <v>27</v>
          </cell>
          <cell r="F268">
            <v>1301.22</v>
          </cell>
          <cell r="G268">
            <v>1301.32</v>
          </cell>
          <cell r="H268">
            <v>1270.67</v>
          </cell>
          <cell r="I268">
            <v>1270.6300000000001</v>
          </cell>
          <cell r="J268">
            <v>21.8</v>
          </cell>
          <cell r="K268">
            <v>0.18348623853194321</v>
          </cell>
          <cell r="L268" t="str">
            <v>Unificacion de Vertimientos</v>
          </cell>
          <cell r="M268" t="str">
            <v>Nuevo</v>
          </cell>
        </row>
        <row r="269">
          <cell r="B269">
            <v>231</v>
          </cell>
          <cell r="C269">
            <v>230</v>
          </cell>
          <cell r="D269">
            <v>1.4999999999999999E-2</v>
          </cell>
          <cell r="E269">
            <v>10</v>
          </cell>
          <cell r="F269">
            <v>1294.32</v>
          </cell>
          <cell r="G269">
            <v>1292.75</v>
          </cell>
          <cell r="H269">
            <v>1292.1099999999999</v>
          </cell>
          <cell r="I269">
            <v>1290.74</v>
          </cell>
          <cell r="J269">
            <v>8.1999999999999993</v>
          </cell>
          <cell r="K269">
            <v>16.707317073169403</v>
          </cell>
          <cell r="L269" t="str">
            <v xml:space="preserve">Tramos Existentes </v>
          </cell>
          <cell r="M269" t="str">
            <v>Existente</v>
          </cell>
        </row>
        <row r="270">
          <cell r="B270">
            <v>110</v>
          </cell>
          <cell r="C270">
            <v>111</v>
          </cell>
          <cell r="D270">
            <v>1.2999999999999999E-2</v>
          </cell>
          <cell r="E270">
            <v>27</v>
          </cell>
          <cell r="F270">
            <v>1299.8900000000001</v>
          </cell>
          <cell r="G270">
            <v>1301.22</v>
          </cell>
          <cell r="H270">
            <v>1270.72</v>
          </cell>
          <cell r="I270">
            <v>1270.67</v>
          </cell>
          <cell r="J270">
            <v>24.8</v>
          </cell>
          <cell r="K270">
            <v>0.20161290322562309</v>
          </cell>
          <cell r="L270" t="str">
            <v>Unificacion de Vertimientos</v>
          </cell>
          <cell r="M270" t="str">
            <v>Nuevo</v>
          </cell>
        </row>
        <row r="271">
          <cell r="B271">
            <v>228</v>
          </cell>
          <cell r="C271">
            <v>229</v>
          </cell>
          <cell r="D271">
            <v>1.4999999999999999E-2</v>
          </cell>
          <cell r="E271">
            <v>10</v>
          </cell>
          <cell r="F271">
            <v>1292.67</v>
          </cell>
          <cell r="G271">
            <v>1293.69</v>
          </cell>
          <cell r="H271">
            <v>1289.27</v>
          </cell>
          <cell r="I271">
            <v>1283.8399999999999</v>
          </cell>
          <cell r="J271">
            <v>16.2</v>
          </cell>
          <cell r="K271">
            <v>33.518518518518917</v>
          </cell>
          <cell r="L271" t="str">
            <v xml:space="preserve">Tramos Existentes </v>
          </cell>
          <cell r="M271" t="str">
            <v>Existente</v>
          </cell>
        </row>
        <row r="272">
          <cell r="B272">
            <v>238</v>
          </cell>
          <cell r="C272">
            <v>233</v>
          </cell>
          <cell r="D272">
            <v>1.4999999999999999E-2</v>
          </cell>
          <cell r="E272">
            <v>10</v>
          </cell>
          <cell r="F272">
            <v>1300.54</v>
          </cell>
          <cell r="G272">
            <v>1293.23</v>
          </cell>
          <cell r="H272">
            <v>1298.6199999999999</v>
          </cell>
          <cell r="I272">
            <v>1291.07</v>
          </cell>
          <cell r="J272">
            <v>40.9</v>
          </cell>
          <cell r="K272">
            <v>18.459657701711382</v>
          </cell>
          <cell r="L272" t="str">
            <v xml:space="preserve">Tramos Existentes </v>
          </cell>
          <cell r="M272" t="str">
            <v>Existente</v>
          </cell>
        </row>
        <row r="273">
          <cell r="B273">
            <v>233</v>
          </cell>
          <cell r="C273">
            <v>232</v>
          </cell>
          <cell r="D273">
            <v>1.4999999999999999E-2</v>
          </cell>
          <cell r="E273">
            <v>12</v>
          </cell>
          <cell r="F273">
            <v>1293.23</v>
          </cell>
          <cell r="G273">
            <v>1293.05</v>
          </cell>
          <cell r="H273">
            <v>1291.07</v>
          </cell>
          <cell r="I273">
            <v>1290.1199999999999</v>
          </cell>
          <cell r="J273">
            <v>27.6</v>
          </cell>
          <cell r="K273">
            <v>3.4420289855074109</v>
          </cell>
          <cell r="L273" t="str">
            <v xml:space="preserve">Tramos Existentes </v>
          </cell>
          <cell r="M273" t="str">
            <v>Existente</v>
          </cell>
        </row>
        <row r="274">
          <cell r="B274">
            <v>264</v>
          </cell>
          <cell r="C274">
            <v>265</v>
          </cell>
          <cell r="D274">
            <v>1.4999999999999999E-2</v>
          </cell>
          <cell r="E274">
            <v>10</v>
          </cell>
          <cell r="F274">
            <v>1306.95</v>
          </cell>
          <cell r="G274">
            <v>1306.58</v>
          </cell>
          <cell r="H274">
            <v>1304.0899999999999</v>
          </cell>
          <cell r="I274">
            <v>1303.98</v>
          </cell>
          <cell r="J274">
            <v>30.9</v>
          </cell>
          <cell r="K274">
            <v>0.35598705501585748</v>
          </cell>
          <cell r="L274" t="str">
            <v xml:space="preserve">Tramos Existentes </v>
          </cell>
          <cell r="M274" t="str">
            <v>Existente</v>
          </cell>
        </row>
        <row r="275">
          <cell r="B275" t="str">
            <v>14i</v>
          </cell>
          <cell r="C275">
            <v>10</v>
          </cell>
          <cell r="D275">
            <v>1.4999999999999999E-2</v>
          </cell>
          <cell r="E275">
            <v>12</v>
          </cell>
          <cell r="F275">
            <v>1309.31</v>
          </cell>
          <cell r="G275">
            <v>1310.04</v>
          </cell>
          <cell r="H275">
            <v>1307.78</v>
          </cell>
          <cell r="I275">
            <v>1306.51</v>
          </cell>
          <cell r="J275">
            <v>76.599999999999994</v>
          </cell>
          <cell r="K275">
            <v>1.6579634464751722</v>
          </cell>
          <cell r="L275" t="str">
            <v xml:space="preserve">Tramos Existentes </v>
          </cell>
          <cell r="M275" t="str">
            <v>Existente</v>
          </cell>
        </row>
        <row r="276">
          <cell r="B276" t="str">
            <v>133i</v>
          </cell>
          <cell r="C276">
            <v>132</v>
          </cell>
          <cell r="D276">
            <v>1.4999999999999999E-2</v>
          </cell>
          <cell r="E276">
            <v>10</v>
          </cell>
          <cell r="F276">
            <v>1296.27</v>
          </cell>
          <cell r="G276">
            <v>1270</v>
          </cell>
          <cell r="H276">
            <v>1294.69</v>
          </cell>
          <cell r="I276">
            <v>1293.18</v>
          </cell>
          <cell r="J276">
            <v>71.5</v>
          </cell>
          <cell r="K276">
            <v>2.1118881118880992</v>
          </cell>
          <cell r="L276" t="str">
            <v xml:space="preserve">Tramos Existentes </v>
          </cell>
          <cell r="M276" t="str">
            <v>Existente</v>
          </cell>
        </row>
        <row r="277">
          <cell r="B277">
            <v>132</v>
          </cell>
          <cell r="C277">
            <v>131</v>
          </cell>
          <cell r="D277">
            <v>1.4999999999999999E-2</v>
          </cell>
          <cell r="E277">
            <v>10</v>
          </cell>
          <cell r="F277">
            <v>1270</v>
          </cell>
          <cell r="G277">
            <v>1269.8800000000001</v>
          </cell>
          <cell r="H277">
            <v>1293.18</v>
          </cell>
          <cell r="I277">
            <v>1291.54</v>
          </cell>
          <cell r="J277">
            <v>8.6</v>
          </cell>
          <cell r="K277">
            <v>19.069767441861629</v>
          </cell>
          <cell r="L277" t="str">
            <v xml:space="preserve">Tramos Existentes </v>
          </cell>
          <cell r="M277" t="str">
            <v>Existente</v>
          </cell>
        </row>
        <row r="278">
          <cell r="B278">
            <v>134</v>
          </cell>
          <cell r="C278">
            <v>133</v>
          </cell>
          <cell r="D278">
            <v>1.4999999999999999E-2</v>
          </cell>
          <cell r="E278">
            <v>10</v>
          </cell>
          <cell r="F278">
            <v>1270</v>
          </cell>
          <cell r="G278">
            <v>1269.6500000000001</v>
          </cell>
          <cell r="H278">
            <v>1295.44</v>
          </cell>
          <cell r="I278">
            <v>1294.3399999999999</v>
          </cell>
          <cell r="J278">
            <v>25.2</v>
          </cell>
          <cell r="K278">
            <v>4.3650793650799065</v>
          </cell>
          <cell r="L278" t="str">
            <v xml:space="preserve">Tramos Existentes </v>
          </cell>
          <cell r="M278" t="str">
            <v>Existente</v>
          </cell>
        </row>
        <row r="279">
          <cell r="B279">
            <v>133</v>
          </cell>
          <cell r="C279">
            <v>135</v>
          </cell>
          <cell r="D279">
            <v>1.4999999999999999E-2</v>
          </cell>
          <cell r="E279">
            <v>10</v>
          </cell>
          <cell r="F279">
            <v>1269.6500000000001</v>
          </cell>
          <cell r="G279">
            <v>1270.67</v>
          </cell>
          <cell r="H279">
            <v>1294.3399999999999</v>
          </cell>
          <cell r="I279">
            <v>1292.07</v>
          </cell>
          <cell r="J279">
            <v>76.5</v>
          </cell>
          <cell r="K279">
            <v>2.9673202614378846</v>
          </cell>
          <cell r="L279" t="str">
            <v xml:space="preserve">Tramos Existentes </v>
          </cell>
          <cell r="M279" t="str">
            <v>Existente</v>
          </cell>
        </row>
        <row r="280">
          <cell r="B280">
            <v>135</v>
          </cell>
          <cell r="C280">
            <v>136</v>
          </cell>
          <cell r="D280">
            <v>1.4999999999999999E-2</v>
          </cell>
          <cell r="E280">
            <v>12</v>
          </cell>
          <cell r="F280">
            <v>1270.67</v>
          </cell>
          <cell r="G280">
            <v>1270.0999999999999</v>
          </cell>
          <cell r="H280">
            <v>1292.07</v>
          </cell>
          <cell r="I280">
            <v>1273.73</v>
          </cell>
          <cell r="J280">
            <v>73.599999999999994</v>
          </cell>
          <cell r="K280">
            <v>24.918478260869456</v>
          </cell>
          <cell r="L280" t="str">
            <v xml:space="preserve">Tramos Existentes </v>
          </cell>
          <cell r="M280" t="str">
            <v>Existente</v>
          </cell>
        </row>
        <row r="281">
          <cell r="B281">
            <v>136</v>
          </cell>
          <cell r="C281" t="str">
            <v>D25</v>
          </cell>
          <cell r="D281">
            <v>0.01</v>
          </cell>
          <cell r="E281">
            <v>12</v>
          </cell>
          <cell r="F281">
            <v>1270.0999999999999</v>
          </cell>
          <cell r="G281">
            <v>1273.01</v>
          </cell>
          <cell r="H281">
            <v>1273.73</v>
          </cell>
          <cell r="I281">
            <v>1273.01</v>
          </cell>
          <cell r="J281">
            <v>5.5</v>
          </cell>
          <cell r="K281">
            <v>13.090909090909586</v>
          </cell>
          <cell r="L281" t="str">
            <v xml:space="preserve">Tramos Existentes </v>
          </cell>
          <cell r="M281" t="str">
            <v>Existente</v>
          </cell>
        </row>
        <row r="282">
          <cell r="B282">
            <v>138</v>
          </cell>
          <cell r="C282">
            <v>137</v>
          </cell>
          <cell r="D282">
            <v>1.4999999999999999E-2</v>
          </cell>
          <cell r="E282">
            <v>10</v>
          </cell>
          <cell r="F282">
            <v>1262.56</v>
          </cell>
          <cell r="G282">
            <v>1265</v>
          </cell>
          <cell r="H282">
            <v>1297.08</v>
          </cell>
          <cell r="I282">
            <v>1296.07</v>
          </cell>
          <cell r="J282">
            <v>1.8</v>
          </cell>
          <cell r="K282">
            <v>56.111111111110603</v>
          </cell>
          <cell r="L282" t="str">
            <v xml:space="preserve">Tramos Existentes </v>
          </cell>
          <cell r="M282" t="str">
            <v>Existente</v>
          </cell>
        </row>
        <row r="283">
          <cell r="B283">
            <v>137</v>
          </cell>
          <cell r="C283">
            <v>135</v>
          </cell>
          <cell r="D283">
            <v>1.4999999999999999E-2</v>
          </cell>
          <cell r="E283">
            <v>10</v>
          </cell>
          <cell r="F283">
            <v>1265</v>
          </cell>
          <cell r="G283">
            <v>1270.67</v>
          </cell>
          <cell r="H283">
            <v>1296.07</v>
          </cell>
          <cell r="I283">
            <v>1292.07</v>
          </cell>
          <cell r="J283">
            <v>74.8</v>
          </cell>
          <cell r="K283">
            <v>5.3475935828877006</v>
          </cell>
          <cell r="L283" t="str">
            <v xml:space="preserve">Tramos Existentes </v>
          </cell>
          <cell r="M283" t="str">
            <v>Existente</v>
          </cell>
        </row>
        <row r="284">
          <cell r="B284">
            <v>184</v>
          </cell>
          <cell r="C284">
            <v>181</v>
          </cell>
          <cell r="D284">
            <v>1.4999999999999999E-2</v>
          </cell>
          <cell r="E284">
            <v>12</v>
          </cell>
          <cell r="F284">
            <v>1296.22</v>
          </cell>
          <cell r="G284">
            <v>1290.73</v>
          </cell>
          <cell r="H284">
            <v>1290.92</v>
          </cell>
          <cell r="I284">
            <v>1287.19</v>
          </cell>
          <cell r="J284">
            <v>39.5</v>
          </cell>
          <cell r="K284">
            <v>9.4430379746835911</v>
          </cell>
          <cell r="L284" t="str">
            <v xml:space="preserve">Tramos Existentes </v>
          </cell>
          <cell r="M284" t="str">
            <v>Existente</v>
          </cell>
        </row>
        <row r="285">
          <cell r="B285">
            <v>139</v>
          </cell>
          <cell r="C285">
            <v>137</v>
          </cell>
          <cell r="D285">
            <v>1.4999999999999999E-2</v>
          </cell>
          <cell r="E285">
            <v>10</v>
          </cell>
          <cell r="F285">
            <v>1260</v>
          </cell>
          <cell r="G285">
            <v>1265</v>
          </cell>
          <cell r="H285">
            <v>1297.1400000000001</v>
          </cell>
          <cell r="I285">
            <v>1296.07</v>
          </cell>
          <cell r="J285">
            <v>62.4</v>
          </cell>
          <cell r="K285">
            <v>1.7147435897438521</v>
          </cell>
          <cell r="L285" t="str">
            <v xml:space="preserve">Tramos Existentes </v>
          </cell>
          <cell r="M285" t="str">
            <v>Existente</v>
          </cell>
        </row>
        <row r="286">
          <cell r="B286" t="str">
            <v>13i</v>
          </cell>
          <cell r="C286">
            <v>14</v>
          </cell>
          <cell r="D286">
            <v>1.4999999999999999E-2</v>
          </cell>
          <cell r="E286">
            <v>8</v>
          </cell>
          <cell r="F286">
            <v>1309.29</v>
          </cell>
          <cell r="G286">
            <v>1309.31</v>
          </cell>
          <cell r="H286">
            <v>1306.8499999999999</v>
          </cell>
          <cell r="I286">
            <v>1306.81</v>
          </cell>
          <cell r="J286">
            <v>1.6</v>
          </cell>
          <cell r="K286">
            <v>2.4999999999977263</v>
          </cell>
          <cell r="L286" t="str">
            <v xml:space="preserve">Tramos Existentes </v>
          </cell>
          <cell r="M286" t="str">
            <v>Existente</v>
          </cell>
        </row>
        <row r="287">
          <cell r="B287" t="str">
            <v>247i</v>
          </cell>
          <cell r="C287">
            <v>248</v>
          </cell>
          <cell r="D287">
            <v>1.4999999999999999E-2</v>
          </cell>
          <cell r="E287">
            <v>8</v>
          </cell>
          <cell r="F287">
            <v>1304.74</v>
          </cell>
          <cell r="G287">
            <v>1302.21</v>
          </cell>
          <cell r="H287">
            <v>1303.1300000000001</v>
          </cell>
          <cell r="I287">
            <v>1300.53</v>
          </cell>
          <cell r="J287">
            <v>37.799999999999997</v>
          </cell>
          <cell r="K287">
            <v>6.8783068783072405</v>
          </cell>
          <cell r="L287" t="str">
            <v xml:space="preserve">Tramos Existentes </v>
          </cell>
          <cell r="M287" t="str">
            <v>Existente</v>
          </cell>
        </row>
        <row r="288">
          <cell r="B288">
            <v>248</v>
          </cell>
          <cell r="C288">
            <v>200</v>
          </cell>
          <cell r="D288">
            <v>1.4999999999999999E-2</v>
          </cell>
          <cell r="E288">
            <v>10</v>
          </cell>
          <cell r="F288">
            <v>1302.21</v>
          </cell>
          <cell r="G288">
            <v>1300.94</v>
          </cell>
          <cell r="H288">
            <v>1300.53</v>
          </cell>
          <cell r="I288">
            <v>1299.25</v>
          </cell>
          <cell r="J288">
            <v>37.799999999999997</v>
          </cell>
          <cell r="K288">
            <v>3.3862433862433141</v>
          </cell>
          <cell r="L288" t="str">
            <v xml:space="preserve">Tramos Existentes </v>
          </cell>
          <cell r="M288" t="str">
            <v>Existente</v>
          </cell>
        </row>
        <row r="289">
          <cell r="B289">
            <v>140</v>
          </cell>
          <cell r="C289">
            <v>133</v>
          </cell>
          <cell r="D289">
            <v>1.4999999999999999E-2</v>
          </cell>
          <cell r="E289">
            <v>10</v>
          </cell>
          <cell r="F289">
            <v>1260.2</v>
          </cell>
          <cell r="G289">
            <v>1269.6500000000001</v>
          </cell>
          <cell r="H289">
            <v>1297.1400000000001</v>
          </cell>
          <cell r="I289">
            <v>1294.3399999999999</v>
          </cell>
          <cell r="J289">
            <v>76.099999999999994</v>
          </cell>
          <cell r="K289">
            <v>3.6793692509857845</v>
          </cell>
          <cell r="L289" t="str">
            <v xml:space="preserve">Tramos Existentes </v>
          </cell>
          <cell r="M289" t="str">
            <v>Existente</v>
          </cell>
        </row>
        <row r="290">
          <cell r="B290">
            <v>145</v>
          </cell>
          <cell r="C290">
            <v>146</v>
          </cell>
          <cell r="D290">
            <v>1.4999999999999999E-2</v>
          </cell>
          <cell r="E290">
            <v>16</v>
          </cell>
          <cell r="F290">
            <v>1304.79</v>
          </cell>
          <cell r="G290">
            <v>1303.98</v>
          </cell>
          <cell r="H290">
            <v>1303.2</v>
          </cell>
          <cell r="I290">
            <v>1299.78</v>
          </cell>
          <cell r="J290">
            <v>72.3</v>
          </cell>
          <cell r="K290">
            <v>4.7302904564316366</v>
          </cell>
          <cell r="L290" t="str">
            <v xml:space="preserve">Tramos Existentes </v>
          </cell>
          <cell r="M290" t="str">
            <v>Existente</v>
          </cell>
        </row>
        <row r="291">
          <cell r="B291">
            <v>146</v>
          </cell>
          <cell r="C291">
            <v>147</v>
          </cell>
          <cell r="D291">
            <v>1.4999999999999999E-2</v>
          </cell>
          <cell r="E291">
            <v>28</v>
          </cell>
          <cell r="F291">
            <v>1303.98</v>
          </cell>
          <cell r="G291">
            <v>1303.92</v>
          </cell>
          <cell r="H291">
            <v>1299.78</v>
          </cell>
          <cell r="I291">
            <v>1296.6099999999999</v>
          </cell>
          <cell r="J291">
            <v>2.4</v>
          </cell>
          <cell r="K291">
            <v>132.08333333333638</v>
          </cell>
          <cell r="L291" t="str">
            <v xml:space="preserve">Tramos Existentes </v>
          </cell>
          <cell r="M291" t="str">
            <v>Existente</v>
          </cell>
        </row>
        <row r="292">
          <cell r="B292">
            <v>152</v>
          </cell>
          <cell r="C292">
            <v>149</v>
          </cell>
          <cell r="D292">
            <v>1.4999999999999999E-2</v>
          </cell>
          <cell r="E292">
            <v>10</v>
          </cell>
          <cell r="F292">
            <v>1304.6099999999999</v>
          </cell>
          <cell r="G292">
            <v>1303.46</v>
          </cell>
          <cell r="H292">
            <v>1301.43</v>
          </cell>
          <cell r="I292">
            <v>1300.21</v>
          </cell>
          <cell r="J292">
            <v>45.7</v>
          </cell>
          <cell r="K292">
            <v>2.669584245076646</v>
          </cell>
          <cell r="L292" t="str">
            <v xml:space="preserve">Tramos Existentes </v>
          </cell>
          <cell r="M292" t="str">
            <v>Existente</v>
          </cell>
        </row>
        <row r="293">
          <cell r="B293">
            <v>149</v>
          </cell>
          <cell r="C293">
            <v>146</v>
          </cell>
          <cell r="D293">
            <v>1.4999999999999999E-2</v>
          </cell>
          <cell r="E293">
            <v>18</v>
          </cell>
          <cell r="F293">
            <v>1303.46</v>
          </cell>
          <cell r="G293">
            <v>1303.98</v>
          </cell>
          <cell r="H293">
            <v>1300.21</v>
          </cell>
          <cell r="I293">
            <v>1299.78</v>
          </cell>
          <cell r="J293">
            <v>25.4</v>
          </cell>
          <cell r="K293">
            <v>1.6929133858270224</v>
          </cell>
          <cell r="L293" t="str">
            <v xml:space="preserve">Tramos Existentes </v>
          </cell>
          <cell r="M293" t="str">
            <v>Existente</v>
          </cell>
        </row>
        <row r="294">
          <cell r="B294" t="str">
            <v>15i</v>
          </cell>
          <cell r="C294">
            <v>16</v>
          </cell>
          <cell r="D294">
            <v>1.4999999999999999E-2</v>
          </cell>
          <cell r="E294">
            <v>10</v>
          </cell>
          <cell r="F294">
            <v>1308.67</v>
          </cell>
          <cell r="G294">
            <v>1308.6500000000001</v>
          </cell>
          <cell r="H294">
            <v>1307.25</v>
          </cell>
          <cell r="I294">
            <v>1306.68</v>
          </cell>
          <cell r="J294">
            <v>3.3</v>
          </cell>
          <cell r="K294">
            <v>17.272727272725344</v>
          </cell>
          <cell r="L294" t="str">
            <v xml:space="preserve">Tramos Existentes </v>
          </cell>
          <cell r="M294" t="str">
            <v>Existente</v>
          </cell>
        </row>
        <row r="295">
          <cell r="B295">
            <v>16</v>
          </cell>
          <cell r="C295">
            <v>2</v>
          </cell>
          <cell r="D295">
            <v>1.4999999999999999E-2</v>
          </cell>
          <cell r="E295">
            <v>12</v>
          </cell>
          <cell r="F295">
            <v>1308.6500000000001</v>
          </cell>
          <cell r="G295">
            <v>1305.6600000000001</v>
          </cell>
          <cell r="H295">
            <v>1306.68</v>
          </cell>
          <cell r="I295">
            <v>1302.76</v>
          </cell>
          <cell r="J295">
            <v>75.400000000000006</v>
          </cell>
          <cell r="K295">
            <v>5.1989389920425362</v>
          </cell>
          <cell r="L295" t="str">
            <v xml:space="preserve">Tramos Existentes </v>
          </cell>
          <cell r="M295" t="str">
            <v>Existente</v>
          </cell>
        </row>
        <row r="296">
          <cell r="B296" t="str">
            <v>137i</v>
          </cell>
          <cell r="C296">
            <v>286</v>
          </cell>
          <cell r="D296">
            <v>0.01</v>
          </cell>
          <cell r="E296">
            <v>10</v>
          </cell>
          <cell r="F296">
            <v>1298.0899999999999</v>
          </cell>
          <cell r="G296">
            <v>1277.01</v>
          </cell>
          <cell r="H296">
            <v>1296.0899999999999</v>
          </cell>
          <cell r="I296">
            <v>1275.25</v>
          </cell>
          <cell r="J296">
            <v>67.2</v>
          </cell>
          <cell r="K296">
            <v>31.011904761904642</v>
          </cell>
          <cell r="L296" t="str">
            <v xml:space="preserve">Tramos Existentes </v>
          </cell>
          <cell r="M296" t="str">
            <v>Existente</v>
          </cell>
        </row>
        <row r="297">
          <cell r="B297">
            <v>128</v>
          </cell>
          <cell r="C297">
            <v>127</v>
          </cell>
          <cell r="D297">
            <v>1.4999999999999999E-2</v>
          </cell>
          <cell r="E297">
            <v>10</v>
          </cell>
          <cell r="F297">
            <v>1267.02</v>
          </cell>
          <cell r="G297">
            <v>1267.5999999999999</v>
          </cell>
          <cell r="H297">
            <v>1300.6400000000001</v>
          </cell>
          <cell r="I297">
            <v>1299.79</v>
          </cell>
          <cell r="J297">
            <v>26.1</v>
          </cell>
          <cell r="K297">
            <v>3.2567049808434341</v>
          </cell>
          <cell r="L297" t="str">
            <v xml:space="preserve">Tramos Existentes </v>
          </cell>
          <cell r="M297" t="str">
            <v>Existente</v>
          </cell>
        </row>
        <row r="298">
          <cell r="B298">
            <v>162</v>
          </cell>
          <cell r="C298">
            <v>163</v>
          </cell>
          <cell r="D298">
            <v>0.01</v>
          </cell>
          <cell r="E298">
            <v>6</v>
          </cell>
          <cell r="F298">
            <v>1303.28</v>
          </cell>
          <cell r="G298">
            <v>1302.27</v>
          </cell>
          <cell r="H298">
            <v>1302.57</v>
          </cell>
          <cell r="I298">
            <v>1301.52</v>
          </cell>
          <cell r="J298">
            <v>17.600000000000001</v>
          </cell>
          <cell r="K298">
            <v>5.9659090909088324</v>
          </cell>
          <cell r="L298" t="str">
            <v xml:space="preserve">Tramos Existentes </v>
          </cell>
          <cell r="M298" t="str">
            <v>Existente</v>
          </cell>
        </row>
        <row r="299">
          <cell r="B299">
            <v>163</v>
          </cell>
          <cell r="C299">
            <v>166</v>
          </cell>
          <cell r="D299">
            <v>0.01</v>
          </cell>
          <cell r="E299">
            <v>6</v>
          </cell>
          <cell r="F299">
            <v>1302.27</v>
          </cell>
          <cell r="G299">
            <v>1302</v>
          </cell>
          <cell r="H299">
            <v>1301.52</v>
          </cell>
          <cell r="I299">
            <v>1300.19</v>
          </cell>
          <cell r="J299">
            <v>19.7</v>
          </cell>
          <cell r="K299">
            <v>6.7512690355326255</v>
          </cell>
          <cell r="L299" t="str">
            <v xml:space="preserve">Tramos Existentes </v>
          </cell>
          <cell r="M299" t="str">
            <v>Existente</v>
          </cell>
        </row>
        <row r="300">
          <cell r="B300">
            <v>166</v>
          </cell>
          <cell r="C300" t="str">
            <v>P8</v>
          </cell>
          <cell r="D300">
            <v>1.4999999999999999E-2</v>
          </cell>
          <cell r="E300">
            <v>6</v>
          </cell>
          <cell r="F300">
            <v>1302</v>
          </cell>
          <cell r="G300">
            <v>1300.42</v>
          </cell>
          <cell r="H300">
            <v>1300.19</v>
          </cell>
          <cell r="I300">
            <v>1298.58</v>
          </cell>
          <cell r="J300">
            <v>10.199999999999999</v>
          </cell>
          <cell r="K300">
            <v>15.784313725491444</v>
          </cell>
          <cell r="L300" t="str">
            <v xml:space="preserve">Tramos Existentes </v>
          </cell>
          <cell r="M300" t="str">
            <v>Existente</v>
          </cell>
        </row>
        <row r="301">
          <cell r="B301" t="str">
            <v>P8</v>
          </cell>
          <cell r="C301">
            <v>169</v>
          </cell>
          <cell r="D301">
            <v>1.4999999999999999E-2</v>
          </cell>
          <cell r="E301">
            <v>8</v>
          </cell>
          <cell r="F301">
            <v>1300.42</v>
          </cell>
          <cell r="G301">
            <v>1299.76</v>
          </cell>
          <cell r="H301">
            <v>1298.58</v>
          </cell>
          <cell r="I301">
            <v>1297.6600000000001</v>
          </cell>
          <cell r="J301">
            <v>3.9</v>
          </cell>
          <cell r="K301">
            <v>23.589743589739626</v>
          </cell>
          <cell r="L301" t="str">
            <v xml:space="preserve">Tramos Existentes </v>
          </cell>
          <cell r="M301" t="str">
            <v>Existente</v>
          </cell>
        </row>
        <row r="302">
          <cell r="B302">
            <v>79</v>
          </cell>
          <cell r="C302">
            <v>121</v>
          </cell>
          <cell r="D302">
            <v>1.4999999999999999E-2</v>
          </cell>
          <cell r="E302">
            <v>10</v>
          </cell>
          <cell r="F302">
            <v>1298.42</v>
          </cell>
          <cell r="G302">
            <v>1271.45</v>
          </cell>
          <cell r="H302">
            <v>1295.81</v>
          </cell>
          <cell r="I302">
            <v>1295.25</v>
          </cell>
          <cell r="J302">
            <v>21.4</v>
          </cell>
          <cell r="K302">
            <v>2.616822429906287</v>
          </cell>
          <cell r="L302" t="str">
            <v xml:space="preserve">Tramos Existentes </v>
          </cell>
          <cell r="M302" t="str">
            <v>Existente</v>
          </cell>
        </row>
        <row r="303">
          <cell r="B303">
            <v>121</v>
          </cell>
          <cell r="C303">
            <v>123</v>
          </cell>
          <cell r="D303">
            <v>1.4999999999999999E-2</v>
          </cell>
          <cell r="E303">
            <v>10</v>
          </cell>
          <cell r="F303">
            <v>1271.45</v>
          </cell>
          <cell r="G303">
            <v>1269.1400000000001</v>
          </cell>
          <cell r="H303">
            <v>1295.25</v>
          </cell>
          <cell r="I303">
            <v>1293.3599999999999</v>
          </cell>
          <cell r="J303">
            <v>26.5</v>
          </cell>
          <cell r="K303">
            <v>7.1320754716984904</v>
          </cell>
          <cell r="L303" t="str">
            <v xml:space="preserve">Tramos Existentes </v>
          </cell>
          <cell r="M303" t="str">
            <v>Existente</v>
          </cell>
        </row>
        <row r="304">
          <cell r="B304">
            <v>123</v>
          </cell>
          <cell r="C304">
            <v>125</v>
          </cell>
          <cell r="D304">
            <v>1.4999999999999999E-2</v>
          </cell>
          <cell r="E304">
            <v>10</v>
          </cell>
          <cell r="F304">
            <v>1269.1400000000001</v>
          </cell>
          <cell r="G304">
            <v>1270</v>
          </cell>
          <cell r="H304">
            <v>1293.3599999999999</v>
          </cell>
          <cell r="I304">
            <v>1292.31</v>
          </cell>
          <cell r="J304">
            <v>26.6</v>
          </cell>
          <cell r="K304">
            <v>3.9473684210524604</v>
          </cell>
          <cell r="L304" t="str">
            <v xml:space="preserve">Tramos Existentes </v>
          </cell>
          <cell r="M304" t="str">
            <v>Existente</v>
          </cell>
        </row>
        <row r="305">
          <cell r="B305">
            <v>125</v>
          </cell>
          <cell r="C305">
            <v>126</v>
          </cell>
          <cell r="D305">
            <v>1.4999999999999999E-2</v>
          </cell>
          <cell r="E305">
            <v>12</v>
          </cell>
          <cell r="F305">
            <v>1270</v>
          </cell>
          <cell r="G305">
            <v>1266.78</v>
          </cell>
          <cell r="H305">
            <v>1292.31</v>
          </cell>
          <cell r="I305">
            <v>1283.43</v>
          </cell>
          <cell r="J305">
            <v>25.1</v>
          </cell>
          <cell r="K305">
            <v>35.37848605577642</v>
          </cell>
          <cell r="L305" t="str">
            <v xml:space="preserve">Tramos Existentes </v>
          </cell>
          <cell r="M305" t="str">
            <v>Existente</v>
          </cell>
        </row>
        <row r="306">
          <cell r="B306">
            <v>126</v>
          </cell>
          <cell r="C306">
            <v>634</v>
          </cell>
          <cell r="D306">
            <v>0.01</v>
          </cell>
          <cell r="E306">
            <v>12</v>
          </cell>
          <cell r="F306">
            <v>1266.78</v>
          </cell>
          <cell r="G306">
            <v>1280.93</v>
          </cell>
          <cell r="H306">
            <v>1283.43</v>
          </cell>
          <cell r="I306">
            <v>1278.6199999999999</v>
          </cell>
          <cell r="J306">
            <v>7.7</v>
          </cell>
          <cell r="K306">
            <v>62.467532467534717</v>
          </cell>
          <cell r="L306" t="str">
            <v xml:space="preserve">Tramos Existentes </v>
          </cell>
          <cell r="M306" t="str">
            <v>Existente</v>
          </cell>
        </row>
        <row r="307">
          <cell r="B307">
            <v>5</v>
          </cell>
          <cell r="C307">
            <v>4</v>
          </cell>
          <cell r="D307">
            <v>1.4999999999999999E-2</v>
          </cell>
          <cell r="E307">
            <v>10</v>
          </cell>
          <cell r="F307">
            <v>1302.53</v>
          </cell>
          <cell r="G307">
            <v>1302.46</v>
          </cell>
          <cell r="H307">
            <v>1301.01</v>
          </cell>
          <cell r="I307">
            <v>1299.0899999999999</v>
          </cell>
          <cell r="J307">
            <v>4.2</v>
          </cell>
          <cell r="K307">
            <v>45.714285714287442</v>
          </cell>
          <cell r="L307" t="str">
            <v xml:space="preserve">Tramos Existentes </v>
          </cell>
          <cell r="M307" t="str">
            <v>Existente</v>
          </cell>
        </row>
        <row r="308">
          <cell r="B308">
            <v>124</v>
          </cell>
          <cell r="C308">
            <v>125</v>
          </cell>
          <cell r="D308">
            <v>1.4999999999999999E-2</v>
          </cell>
          <cell r="E308">
            <v>12</v>
          </cell>
          <cell r="F308">
            <v>1269.22</v>
          </cell>
          <cell r="G308">
            <v>1270</v>
          </cell>
          <cell r="H308">
            <v>1292.8599999999999</v>
          </cell>
          <cell r="I308">
            <v>1292.31</v>
          </cell>
          <cell r="J308">
            <v>52.8</v>
          </cell>
          <cell r="K308">
            <v>1.0416666666665806</v>
          </cell>
          <cell r="L308" t="str">
            <v xml:space="preserve">Tramos Existentes </v>
          </cell>
          <cell r="M308" t="str">
            <v>Existente</v>
          </cell>
        </row>
        <row r="309">
          <cell r="B309">
            <v>14</v>
          </cell>
          <cell r="C309">
            <v>5</v>
          </cell>
          <cell r="D309">
            <v>1.4999999999999999E-2</v>
          </cell>
          <cell r="E309">
            <v>12</v>
          </cell>
          <cell r="F309">
            <v>1309.31</v>
          </cell>
          <cell r="G309">
            <v>1302.53</v>
          </cell>
          <cell r="H309">
            <v>1306.81</v>
          </cell>
          <cell r="I309">
            <v>1301.01</v>
          </cell>
          <cell r="J309">
            <v>71.2</v>
          </cell>
          <cell r="K309">
            <v>8.1460674157302719</v>
          </cell>
          <cell r="L309" t="str">
            <v xml:space="preserve">Tramos Existentes </v>
          </cell>
          <cell r="M309" t="str">
            <v>Existente</v>
          </cell>
        </row>
        <row r="310">
          <cell r="B310">
            <v>127</v>
          </cell>
          <cell r="C310">
            <v>75</v>
          </cell>
          <cell r="D310">
            <v>1.4999999999999999E-2</v>
          </cell>
          <cell r="E310">
            <v>10</v>
          </cell>
          <cell r="F310">
            <v>1267.5999999999999</v>
          </cell>
          <cell r="G310">
            <v>1300.83</v>
          </cell>
          <cell r="H310">
            <v>1299.79</v>
          </cell>
          <cell r="I310">
            <v>1299.19</v>
          </cell>
          <cell r="J310">
            <v>21.3</v>
          </cell>
          <cell r="K310">
            <v>2.8169014084502773</v>
          </cell>
          <cell r="L310" t="str">
            <v xml:space="preserve">Tramos Existentes </v>
          </cell>
          <cell r="M310" t="str">
            <v>Existente</v>
          </cell>
        </row>
        <row r="311">
          <cell r="B311">
            <v>76</v>
          </cell>
          <cell r="C311">
            <v>77</v>
          </cell>
          <cell r="D311">
            <v>1.4999999999999999E-2</v>
          </cell>
          <cell r="E311">
            <v>10</v>
          </cell>
          <cell r="F311">
            <v>1298.8599999999999</v>
          </cell>
          <cell r="G311">
            <v>1298.25</v>
          </cell>
          <cell r="H311">
            <v>1297.3900000000001</v>
          </cell>
          <cell r="I311">
            <v>1295.3599999999999</v>
          </cell>
          <cell r="J311">
            <v>16.2</v>
          </cell>
          <cell r="K311">
            <v>12.530864197532098</v>
          </cell>
          <cell r="L311" t="str">
            <v xml:space="preserve">Tramos Existentes </v>
          </cell>
          <cell r="M311" t="str">
            <v>Existente</v>
          </cell>
        </row>
        <row r="312">
          <cell r="B312">
            <v>196</v>
          </cell>
          <cell r="C312">
            <v>195</v>
          </cell>
          <cell r="D312">
            <v>1.4999999999999999E-2</v>
          </cell>
          <cell r="E312">
            <v>10</v>
          </cell>
          <cell r="F312">
            <v>1302.83</v>
          </cell>
          <cell r="G312">
            <v>1302.5999999999999</v>
          </cell>
          <cell r="H312">
            <v>1301.4000000000001</v>
          </cell>
          <cell r="I312">
            <v>1299.44</v>
          </cell>
          <cell r="J312">
            <v>69.099999999999994</v>
          </cell>
          <cell r="K312">
            <v>2.8364688856729909</v>
          </cell>
          <cell r="L312" t="str">
            <v xml:space="preserve">Tramos Existentes </v>
          </cell>
          <cell r="M312" t="str">
            <v>Existente</v>
          </cell>
        </row>
        <row r="313">
          <cell r="B313">
            <v>195</v>
          </cell>
          <cell r="C313">
            <v>185</v>
          </cell>
          <cell r="D313">
            <v>1.4999999999999999E-2</v>
          </cell>
          <cell r="E313">
            <v>10</v>
          </cell>
          <cell r="F313">
            <v>1302.5999999999999</v>
          </cell>
          <cell r="G313">
            <v>1302.43</v>
          </cell>
          <cell r="H313">
            <v>1299.44</v>
          </cell>
          <cell r="I313">
            <v>1297.97</v>
          </cell>
          <cell r="J313">
            <v>80.900000000000006</v>
          </cell>
          <cell r="K313">
            <v>1.8170580964153613</v>
          </cell>
          <cell r="L313" t="str">
            <v xml:space="preserve">Tramos Existentes </v>
          </cell>
          <cell r="M313" t="str">
            <v>Existente</v>
          </cell>
        </row>
        <row r="314">
          <cell r="B314">
            <v>185</v>
          </cell>
          <cell r="C314">
            <v>129</v>
          </cell>
          <cell r="D314">
            <v>1.4999999999999999E-2</v>
          </cell>
          <cell r="E314">
            <v>10</v>
          </cell>
          <cell r="F314">
            <v>1302.43</v>
          </cell>
          <cell r="G314">
            <v>1267</v>
          </cell>
          <cell r="H314">
            <v>1297.97</v>
          </cell>
          <cell r="I314">
            <v>1297.93</v>
          </cell>
          <cell r="J314">
            <v>75.099999999999994</v>
          </cell>
          <cell r="K314">
            <v>5.3262316910737184E-2</v>
          </cell>
          <cell r="L314" t="str">
            <v xml:space="preserve">Tramos Existentes </v>
          </cell>
          <cell r="M314" t="str">
            <v>Existente</v>
          </cell>
        </row>
        <row r="315">
          <cell r="B315">
            <v>129</v>
          </cell>
          <cell r="C315">
            <v>130</v>
          </cell>
          <cell r="D315">
            <v>1.4999999999999999E-2</v>
          </cell>
          <cell r="E315">
            <v>10</v>
          </cell>
          <cell r="F315">
            <v>1267</v>
          </cell>
          <cell r="G315">
            <v>1266.28</v>
          </cell>
          <cell r="H315">
            <v>1297.93</v>
          </cell>
          <cell r="I315">
            <v>1297.6199999999999</v>
          </cell>
          <cell r="J315">
            <v>6.5</v>
          </cell>
          <cell r="K315">
            <v>4.7692307692334275</v>
          </cell>
          <cell r="L315" t="str">
            <v xml:space="preserve">Tramos Existentes </v>
          </cell>
          <cell r="M315" t="str">
            <v>Existente</v>
          </cell>
        </row>
        <row r="316">
          <cell r="B316">
            <v>130</v>
          </cell>
          <cell r="C316">
            <v>131</v>
          </cell>
          <cell r="D316">
            <v>1.4999999999999999E-2</v>
          </cell>
          <cell r="E316">
            <v>10</v>
          </cell>
          <cell r="F316">
            <v>1266.28</v>
          </cell>
          <cell r="G316">
            <v>1269.8800000000001</v>
          </cell>
          <cell r="H316">
            <v>1297.6199999999999</v>
          </cell>
          <cell r="I316">
            <v>1291.54</v>
          </cell>
          <cell r="J316">
            <v>46.5</v>
          </cell>
          <cell r="K316">
            <v>13.075268817204144</v>
          </cell>
          <cell r="L316" t="str">
            <v xml:space="preserve">Tramos Existentes </v>
          </cell>
          <cell r="M316" t="str">
            <v>Existente</v>
          </cell>
        </row>
        <row r="317">
          <cell r="B317">
            <v>131</v>
          </cell>
          <cell r="C317">
            <v>181</v>
          </cell>
          <cell r="D317">
            <v>1.4999999999999999E-2</v>
          </cell>
          <cell r="E317">
            <v>10</v>
          </cell>
          <cell r="F317">
            <v>1269.8800000000001</v>
          </cell>
          <cell r="G317">
            <v>1290.73</v>
          </cell>
          <cell r="H317">
            <v>1291.54</v>
          </cell>
          <cell r="I317">
            <v>1287.19</v>
          </cell>
          <cell r="J317">
            <v>38.299999999999997</v>
          </cell>
          <cell r="K317">
            <v>11.357702349869216</v>
          </cell>
          <cell r="L317" t="str">
            <v xml:space="preserve">Tramos Existentes </v>
          </cell>
          <cell r="M317" t="str">
            <v>Existente</v>
          </cell>
        </row>
        <row r="318">
          <cell r="B318">
            <v>4</v>
          </cell>
          <cell r="C318">
            <v>6</v>
          </cell>
          <cell r="D318">
            <v>1.4999999999999999E-2</v>
          </cell>
          <cell r="E318">
            <v>18</v>
          </cell>
          <cell r="F318">
            <v>1302.46</v>
          </cell>
          <cell r="G318">
            <v>1300.6199999999999</v>
          </cell>
          <cell r="H318">
            <v>1299.0899999999999</v>
          </cell>
          <cell r="I318">
            <v>1298.08</v>
          </cell>
          <cell r="J318">
            <v>39</v>
          </cell>
          <cell r="K318">
            <v>2.5897435897435663</v>
          </cell>
          <cell r="L318" t="str">
            <v xml:space="preserve">Tramos Existentes </v>
          </cell>
          <cell r="M318" t="str">
            <v>Existente</v>
          </cell>
        </row>
        <row r="319">
          <cell r="B319">
            <v>122</v>
          </cell>
          <cell r="C319">
            <v>123</v>
          </cell>
          <cell r="D319">
            <v>1.4999999999999999E-2</v>
          </cell>
          <cell r="E319">
            <v>10</v>
          </cell>
          <cell r="F319">
            <v>1270.1300000000001</v>
          </cell>
          <cell r="G319">
            <v>1269.1400000000001</v>
          </cell>
          <cell r="H319">
            <v>1294.48</v>
          </cell>
          <cell r="I319">
            <v>1293.3599999999999</v>
          </cell>
          <cell r="J319">
            <v>58.7</v>
          </cell>
          <cell r="K319">
            <v>1.9080068143102524</v>
          </cell>
          <cell r="L319" t="str">
            <v xml:space="preserve">Tramos Existentes </v>
          </cell>
          <cell r="M319" t="str">
            <v>Existente</v>
          </cell>
        </row>
        <row r="320">
          <cell r="B320">
            <v>179</v>
          </cell>
          <cell r="C320">
            <v>223</v>
          </cell>
          <cell r="D320">
            <v>1.4999999999999999E-2</v>
          </cell>
          <cell r="E320">
            <v>16</v>
          </cell>
          <cell r="F320">
            <v>1294.8399999999999</v>
          </cell>
          <cell r="G320">
            <v>1294.71</v>
          </cell>
          <cell r="H320">
            <v>1292.42</v>
          </cell>
          <cell r="I320">
            <v>1292.4000000000001</v>
          </cell>
          <cell r="J320">
            <v>5.2</v>
          </cell>
          <cell r="K320">
            <v>0.38461538461503481</v>
          </cell>
          <cell r="L320" t="str">
            <v xml:space="preserve">Tramos Existentes </v>
          </cell>
          <cell r="M320" t="str">
            <v>Existente</v>
          </cell>
        </row>
        <row r="321">
          <cell r="B321">
            <v>2</v>
          </cell>
          <cell r="C321">
            <v>3</v>
          </cell>
          <cell r="D321">
            <v>1.4999999999999999E-2</v>
          </cell>
          <cell r="E321">
            <v>12</v>
          </cell>
          <cell r="F321">
            <v>1305.6600000000001</v>
          </cell>
          <cell r="G321">
            <v>1303.6600000000001</v>
          </cell>
          <cell r="H321">
            <v>1302.76</v>
          </cell>
          <cell r="I321">
            <v>1300.4000000000001</v>
          </cell>
          <cell r="J321">
            <v>45.9</v>
          </cell>
          <cell r="K321">
            <v>5.141612200435512</v>
          </cell>
          <cell r="L321" t="str">
            <v xml:space="preserve">Tramos Existentes </v>
          </cell>
          <cell r="M321" t="str">
            <v>Existente</v>
          </cell>
        </row>
        <row r="322">
          <cell r="B322">
            <v>247</v>
          </cell>
          <cell r="C322">
            <v>197</v>
          </cell>
          <cell r="D322">
            <v>1.4999999999999999E-2</v>
          </cell>
          <cell r="E322">
            <v>12</v>
          </cell>
          <cell r="F322">
            <v>1304.74</v>
          </cell>
          <cell r="G322">
            <v>1302.95</v>
          </cell>
          <cell r="H322">
            <v>1303.04</v>
          </cell>
          <cell r="I322">
            <v>1300.57</v>
          </cell>
          <cell r="J322">
            <v>72.099999999999994</v>
          </cell>
          <cell r="K322">
            <v>3.4257975034674448</v>
          </cell>
          <cell r="L322" t="str">
            <v xml:space="preserve">Tramos Existentes </v>
          </cell>
          <cell r="M322" t="str">
            <v>Existente</v>
          </cell>
        </row>
        <row r="323">
          <cell r="B323">
            <v>165</v>
          </cell>
          <cell r="C323">
            <v>164</v>
          </cell>
          <cell r="D323">
            <v>0.01</v>
          </cell>
          <cell r="E323">
            <v>6</v>
          </cell>
          <cell r="F323">
            <v>1302.23</v>
          </cell>
          <cell r="G323">
            <v>1302.1500000000001</v>
          </cell>
          <cell r="H323">
            <v>1300.3900000000001</v>
          </cell>
          <cell r="I323">
            <v>1300.27</v>
          </cell>
          <cell r="J323">
            <v>16.899999999999999</v>
          </cell>
          <cell r="K323">
            <v>0.71005917159833276</v>
          </cell>
          <cell r="L323" t="str">
            <v xml:space="preserve">Tramos Existentes </v>
          </cell>
          <cell r="M323" t="str">
            <v>Existente</v>
          </cell>
        </row>
        <row r="324">
          <cell r="B324">
            <v>164</v>
          </cell>
          <cell r="C324">
            <v>167</v>
          </cell>
          <cell r="D324">
            <v>0.01</v>
          </cell>
          <cell r="E324">
            <v>6</v>
          </cell>
          <cell r="F324">
            <v>1302.1500000000001</v>
          </cell>
          <cell r="G324">
            <v>1301.24</v>
          </cell>
          <cell r="H324">
            <v>1300.27</v>
          </cell>
          <cell r="I324">
            <v>1298.92</v>
          </cell>
          <cell r="J324">
            <v>19.100000000000001</v>
          </cell>
          <cell r="K324">
            <v>7.0680628272246544</v>
          </cell>
          <cell r="L324" t="str">
            <v xml:space="preserve">Tramos Existentes </v>
          </cell>
          <cell r="M324" t="str">
            <v>Existente</v>
          </cell>
        </row>
        <row r="325">
          <cell r="B325">
            <v>167</v>
          </cell>
          <cell r="C325" t="str">
            <v>P8</v>
          </cell>
          <cell r="D325">
            <v>1.4999999999999999E-2</v>
          </cell>
          <cell r="E325">
            <v>10</v>
          </cell>
          <cell r="F325">
            <v>1301.24</v>
          </cell>
          <cell r="G325">
            <v>1300.42</v>
          </cell>
          <cell r="H325">
            <v>1298.92</v>
          </cell>
          <cell r="I325">
            <v>1298.58</v>
          </cell>
          <cell r="J325">
            <v>5.2</v>
          </cell>
          <cell r="K325">
            <v>6.538461538464337</v>
          </cell>
          <cell r="L325" t="str">
            <v xml:space="preserve">Tramos Existentes </v>
          </cell>
          <cell r="M325" t="str">
            <v>Existente</v>
          </cell>
        </row>
        <row r="326">
          <cell r="B326">
            <v>168</v>
          </cell>
          <cell r="C326">
            <v>167</v>
          </cell>
          <cell r="D326">
            <v>0.01</v>
          </cell>
          <cell r="E326">
            <v>6</v>
          </cell>
          <cell r="F326">
            <v>1302.49</v>
          </cell>
          <cell r="G326">
            <v>1301.24</v>
          </cell>
          <cell r="H326">
            <v>1300.83</v>
          </cell>
          <cell r="I326">
            <v>1298.92</v>
          </cell>
          <cell r="J326">
            <v>18.100000000000001</v>
          </cell>
          <cell r="K326">
            <v>10.552486187844499</v>
          </cell>
          <cell r="L326" t="str">
            <v xml:space="preserve">Tramos Existentes </v>
          </cell>
          <cell r="M326" t="str">
            <v>Existente</v>
          </cell>
        </row>
        <row r="327">
          <cell r="B327" t="str">
            <v>P9</v>
          </cell>
          <cell r="C327">
            <v>175</v>
          </cell>
          <cell r="D327">
            <v>0.01</v>
          </cell>
          <cell r="E327">
            <v>6</v>
          </cell>
          <cell r="F327">
            <v>1307.33</v>
          </cell>
          <cell r="G327">
            <v>1306.6600000000001</v>
          </cell>
          <cell r="H327">
            <v>1306.44</v>
          </cell>
          <cell r="I327">
            <v>1305.7</v>
          </cell>
          <cell r="J327">
            <v>56.8</v>
          </cell>
          <cell r="K327">
            <v>1.3028169014084667</v>
          </cell>
          <cell r="L327" t="str">
            <v xml:space="preserve">Tramos Existentes </v>
          </cell>
          <cell r="M327" t="str">
            <v>Existente</v>
          </cell>
        </row>
        <row r="328">
          <cell r="B328">
            <v>175</v>
          </cell>
          <cell r="C328">
            <v>174</v>
          </cell>
          <cell r="D328">
            <v>0.01</v>
          </cell>
          <cell r="E328">
            <v>8</v>
          </cell>
          <cell r="F328">
            <v>1306.6600000000001</v>
          </cell>
          <cell r="G328">
            <v>1306.3599999999999</v>
          </cell>
          <cell r="H328">
            <v>1305.7</v>
          </cell>
          <cell r="I328">
            <v>1304.07</v>
          </cell>
          <cell r="J328">
            <v>8.9</v>
          </cell>
          <cell r="K328">
            <v>18.314606741574259</v>
          </cell>
          <cell r="L328" t="str">
            <v xml:space="preserve">Tramos Existentes </v>
          </cell>
          <cell r="M328" t="str">
            <v>Existente</v>
          </cell>
        </row>
        <row r="329">
          <cell r="B329">
            <v>174</v>
          </cell>
          <cell r="C329">
            <v>169</v>
          </cell>
          <cell r="D329">
            <v>1.4999999999999999E-2</v>
          </cell>
          <cell r="E329">
            <v>12</v>
          </cell>
          <cell r="F329">
            <v>1306.3599999999999</v>
          </cell>
          <cell r="G329">
            <v>1299.76</v>
          </cell>
          <cell r="H329">
            <v>1304.07</v>
          </cell>
          <cell r="I329">
            <v>1297.6600000000001</v>
          </cell>
          <cell r="J329">
            <v>69.099999999999994</v>
          </cell>
          <cell r="K329">
            <v>9.2764109985526115</v>
          </cell>
          <cell r="L329" t="str">
            <v xml:space="preserve">Tramos Existentes </v>
          </cell>
          <cell r="M329" t="str">
            <v>Existente</v>
          </cell>
        </row>
        <row r="330">
          <cell r="B330">
            <v>17</v>
          </cell>
          <cell r="C330">
            <v>18</v>
          </cell>
          <cell r="D330">
            <v>1.4999999999999999E-2</v>
          </cell>
          <cell r="E330">
            <v>8</v>
          </cell>
          <cell r="F330">
            <v>1307.5</v>
          </cell>
          <cell r="G330">
            <v>1307.43</v>
          </cell>
          <cell r="H330">
            <v>1305.9000000000001</v>
          </cell>
          <cell r="I330">
            <v>1305.8699999999999</v>
          </cell>
          <cell r="J330">
            <v>6.6</v>
          </cell>
          <cell r="K330">
            <v>0.45454545454848622</v>
          </cell>
          <cell r="L330" t="str">
            <v xml:space="preserve">Tramos Existentes </v>
          </cell>
          <cell r="M330" t="str">
            <v>Existente</v>
          </cell>
        </row>
        <row r="331">
          <cell r="B331">
            <v>170</v>
          </cell>
          <cell r="C331">
            <v>179</v>
          </cell>
          <cell r="D331">
            <v>1.4999999999999999E-2</v>
          </cell>
          <cell r="E331">
            <v>16</v>
          </cell>
          <cell r="F331">
            <v>1299</v>
          </cell>
          <cell r="G331">
            <v>1294.8399999999999</v>
          </cell>
          <cell r="H331">
            <v>1296.8900000000001</v>
          </cell>
          <cell r="I331">
            <v>1292.42</v>
          </cell>
          <cell r="J331">
            <v>67.3</v>
          </cell>
          <cell r="K331">
            <v>6.6419019316493717</v>
          </cell>
          <cell r="L331" t="str">
            <v xml:space="preserve">Tramos Existentes </v>
          </cell>
          <cell r="M331" t="str">
            <v>Existente</v>
          </cell>
        </row>
        <row r="332">
          <cell r="B332" t="str">
            <v>16i</v>
          </cell>
          <cell r="C332">
            <v>17</v>
          </cell>
          <cell r="D332">
            <v>1.4999999999999999E-2</v>
          </cell>
          <cell r="E332">
            <v>8</v>
          </cell>
          <cell r="F332">
            <v>1308.6500000000001</v>
          </cell>
          <cell r="G332">
            <v>1307.5</v>
          </cell>
          <cell r="H332">
            <v>1306.73</v>
          </cell>
          <cell r="I332">
            <v>1305.9000000000001</v>
          </cell>
          <cell r="J332">
            <v>75.400000000000006</v>
          </cell>
          <cell r="K332">
            <v>1.1007957559680732</v>
          </cell>
          <cell r="L332" t="str">
            <v xml:space="preserve">Tramos Existentes </v>
          </cell>
          <cell r="M332" t="str">
            <v>Existente</v>
          </cell>
        </row>
        <row r="333">
          <cell r="B333" t="str">
            <v>17i</v>
          </cell>
          <cell r="C333">
            <v>19</v>
          </cell>
          <cell r="D333">
            <v>1.4999999999999999E-2</v>
          </cell>
          <cell r="E333">
            <v>12</v>
          </cell>
          <cell r="F333">
            <v>1307.5</v>
          </cell>
          <cell r="G333">
            <v>1306.6300000000001</v>
          </cell>
          <cell r="H333">
            <v>1305.97</v>
          </cell>
          <cell r="I333">
            <v>1304.68</v>
          </cell>
          <cell r="J333">
            <v>74.3</v>
          </cell>
          <cell r="K333">
            <v>1.7362045760430198</v>
          </cell>
          <cell r="L333" t="str">
            <v xml:space="preserve">Tramos Existentes </v>
          </cell>
          <cell r="M333" t="str">
            <v>Existente</v>
          </cell>
        </row>
        <row r="334">
          <cell r="B334">
            <v>19</v>
          </cell>
          <cell r="C334">
            <v>244</v>
          </cell>
          <cell r="D334">
            <v>1.4999999999999999E-2</v>
          </cell>
          <cell r="E334">
            <v>12</v>
          </cell>
          <cell r="F334">
            <v>1306.6300000000001</v>
          </cell>
          <cell r="G334">
            <v>1299.44</v>
          </cell>
          <cell r="H334">
            <v>1304.68</v>
          </cell>
          <cell r="I334">
            <v>1297.5</v>
          </cell>
          <cell r="J334">
            <v>76.900000000000006</v>
          </cell>
          <cell r="K334">
            <v>9.3368010403121762</v>
          </cell>
          <cell r="L334" t="str">
            <v xml:space="preserve">Tramos Existentes </v>
          </cell>
          <cell r="M334" t="str">
            <v>Existente</v>
          </cell>
        </row>
        <row r="335">
          <cell r="B335">
            <v>244</v>
          </cell>
          <cell r="C335">
            <v>243</v>
          </cell>
          <cell r="D335">
            <v>1.4999999999999999E-2</v>
          </cell>
          <cell r="E335">
            <v>12</v>
          </cell>
          <cell r="F335">
            <v>1299.44</v>
          </cell>
          <cell r="G335">
            <v>1297.32</v>
          </cell>
          <cell r="H335">
            <v>1297.5</v>
          </cell>
          <cell r="I335">
            <v>1291.7</v>
          </cell>
          <cell r="J335">
            <v>23.4</v>
          </cell>
          <cell r="K335">
            <v>24.786324786324592</v>
          </cell>
          <cell r="L335" t="str">
            <v xml:space="preserve">Tramos Existentes </v>
          </cell>
          <cell r="M335" t="str">
            <v>Existente</v>
          </cell>
        </row>
        <row r="336">
          <cell r="B336">
            <v>172</v>
          </cell>
          <cell r="C336">
            <v>174</v>
          </cell>
          <cell r="D336">
            <v>1.4999999999999999E-2</v>
          </cell>
          <cell r="E336">
            <v>10</v>
          </cell>
          <cell r="F336">
            <v>1307.46</v>
          </cell>
          <cell r="G336">
            <v>1306.3599999999999</v>
          </cell>
          <cell r="H336">
            <v>1305.51</v>
          </cell>
          <cell r="I336">
            <v>1304.07</v>
          </cell>
          <cell r="J336">
            <v>70.3</v>
          </cell>
          <cell r="K336">
            <v>2.0483641536273893</v>
          </cell>
          <cell r="L336" t="str">
            <v xml:space="preserve">Tramos Existentes </v>
          </cell>
          <cell r="M336" t="str">
            <v>Existente</v>
          </cell>
        </row>
        <row r="337">
          <cell r="B337">
            <v>173</v>
          </cell>
          <cell r="C337">
            <v>171</v>
          </cell>
          <cell r="D337">
            <v>1.4999999999999999E-2</v>
          </cell>
          <cell r="E337">
            <v>10</v>
          </cell>
          <cell r="F337">
            <v>1308.0899999999999</v>
          </cell>
          <cell r="G337">
            <v>1307.31</v>
          </cell>
          <cell r="H337">
            <v>1305.8499999999999</v>
          </cell>
          <cell r="I337">
            <v>1304.02</v>
          </cell>
          <cell r="J337">
            <v>17.100000000000001</v>
          </cell>
          <cell r="K337">
            <v>10.701754385964486</v>
          </cell>
          <cell r="L337" t="str">
            <v xml:space="preserve">Tramos Existentes </v>
          </cell>
          <cell r="M337" t="str">
            <v>Existente</v>
          </cell>
        </row>
        <row r="338">
          <cell r="B338">
            <v>176</v>
          </cell>
          <cell r="C338">
            <v>178</v>
          </cell>
          <cell r="D338">
            <v>0.01</v>
          </cell>
          <cell r="E338">
            <v>6</v>
          </cell>
          <cell r="F338">
            <v>1306.46</v>
          </cell>
          <cell r="G338">
            <v>1304.3399999999999</v>
          </cell>
          <cell r="H338">
            <v>1305.3800000000001</v>
          </cell>
          <cell r="I338">
            <v>1303.22</v>
          </cell>
          <cell r="J338">
            <v>16.8</v>
          </cell>
          <cell r="K338">
            <v>12.857142857143344</v>
          </cell>
          <cell r="L338" t="str">
            <v xml:space="preserve">Tramos Existentes </v>
          </cell>
          <cell r="M338" t="str">
            <v>Existente</v>
          </cell>
        </row>
        <row r="339">
          <cell r="B339">
            <v>178</v>
          </cell>
          <cell r="C339">
            <v>177</v>
          </cell>
          <cell r="D339">
            <v>0.01</v>
          </cell>
          <cell r="E339">
            <v>6</v>
          </cell>
          <cell r="F339">
            <v>1304.3399999999999</v>
          </cell>
          <cell r="G339">
            <v>1302.99</v>
          </cell>
          <cell r="H339">
            <v>1303.22</v>
          </cell>
          <cell r="I339">
            <v>1301.82</v>
          </cell>
          <cell r="J339">
            <v>16.100000000000001</v>
          </cell>
          <cell r="K339">
            <v>8.6956521739136079</v>
          </cell>
          <cell r="L339" t="str">
            <v xml:space="preserve">Tramos Existentes </v>
          </cell>
          <cell r="M339" t="str">
            <v>Existente</v>
          </cell>
        </row>
        <row r="340">
          <cell r="B340">
            <v>177</v>
          </cell>
          <cell r="C340">
            <v>166</v>
          </cell>
          <cell r="D340">
            <v>0.01</v>
          </cell>
          <cell r="E340">
            <v>6</v>
          </cell>
          <cell r="F340">
            <v>1302.99</v>
          </cell>
          <cell r="G340">
            <v>1302</v>
          </cell>
          <cell r="H340">
            <v>1301.82</v>
          </cell>
          <cell r="I340">
            <v>1300.19</v>
          </cell>
          <cell r="J340">
            <v>17.5</v>
          </cell>
          <cell r="K340">
            <v>9.3142857142850382</v>
          </cell>
          <cell r="L340" t="str">
            <v xml:space="preserve">Tramos Existentes </v>
          </cell>
          <cell r="M340" t="str">
            <v>Existente</v>
          </cell>
        </row>
        <row r="341">
          <cell r="B341">
            <v>221</v>
          </cell>
          <cell r="C341">
            <v>180</v>
          </cell>
          <cell r="D341">
            <v>1.4999999999999999E-2</v>
          </cell>
          <cell r="E341">
            <v>8</v>
          </cell>
          <cell r="F341">
            <v>1295.49</v>
          </cell>
          <cell r="G341">
            <v>1294.96</v>
          </cell>
          <cell r="H341">
            <v>1294.05</v>
          </cell>
          <cell r="I341">
            <v>1293.03</v>
          </cell>
          <cell r="J341">
            <v>28.4</v>
          </cell>
          <cell r="K341">
            <v>3.591549295774584</v>
          </cell>
          <cell r="L341" t="str">
            <v xml:space="preserve">Tramos Existentes </v>
          </cell>
          <cell r="M341" t="str">
            <v>Existente</v>
          </cell>
        </row>
        <row r="342">
          <cell r="B342">
            <v>169</v>
          </cell>
          <cell r="C342">
            <v>170</v>
          </cell>
          <cell r="D342">
            <v>1.4999999999999999E-2</v>
          </cell>
          <cell r="E342">
            <v>14</v>
          </cell>
          <cell r="F342">
            <v>1299.76</v>
          </cell>
          <cell r="G342">
            <v>1299</v>
          </cell>
          <cell r="H342">
            <v>1297.6600000000001</v>
          </cell>
          <cell r="I342">
            <v>1296.8900000000001</v>
          </cell>
          <cell r="J342">
            <v>7.8</v>
          </cell>
          <cell r="K342">
            <v>9.8717948717946378</v>
          </cell>
          <cell r="L342" t="str">
            <v xml:space="preserve">Tramos Existentes </v>
          </cell>
          <cell r="M342" t="str">
            <v>Existente</v>
          </cell>
        </row>
        <row r="343">
          <cell r="B343">
            <v>157</v>
          </cell>
          <cell r="C343">
            <v>111</v>
          </cell>
          <cell r="D343">
            <v>1.4999999999999999E-2</v>
          </cell>
          <cell r="E343">
            <v>8</v>
          </cell>
          <cell r="F343">
            <v>1303.5</v>
          </cell>
          <cell r="G343">
            <v>1301.22</v>
          </cell>
          <cell r="H343">
            <v>1301.05</v>
          </cell>
          <cell r="I343">
            <v>1293.74</v>
          </cell>
          <cell r="J343">
            <v>76.5</v>
          </cell>
          <cell r="K343">
            <v>9.5555555555554843</v>
          </cell>
          <cell r="L343" t="str">
            <v xml:space="preserve">Tramos Existentes </v>
          </cell>
          <cell r="M343" t="str">
            <v>Existente</v>
          </cell>
        </row>
        <row r="344">
          <cell r="B344">
            <v>781</v>
          </cell>
          <cell r="C344">
            <v>782</v>
          </cell>
          <cell r="D344">
            <v>1.4999999999999999E-2</v>
          </cell>
          <cell r="E344">
            <v>10</v>
          </cell>
          <cell r="F344">
            <v>1297.8900000000001</v>
          </cell>
          <cell r="G344">
            <v>1296.3499999999999</v>
          </cell>
          <cell r="H344">
            <v>1295.8</v>
          </cell>
          <cell r="I344">
            <v>1294.2</v>
          </cell>
          <cell r="J344">
            <v>100.2</v>
          </cell>
          <cell r="K344">
            <v>1.5968063872254583</v>
          </cell>
          <cell r="L344" t="str">
            <v xml:space="preserve">Tramos Existentes </v>
          </cell>
          <cell r="M344" t="str">
            <v>Existente</v>
          </cell>
        </row>
        <row r="345">
          <cell r="B345">
            <v>6</v>
          </cell>
          <cell r="C345">
            <v>7</v>
          </cell>
          <cell r="D345">
            <v>1.4999999999999999E-2</v>
          </cell>
          <cell r="E345">
            <v>18</v>
          </cell>
          <cell r="F345">
            <v>1300.6199999999999</v>
          </cell>
          <cell r="G345">
            <v>1301.97</v>
          </cell>
          <cell r="H345">
            <v>1298.08</v>
          </cell>
          <cell r="I345">
            <v>1297.07</v>
          </cell>
          <cell r="J345">
            <v>35.799999999999997</v>
          </cell>
          <cell r="K345">
            <v>2.8212290502793045</v>
          </cell>
          <cell r="L345" t="str">
            <v xml:space="preserve">Tramos Existentes </v>
          </cell>
          <cell r="M345" t="str">
            <v>Existente</v>
          </cell>
        </row>
        <row r="346">
          <cell r="B346">
            <v>7</v>
          </cell>
          <cell r="C346">
            <v>109</v>
          </cell>
          <cell r="D346">
            <v>1.4999999999999999E-2</v>
          </cell>
          <cell r="E346">
            <v>24</v>
          </cell>
          <cell r="F346">
            <v>1301.97</v>
          </cell>
          <cell r="G346">
            <v>1299.9100000000001</v>
          </cell>
          <cell r="H346">
            <v>1297.07</v>
          </cell>
          <cell r="I346">
            <v>1293.69</v>
          </cell>
          <cell r="J346">
            <v>44.7</v>
          </cell>
          <cell r="K346">
            <v>7.5615212527961546</v>
          </cell>
          <cell r="L346" t="str">
            <v xml:space="preserve">Tramos Existentes </v>
          </cell>
          <cell r="M346" t="str">
            <v>Existente</v>
          </cell>
        </row>
        <row r="347">
          <cell r="B347" t="str">
            <v>P3</v>
          </cell>
          <cell r="C347">
            <v>15</v>
          </cell>
          <cell r="D347">
            <v>1.4999999999999999E-2</v>
          </cell>
          <cell r="E347">
            <v>8</v>
          </cell>
          <cell r="F347">
            <v>1309.6199999999999</v>
          </cell>
          <cell r="G347">
            <v>1308.67</v>
          </cell>
          <cell r="H347">
            <v>1308.42</v>
          </cell>
          <cell r="I347">
            <v>1307.25</v>
          </cell>
          <cell r="J347">
            <v>60.7</v>
          </cell>
          <cell r="K347">
            <v>1.9275123558485547</v>
          </cell>
          <cell r="L347" t="str">
            <v xml:space="preserve">Tramos Existentes </v>
          </cell>
          <cell r="M347" t="str">
            <v>Existente</v>
          </cell>
        </row>
        <row r="348">
          <cell r="B348">
            <v>15</v>
          </cell>
          <cell r="C348">
            <v>14</v>
          </cell>
          <cell r="D348">
            <v>1.4999999999999999E-2</v>
          </cell>
          <cell r="E348">
            <v>10</v>
          </cell>
          <cell r="F348">
            <v>1308.67</v>
          </cell>
          <cell r="G348">
            <v>1309.31</v>
          </cell>
          <cell r="H348">
            <v>1307.25</v>
          </cell>
          <cell r="I348">
            <v>1306.81</v>
          </cell>
          <cell r="J348">
            <v>72.8</v>
          </cell>
          <cell r="K348">
            <v>0.60439560439567941</v>
          </cell>
          <cell r="L348" t="str">
            <v xml:space="preserve">Tramos Existentes </v>
          </cell>
          <cell r="M348" t="str">
            <v>Existente</v>
          </cell>
        </row>
        <row r="349">
          <cell r="B349">
            <v>155</v>
          </cell>
          <cell r="C349">
            <v>151</v>
          </cell>
          <cell r="D349">
            <v>1.4999999999999999E-2</v>
          </cell>
          <cell r="E349">
            <v>10</v>
          </cell>
          <cell r="F349">
            <v>1303.8800000000001</v>
          </cell>
          <cell r="G349">
            <v>1304.6400000000001</v>
          </cell>
          <cell r="H349">
            <v>1302.23</v>
          </cell>
          <cell r="I349">
            <v>1301.51</v>
          </cell>
          <cell r="J349">
            <v>55.9</v>
          </cell>
          <cell r="K349">
            <v>1.2880143112701741</v>
          </cell>
          <cell r="L349" t="str">
            <v xml:space="preserve">Tramos Existentes </v>
          </cell>
          <cell r="M349" t="str">
            <v>Existente</v>
          </cell>
        </row>
        <row r="350">
          <cell r="B350">
            <v>151</v>
          </cell>
          <cell r="C350">
            <v>150</v>
          </cell>
          <cell r="D350">
            <v>1.4999999999999999E-2</v>
          </cell>
          <cell r="E350">
            <v>16</v>
          </cell>
          <cell r="F350">
            <v>1304.6400000000001</v>
          </cell>
          <cell r="G350">
            <v>1304.57</v>
          </cell>
          <cell r="H350">
            <v>1301.51</v>
          </cell>
          <cell r="I350">
            <v>1294.71</v>
          </cell>
          <cell r="J350">
            <v>2.7</v>
          </cell>
          <cell r="K350">
            <v>251.85185185185017</v>
          </cell>
          <cell r="L350" t="str">
            <v xml:space="preserve">Tramos Existentes </v>
          </cell>
          <cell r="M350" t="str">
            <v>Existente</v>
          </cell>
        </row>
        <row r="351">
          <cell r="B351">
            <v>153</v>
          </cell>
          <cell r="C351">
            <v>89</v>
          </cell>
          <cell r="D351">
            <v>1.4999999999999999E-2</v>
          </cell>
          <cell r="E351">
            <v>10</v>
          </cell>
          <cell r="F351">
            <v>1304.19</v>
          </cell>
          <cell r="G351">
            <v>1302.26</v>
          </cell>
          <cell r="H351">
            <v>1302.71</v>
          </cell>
          <cell r="I351">
            <v>1300</v>
          </cell>
          <cell r="J351">
            <v>67.599999999999994</v>
          </cell>
          <cell r="K351">
            <v>4.0088757396450241</v>
          </cell>
          <cell r="L351" t="str">
            <v xml:space="preserve">Tramos Existentes </v>
          </cell>
          <cell r="M351" t="str">
            <v>Existente</v>
          </cell>
        </row>
        <row r="352">
          <cell r="B352">
            <v>89</v>
          </cell>
          <cell r="C352">
            <v>91</v>
          </cell>
          <cell r="D352">
            <v>1.4999999999999999E-2</v>
          </cell>
          <cell r="E352">
            <v>14</v>
          </cell>
          <cell r="F352">
            <v>1302.26</v>
          </cell>
          <cell r="G352">
            <v>1302.19</v>
          </cell>
          <cell r="H352">
            <v>1300</v>
          </cell>
          <cell r="I352">
            <v>1296.05</v>
          </cell>
          <cell r="J352">
            <v>2.1</v>
          </cell>
          <cell r="K352">
            <v>188.09523809524023</v>
          </cell>
          <cell r="L352" t="str">
            <v xml:space="preserve">Tramos Existentes </v>
          </cell>
          <cell r="M352" t="str">
            <v>Existente</v>
          </cell>
        </row>
        <row r="353">
          <cell r="B353">
            <v>18</v>
          </cell>
          <cell r="C353">
            <v>247</v>
          </cell>
          <cell r="D353">
            <v>1.4999999999999999E-2</v>
          </cell>
          <cell r="E353">
            <v>10</v>
          </cell>
          <cell r="F353">
            <v>1307.43</v>
          </cell>
          <cell r="G353">
            <v>1304.74</v>
          </cell>
          <cell r="H353">
            <v>1305.8699999999999</v>
          </cell>
          <cell r="I353">
            <v>1303.04</v>
          </cell>
          <cell r="J353">
            <v>69.099999999999994</v>
          </cell>
          <cell r="K353">
            <v>4.0955137481909221</v>
          </cell>
          <cell r="L353" t="str">
            <v xml:space="preserve">Tramos Existentes </v>
          </cell>
          <cell r="M353" t="str">
            <v>Existente</v>
          </cell>
        </row>
        <row r="354">
          <cell r="B354">
            <v>154</v>
          </cell>
          <cell r="C354">
            <v>157</v>
          </cell>
          <cell r="D354">
            <v>1.4999999999999999E-2</v>
          </cell>
          <cell r="E354">
            <v>12</v>
          </cell>
          <cell r="F354">
            <v>1304.68</v>
          </cell>
          <cell r="G354">
            <v>1303.5</v>
          </cell>
          <cell r="H354">
            <v>1303.07</v>
          </cell>
          <cell r="I354">
            <v>1301.05</v>
          </cell>
          <cell r="J354">
            <v>70.900000000000006</v>
          </cell>
          <cell r="K354">
            <v>2.8490832157968713</v>
          </cell>
          <cell r="L354" t="str">
            <v xml:space="preserve">Tramos Existentes </v>
          </cell>
          <cell r="M354" t="str">
            <v>Existente</v>
          </cell>
        </row>
        <row r="355">
          <cell r="B355">
            <v>3</v>
          </cell>
          <cell r="C355">
            <v>4</v>
          </cell>
          <cell r="D355">
            <v>1.4999999999999999E-2</v>
          </cell>
          <cell r="E355">
            <v>18</v>
          </cell>
          <cell r="F355">
            <v>1303.6600000000001</v>
          </cell>
          <cell r="G355">
            <v>1302.46</v>
          </cell>
          <cell r="H355">
            <v>1300.4000000000001</v>
          </cell>
          <cell r="I355">
            <v>1299.0899999999999</v>
          </cell>
          <cell r="J355">
            <v>31.2</v>
          </cell>
          <cell r="K355">
            <v>4.1987179487185031</v>
          </cell>
          <cell r="L355" t="str">
            <v xml:space="preserve">Tramos Existentes </v>
          </cell>
          <cell r="M355" t="str">
            <v>Existente</v>
          </cell>
        </row>
        <row r="356">
          <cell r="B356">
            <v>158</v>
          </cell>
          <cell r="C356">
            <v>157</v>
          </cell>
          <cell r="D356">
            <v>1.4999999999999999E-2</v>
          </cell>
          <cell r="E356">
            <v>16</v>
          </cell>
          <cell r="F356">
            <v>1303.8399999999999</v>
          </cell>
          <cell r="G356">
            <v>1303.5</v>
          </cell>
          <cell r="H356">
            <v>1302.03</v>
          </cell>
          <cell r="I356">
            <v>1301.05</v>
          </cell>
          <cell r="J356">
            <v>15.9</v>
          </cell>
          <cell r="K356">
            <v>6.1635220125787304</v>
          </cell>
          <cell r="L356" t="str">
            <v xml:space="preserve">Tramos Existentes </v>
          </cell>
          <cell r="M356" t="str">
            <v>Existente</v>
          </cell>
        </row>
        <row r="357">
          <cell r="B357" t="str">
            <v>159i</v>
          </cell>
          <cell r="C357">
            <v>171</v>
          </cell>
          <cell r="D357">
            <v>1.4999999999999999E-2</v>
          </cell>
          <cell r="E357">
            <v>12</v>
          </cell>
          <cell r="F357">
            <v>1310.71</v>
          </cell>
          <cell r="G357">
            <v>1307.31</v>
          </cell>
          <cell r="H357">
            <v>1309.23</v>
          </cell>
          <cell r="I357">
            <v>1304.02</v>
          </cell>
          <cell r="J357">
            <v>77.599999999999994</v>
          </cell>
          <cell r="K357">
            <v>6.7139175257732431</v>
          </cell>
          <cell r="L357" t="str">
            <v xml:space="preserve">Tramos Existentes </v>
          </cell>
          <cell r="M357" t="str">
            <v>Existente</v>
          </cell>
        </row>
        <row r="358">
          <cell r="B358">
            <v>171</v>
          </cell>
          <cell r="C358">
            <v>114</v>
          </cell>
          <cell r="D358">
            <v>1.4999999999999999E-2</v>
          </cell>
          <cell r="E358">
            <v>12</v>
          </cell>
          <cell r="F358">
            <v>1307.31</v>
          </cell>
          <cell r="G358">
            <v>1274</v>
          </cell>
          <cell r="H358">
            <v>1304.02</v>
          </cell>
          <cell r="I358">
            <v>1302.6500000000001</v>
          </cell>
          <cell r="J358">
            <v>34.299999999999997</v>
          </cell>
          <cell r="K358">
            <v>3.9941690962095948</v>
          </cell>
          <cell r="L358" t="str">
            <v xml:space="preserve">Tramos Existentes </v>
          </cell>
          <cell r="M358" t="str">
            <v>Existente</v>
          </cell>
        </row>
        <row r="359">
          <cell r="B359">
            <v>159</v>
          </cell>
          <cell r="C359">
            <v>302</v>
          </cell>
          <cell r="D359">
            <v>1.4999999999999999E-2</v>
          </cell>
          <cell r="E359">
            <v>14</v>
          </cell>
          <cell r="F359">
            <v>1310.71</v>
          </cell>
          <cell r="G359">
            <v>1310.3699999999999</v>
          </cell>
          <cell r="H359">
            <v>1309.1600000000001</v>
          </cell>
          <cell r="I359">
            <v>1308.01</v>
          </cell>
          <cell r="J359">
            <v>71.400000000000006</v>
          </cell>
          <cell r="K359">
            <v>1.6106442577032083</v>
          </cell>
          <cell r="L359" t="str">
            <v xml:space="preserve">Tramos Existentes </v>
          </cell>
          <cell r="M359" t="str">
            <v>Existente</v>
          </cell>
        </row>
        <row r="360">
          <cell r="B360">
            <v>302</v>
          </cell>
          <cell r="C360">
            <v>303</v>
          </cell>
          <cell r="D360">
            <v>1.4999999999999999E-2</v>
          </cell>
          <cell r="E360">
            <v>14</v>
          </cell>
          <cell r="F360">
            <v>1310.3699999999999</v>
          </cell>
          <cell r="G360">
            <v>1310.08</v>
          </cell>
          <cell r="H360">
            <v>1308.01</v>
          </cell>
          <cell r="I360">
            <v>1307.45</v>
          </cell>
          <cell r="J360">
            <v>7.4</v>
          </cell>
          <cell r="K360">
            <v>7.5675675675668295</v>
          </cell>
          <cell r="L360" t="str">
            <v xml:space="preserve">Tramos Existentes </v>
          </cell>
          <cell r="M360" t="str">
            <v>Existente</v>
          </cell>
        </row>
        <row r="361">
          <cell r="B361">
            <v>303</v>
          </cell>
          <cell r="C361">
            <v>151</v>
          </cell>
          <cell r="D361">
            <v>1.4999999999999999E-2</v>
          </cell>
          <cell r="E361">
            <v>10</v>
          </cell>
          <cell r="F361">
            <v>1310.08</v>
          </cell>
          <cell r="G361">
            <v>1304.6400000000001</v>
          </cell>
          <cell r="H361">
            <v>1307.45</v>
          </cell>
          <cell r="I361">
            <v>1301.51</v>
          </cell>
          <cell r="J361">
            <v>67.8</v>
          </cell>
          <cell r="K361">
            <v>8.7610619469027355</v>
          </cell>
          <cell r="L361" t="str">
            <v xml:space="preserve">Tramos Existentes </v>
          </cell>
          <cell r="M361" t="str">
            <v>Existente</v>
          </cell>
        </row>
        <row r="362">
          <cell r="B362" t="str">
            <v>159ii</v>
          </cell>
          <cell r="C362">
            <v>160</v>
          </cell>
          <cell r="D362">
            <v>1.4999999999999999E-2</v>
          </cell>
          <cell r="E362">
            <v>12</v>
          </cell>
          <cell r="F362">
            <v>1310.71</v>
          </cell>
          <cell r="G362">
            <v>1311.05</v>
          </cell>
          <cell r="H362">
            <v>1309.31</v>
          </cell>
          <cell r="I362">
            <v>1307.77</v>
          </cell>
          <cell r="J362">
            <v>72.599999999999994</v>
          </cell>
          <cell r="K362">
            <v>2.1212121212120714</v>
          </cell>
          <cell r="L362" t="str">
            <v xml:space="preserve">Tramos Existentes </v>
          </cell>
          <cell r="M362" t="str">
            <v>Existente</v>
          </cell>
        </row>
        <row r="363">
          <cell r="B363">
            <v>160</v>
          </cell>
          <cell r="C363">
            <v>239</v>
          </cell>
          <cell r="D363">
            <v>1.4999999999999999E-2</v>
          </cell>
          <cell r="E363">
            <v>12</v>
          </cell>
          <cell r="F363">
            <v>1311.05</v>
          </cell>
          <cell r="G363">
            <v>1307.4100000000001</v>
          </cell>
          <cell r="H363">
            <v>1307.77</v>
          </cell>
          <cell r="I363">
            <v>1304.8499999999999</v>
          </cell>
          <cell r="J363">
            <v>77.099999999999994</v>
          </cell>
          <cell r="K363">
            <v>3.7872892347601468</v>
          </cell>
          <cell r="L363" t="str">
            <v xml:space="preserve">Tramos Existentes </v>
          </cell>
          <cell r="M363" t="str">
            <v>Existente</v>
          </cell>
        </row>
        <row r="364">
          <cell r="B364">
            <v>239</v>
          </cell>
          <cell r="C364">
            <v>171</v>
          </cell>
          <cell r="D364">
            <v>1.4999999999999999E-2</v>
          </cell>
          <cell r="E364">
            <v>12</v>
          </cell>
          <cell r="F364">
            <v>1307.4100000000001</v>
          </cell>
          <cell r="G364">
            <v>1307.31</v>
          </cell>
          <cell r="H364">
            <v>1304.8499999999999</v>
          </cell>
          <cell r="I364">
            <v>1304.02</v>
          </cell>
          <cell r="J364">
            <v>74.599999999999994</v>
          </cell>
          <cell r="K364">
            <v>1.1126005361929321</v>
          </cell>
          <cell r="L364" t="str">
            <v xml:space="preserve">Tramos Existentes </v>
          </cell>
          <cell r="M364" t="str">
            <v>Existente</v>
          </cell>
        </row>
        <row r="365">
          <cell r="B365">
            <v>91</v>
          </cell>
          <cell r="C365">
            <v>150</v>
          </cell>
          <cell r="D365">
            <v>1.4999999999999999E-2</v>
          </cell>
          <cell r="E365">
            <v>20</v>
          </cell>
          <cell r="F365">
            <v>1302.19</v>
          </cell>
          <cell r="G365">
            <v>1304.57</v>
          </cell>
          <cell r="H365">
            <v>1296.05</v>
          </cell>
          <cell r="I365">
            <v>1294.71</v>
          </cell>
          <cell r="J365">
            <v>76.400000000000006</v>
          </cell>
          <cell r="K365">
            <v>1.7539267015705733</v>
          </cell>
          <cell r="L365" t="str">
            <v xml:space="preserve">Tramos Existentes </v>
          </cell>
          <cell r="M365" t="str">
            <v>Existente</v>
          </cell>
        </row>
        <row r="366">
          <cell r="B366" t="str">
            <v>BV47</v>
          </cell>
          <cell r="C366" t="str">
            <v>BV48</v>
          </cell>
          <cell r="D366">
            <v>1.2999999999999999E-2</v>
          </cell>
          <cell r="E366">
            <v>24</v>
          </cell>
          <cell r="F366">
            <v>1252.46</v>
          </cell>
          <cell r="G366">
            <v>1252.54</v>
          </cell>
          <cell r="H366">
            <v>1250.03</v>
          </cell>
          <cell r="I366">
            <v>1249.8900000000001</v>
          </cell>
          <cell r="J366">
            <v>28</v>
          </cell>
          <cell r="K366">
            <v>0.49999999999954525</v>
          </cell>
          <cell r="L366" t="str">
            <v>Unificacion de Vertimientos</v>
          </cell>
          <cell r="M366" t="str">
            <v>Nuevo</v>
          </cell>
        </row>
        <row r="367">
          <cell r="B367" t="str">
            <v>BV31</v>
          </cell>
          <cell r="C367" t="str">
            <v>BV32</v>
          </cell>
          <cell r="D367">
            <v>1.2999999999999999E-2</v>
          </cell>
          <cell r="E367">
            <v>24</v>
          </cell>
          <cell r="F367">
            <v>1254.6199999999999</v>
          </cell>
          <cell r="G367">
            <v>1255.42</v>
          </cell>
          <cell r="H367">
            <v>1250.94</v>
          </cell>
          <cell r="I367">
            <v>1250.8900000000001</v>
          </cell>
          <cell r="J367">
            <v>23.2</v>
          </cell>
          <cell r="K367">
            <v>0.21551724137911432</v>
          </cell>
          <cell r="L367" t="str">
            <v>Unificacion de Vertimientos</v>
          </cell>
          <cell r="M367" t="str">
            <v>Nuevo</v>
          </cell>
        </row>
        <row r="368">
          <cell r="B368" t="str">
            <v>BV32</v>
          </cell>
          <cell r="C368" t="str">
            <v>BV33</v>
          </cell>
          <cell r="D368">
            <v>1.2999999999999999E-2</v>
          </cell>
          <cell r="E368">
            <v>24</v>
          </cell>
          <cell r="F368">
            <v>1255.42</v>
          </cell>
          <cell r="G368">
            <v>1255.3</v>
          </cell>
          <cell r="H368">
            <v>1250.8900000000001</v>
          </cell>
          <cell r="I368">
            <v>1250.81</v>
          </cell>
          <cell r="J368">
            <v>38</v>
          </cell>
          <cell r="K368">
            <v>0.21052631578988057</v>
          </cell>
          <cell r="L368" t="str">
            <v>Unificacion de Vertimientos</v>
          </cell>
          <cell r="M368" t="str">
            <v>Nuevo</v>
          </cell>
        </row>
        <row r="369">
          <cell r="B369" t="str">
            <v>BV33</v>
          </cell>
          <cell r="C369" t="str">
            <v>BV40</v>
          </cell>
          <cell r="D369">
            <v>1.2999999999999999E-2</v>
          </cell>
          <cell r="E369">
            <v>24</v>
          </cell>
          <cell r="F369">
            <v>1255.3</v>
          </cell>
          <cell r="G369">
            <v>1256.1500000000001</v>
          </cell>
          <cell r="H369">
            <v>1250.81</v>
          </cell>
          <cell r="I369">
            <v>1250.74</v>
          </cell>
          <cell r="J369">
            <v>36.4</v>
          </cell>
          <cell r="K369">
            <v>0.1923076923075174</v>
          </cell>
          <cell r="L369" t="str">
            <v>Unificacion de Vertimientos</v>
          </cell>
          <cell r="M369" t="str">
            <v>Nuevo</v>
          </cell>
        </row>
        <row r="370">
          <cell r="B370" t="str">
            <v>BV40</v>
          </cell>
          <cell r="C370" t="str">
            <v>BV41</v>
          </cell>
          <cell r="D370">
            <v>1.2999999999999999E-2</v>
          </cell>
          <cell r="E370">
            <v>24</v>
          </cell>
          <cell r="F370">
            <v>1256.1500000000001</v>
          </cell>
          <cell r="G370">
            <v>1253.3900000000001</v>
          </cell>
          <cell r="H370">
            <v>1250.74</v>
          </cell>
          <cell r="I370">
            <v>1250.6500000000001</v>
          </cell>
          <cell r="J370">
            <v>43.5</v>
          </cell>
          <cell r="K370">
            <v>0.20689655172394977</v>
          </cell>
          <cell r="L370" t="str">
            <v>Unificacion de Vertimientos</v>
          </cell>
          <cell r="M370" t="str">
            <v>Nuevo</v>
          </cell>
        </row>
        <row r="371">
          <cell r="B371" t="str">
            <v>BV41</v>
          </cell>
          <cell r="C371" t="str">
            <v>BV42</v>
          </cell>
          <cell r="D371">
            <v>1.2999999999999999E-2</v>
          </cell>
          <cell r="E371">
            <v>24</v>
          </cell>
          <cell r="F371">
            <v>1253.3900000000001</v>
          </cell>
          <cell r="G371">
            <v>1253.78</v>
          </cell>
          <cell r="H371">
            <v>1250.6500000000001</v>
          </cell>
          <cell r="I371">
            <v>1250.5999999999999</v>
          </cell>
          <cell r="J371">
            <v>26.6</v>
          </cell>
          <cell r="K371">
            <v>0.18796992481271391</v>
          </cell>
          <cell r="L371" t="str">
            <v>Unificacion de Vertimientos</v>
          </cell>
          <cell r="M371" t="str">
            <v>Nuevo</v>
          </cell>
        </row>
        <row r="372">
          <cell r="B372" t="str">
            <v>BV42</v>
          </cell>
          <cell r="C372" t="str">
            <v>BV43</v>
          </cell>
          <cell r="D372">
            <v>1.2999999999999999E-2</v>
          </cell>
          <cell r="E372">
            <v>24</v>
          </cell>
          <cell r="F372">
            <v>1253.78</v>
          </cell>
          <cell r="G372">
            <v>1253.46</v>
          </cell>
          <cell r="H372">
            <v>1250.5999999999999</v>
          </cell>
          <cell r="I372">
            <v>1250.48</v>
          </cell>
          <cell r="J372">
            <v>60.4</v>
          </cell>
          <cell r="K372">
            <v>0.19867549668856105</v>
          </cell>
          <cell r="L372" t="str">
            <v>Unificacion de Vertimientos</v>
          </cell>
          <cell r="M372" t="str">
            <v>Nuevo</v>
          </cell>
        </row>
        <row r="373">
          <cell r="B373" t="str">
            <v>BV43</v>
          </cell>
          <cell r="C373" t="str">
            <v>BV44</v>
          </cell>
          <cell r="D373">
            <v>1.2999999999999999E-2</v>
          </cell>
          <cell r="E373">
            <v>24</v>
          </cell>
          <cell r="F373">
            <v>1253.46</v>
          </cell>
          <cell r="G373">
            <v>1253.8800000000001</v>
          </cell>
          <cell r="H373">
            <v>1250.48</v>
          </cell>
          <cell r="I373">
            <v>1250.5999999999999</v>
          </cell>
          <cell r="J373">
            <v>78.3</v>
          </cell>
          <cell r="K373">
            <v>-0.15325670498070354</v>
          </cell>
          <cell r="L373" t="str">
            <v>Unificacion de Vertimientos</v>
          </cell>
          <cell r="M373" t="str">
            <v>Nuevo</v>
          </cell>
        </row>
        <row r="374">
          <cell r="B374" t="str">
            <v>BV44</v>
          </cell>
          <cell r="C374" t="str">
            <v>BV45</v>
          </cell>
          <cell r="D374">
            <v>1.2999999999999999E-2</v>
          </cell>
          <cell r="E374">
            <v>24</v>
          </cell>
          <cell r="F374">
            <v>1253.8800000000001</v>
          </cell>
          <cell r="G374">
            <v>1252.6400000000001</v>
          </cell>
          <cell r="H374">
            <v>1250.5999999999999</v>
          </cell>
          <cell r="I374">
            <v>1250.24</v>
          </cell>
          <cell r="J374">
            <v>38.799999999999997</v>
          </cell>
          <cell r="K374">
            <v>0.92783505154613399</v>
          </cell>
          <cell r="L374" t="str">
            <v>Unificacion de Vertimientos</v>
          </cell>
          <cell r="M374" t="str">
            <v>Nuevo</v>
          </cell>
        </row>
        <row r="375">
          <cell r="B375">
            <v>1060</v>
          </cell>
          <cell r="C375" t="str">
            <v>AD19</v>
          </cell>
          <cell r="D375">
            <v>1.2999999999999999E-2</v>
          </cell>
          <cell r="E375">
            <v>10</v>
          </cell>
          <cell r="F375">
            <v>1293.8</v>
          </cell>
          <cell r="G375">
            <v>1294.05</v>
          </cell>
          <cell r="H375">
            <v>1292.8</v>
          </cell>
          <cell r="I375">
            <v>1292.77</v>
          </cell>
          <cell r="J375">
            <v>9.9</v>
          </cell>
          <cell r="K375">
            <v>0.30303030303002743</v>
          </cell>
          <cell r="L375" t="str">
            <v>Unificacion de Vertimientos</v>
          </cell>
          <cell r="M375" t="str">
            <v>Nuevo</v>
          </cell>
        </row>
        <row r="376">
          <cell r="B376" t="str">
            <v>BV46</v>
          </cell>
          <cell r="C376" t="str">
            <v>BV47</v>
          </cell>
          <cell r="D376">
            <v>1.2999999999999999E-2</v>
          </cell>
          <cell r="E376">
            <v>24</v>
          </cell>
          <cell r="F376">
            <v>1254.01</v>
          </cell>
          <cell r="G376">
            <v>1252.46</v>
          </cell>
          <cell r="H376">
            <v>1250.0899999999999</v>
          </cell>
          <cell r="I376">
            <v>1250.03</v>
          </cell>
          <cell r="J376">
            <v>32.799999999999997</v>
          </cell>
          <cell r="K376">
            <v>0.18292682926812634</v>
          </cell>
          <cell r="L376" t="str">
            <v>Unificacion de Vertimientos</v>
          </cell>
          <cell r="M376" t="str">
            <v>Nuevo</v>
          </cell>
        </row>
        <row r="377">
          <cell r="B377" t="str">
            <v>BV39</v>
          </cell>
          <cell r="C377" t="str">
            <v>BV29</v>
          </cell>
          <cell r="D377">
            <v>1.2999999999999999E-2</v>
          </cell>
          <cell r="E377">
            <v>12</v>
          </cell>
          <cell r="F377">
            <v>1266.3499999999999</v>
          </cell>
          <cell r="G377">
            <v>1254.43</v>
          </cell>
          <cell r="H377">
            <v>1264.95</v>
          </cell>
          <cell r="I377">
            <v>1251.1199999999999</v>
          </cell>
          <cell r="J377">
            <v>43.4</v>
          </cell>
          <cell r="K377">
            <v>31.866359447004967</v>
          </cell>
          <cell r="L377" t="str">
            <v>Unificacion de Vertimientos</v>
          </cell>
          <cell r="M377" t="str">
            <v>Nuevo</v>
          </cell>
        </row>
        <row r="378">
          <cell r="B378" t="str">
            <v>BV48</v>
          </cell>
          <cell r="C378" t="str">
            <v>BV49</v>
          </cell>
          <cell r="D378">
            <v>1.2999999999999999E-2</v>
          </cell>
          <cell r="E378">
            <v>27</v>
          </cell>
          <cell r="F378">
            <v>1252.54</v>
          </cell>
          <cell r="G378">
            <v>1252.71</v>
          </cell>
          <cell r="H378">
            <v>1249.8900000000001</v>
          </cell>
          <cell r="I378">
            <v>1249.73</v>
          </cell>
          <cell r="J378">
            <v>53.5</v>
          </cell>
          <cell r="K378">
            <v>0.29906542056090063</v>
          </cell>
          <cell r="L378" t="str">
            <v>Unificacion de Vertimientos</v>
          </cell>
          <cell r="M378" t="str">
            <v>Nuevo</v>
          </cell>
        </row>
        <row r="379">
          <cell r="B379" t="str">
            <v>BV49</v>
          </cell>
          <cell r="C379" t="str">
            <v>BV50</v>
          </cell>
          <cell r="D379">
            <v>1.2999999999999999E-2</v>
          </cell>
          <cell r="E379">
            <v>27</v>
          </cell>
          <cell r="F379">
            <v>1252.71</v>
          </cell>
          <cell r="G379">
            <v>1253</v>
          </cell>
          <cell r="H379">
            <v>1249.73</v>
          </cell>
          <cell r="I379">
            <v>1249.6400000000001</v>
          </cell>
          <cell r="J379">
            <v>57.5</v>
          </cell>
          <cell r="K379">
            <v>0.15652173913029244</v>
          </cell>
          <cell r="L379" t="str">
            <v>Unificacion de Vertimientos</v>
          </cell>
          <cell r="M379" t="str">
            <v>Nuevo</v>
          </cell>
        </row>
        <row r="380">
          <cell r="B380" t="str">
            <v>BV50</v>
          </cell>
          <cell r="C380" t="str">
            <v>BV51</v>
          </cell>
          <cell r="D380">
            <v>1.2999999999999999E-2</v>
          </cell>
          <cell r="E380">
            <v>27</v>
          </cell>
          <cell r="F380">
            <v>1253</v>
          </cell>
          <cell r="G380">
            <v>1255</v>
          </cell>
          <cell r="H380">
            <v>1249.6400000000001</v>
          </cell>
          <cell r="I380">
            <v>1249.57</v>
          </cell>
          <cell r="J380">
            <v>48.1</v>
          </cell>
          <cell r="K380">
            <v>0.14553014553048588</v>
          </cell>
          <cell r="L380" t="str">
            <v>Unificacion de Vertimientos</v>
          </cell>
          <cell r="M380" t="str">
            <v>Nuevo</v>
          </cell>
        </row>
        <row r="381">
          <cell r="B381" t="str">
            <v>BV52</v>
          </cell>
          <cell r="C381" t="str">
            <v>BV53</v>
          </cell>
          <cell r="D381">
            <v>1.2999999999999999E-2</v>
          </cell>
          <cell r="E381">
            <v>27</v>
          </cell>
          <cell r="F381">
            <v>1257.0899999999999</v>
          </cell>
          <cell r="G381">
            <v>1253.1500000000001</v>
          </cell>
          <cell r="H381">
            <v>1249.47</v>
          </cell>
          <cell r="I381">
            <v>1249.3499999999999</v>
          </cell>
          <cell r="J381">
            <v>119.1</v>
          </cell>
          <cell r="K381">
            <v>0.10075566750639652</v>
          </cell>
          <cell r="L381" t="str">
            <v>Unificacion de Vertimientos</v>
          </cell>
          <cell r="M381" t="str">
            <v>Nuevo</v>
          </cell>
        </row>
        <row r="382">
          <cell r="B382" t="str">
            <v>BV53</v>
          </cell>
          <cell r="C382" t="str">
            <v>BV54</v>
          </cell>
          <cell r="D382">
            <v>1.2999999999999999E-2</v>
          </cell>
          <cell r="E382">
            <v>27</v>
          </cell>
          <cell r="F382">
            <v>1253.1500000000001</v>
          </cell>
          <cell r="G382">
            <v>1252.56</v>
          </cell>
          <cell r="H382">
            <v>1249.3499999999999</v>
          </cell>
          <cell r="I382">
            <v>1249.23</v>
          </cell>
          <cell r="J382">
            <v>115.2</v>
          </cell>
          <cell r="K382">
            <v>0.10416666666657193</v>
          </cell>
          <cell r="L382" t="str">
            <v>Unificacion de Vertimientos</v>
          </cell>
          <cell r="M382" t="str">
            <v>Nuevo</v>
          </cell>
        </row>
        <row r="383">
          <cell r="B383" t="str">
            <v>BV54</v>
          </cell>
          <cell r="C383" t="str">
            <v>BV55</v>
          </cell>
          <cell r="D383">
            <v>1.2999999999999999E-2</v>
          </cell>
          <cell r="E383">
            <v>27</v>
          </cell>
          <cell r="F383">
            <v>1252.56</v>
          </cell>
          <cell r="G383">
            <v>1252.25</v>
          </cell>
          <cell r="H383">
            <v>1249.23</v>
          </cell>
          <cell r="I383">
            <v>1249.18</v>
          </cell>
          <cell r="J383">
            <v>48.7</v>
          </cell>
          <cell r="K383">
            <v>0.10266940451736041</v>
          </cell>
          <cell r="L383" t="str">
            <v>Unificacion de Vertimientos</v>
          </cell>
          <cell r="M383" t="str">
            <v>Nuevo</v>
          </cell>
        </row>
        <row r="384">
          <cell r="B384" t="str">
            <v>BV55</v>
          </cell>
          <cell r="C384" t="str">
            <v>BV56</v>
          </cell>
          <cell r="D384">
            <v>1.2999999999999999E-2</v>
          </cell>
          <cell r="E384">
            <v>27</v>
          </cell>
          <cell r="F384">
            <v>1252.25</v>
          </cell>
          <cell r="G384">
            <v>1250.02</v>
          </cell>
          <cell r="H384">
            <v>1249.18</v>
          </cell>
          <cell r="I384">
            <v>1249.1300000000001</v>
          </cell>
          <cell r="J384">
            <v>46.6</v>
          </cell>
          <cell r="K384">
            <v>0.10729613733895821</v>
          </cell>
          <cell r="L384" t="str">
            <v>Unificacion de Vertimientos</v>
          </cell>
          <cell r="M384" t="str">
            <v>Nuevo</v>
          </cell>
        </row>
        <row r="385">
          <cell r="B385" t="str">
            <v>BV56</v>
          </cell>
          <cell r="C385" t="str">
            <v>BV57</v>
          </cell>
          <cell r="D385">
            <v>1.2999999999999999E-2</v>
          </cell>
          <cell r="E385">
            <v>27</v>
          </cell>
          <cell r="F385">
            <v>1250.02</v>
          </cell>
          <cell r="G385">
            <v>1252.01</v>
          </cell>
          <cell r="H385">
            <v>1249.1300000000001</v>
          </cell>
          <cell r="I385">
            <v>1248.8</v>
          </cell>
          <cell r="J385">
            <v>216.8</v>
          </cell>
          <cell r="K385">
            <v>0.15221402214029273</v>
          </cell>
          <cell r="L385" t="str">
            <v>Unificacion de Vertimientos</v>
          </cell>
          <cell r="M385" t="str">
            <v>Nuevo</v>
          </cell>
        </row>
        <row r="386">
          <cell r="B386" t="str">
            <v>BV57</v>
          </cell>
          <cell r="C386" t="str">
            <v>BV58</v>
          </cell>
          <cell r="D386">
            <v>1.2999999999999999E-2</v>
          </cell>
          <cell r="E386">
            <v>27</v>
          </cell>
          <cell r="F386">
            <v>1252.01</v>
          </cell>
          <cell r="G386">
            <v>1250</v>
          </cell>
          <cell r="H386">
            <v>1248.8</v>
          </cell>
          <cell r="I386">
            <v>1248.21</v>
          </cell>
          <cell r="J386">
            <v>52.8</v>
          </cell>
          <cell r="K386">
            <v>1.1174242424240874</v>
          </cell>
          <cell r="L386" t="str">
            <v>Unificacion de Vertimientos</v>
          </cell>
          <cell r="M386" t="str">
            <v>Nuevo</v>
          </cell>
        </row>
        <row r="387">
          <cell r="B387" t="str">
            <v>BV45</v>
          </cell>
          <cell r="C387" t="str">
            <v>BV46</v>
          </cell>
          <cell r="D387">
            <v>1.2999999999999999E-2</v>
          </cell>
          <cell r="E387">
            <v>24</v>
          </cell>
          <cell r="F387">
            <v>1252.6400000000001</v>
          </cell>
          <cell r="G387">
            <v>1254.01</v>
          </cell>
          <cell r="H387">
            <v>1250.24</v>
          </cell>
          <cell r="I387">
            <v>1250.0899999999999</v>
          </cell>
          <cell r="J387">
            <v>73.8</v>
          </cell>
          <cell r="K387">
            <v>0.20325203252044843</v>
          </cell>
          <cell r="L387" t="str">
            <v>Unificacion de Vertimientos</v>
          </cell>
          <cell r="M387" t="str">
            <v>Nuevo</v>
          </cell>
        </row>
        <row r="388">
          <cell r="B388" t="str">
            <v>MR11</v>
          </cell>
          <cell r="C388" t="str">
            <v>MR12</v>
          </cell>
          <cell r="D388">
            <v>1.2999999999999999E-2</v>
          </cell>
          <cell r="E388">
            <v>12</v>
          </cell>
          <cell r="F388">
            <v>1277.6500000000001</v>
          </cell>
          <cell r="G388">
            <v>1276.01</v>
          </cell>
          <cell r="H388">
            <v>1275.24</v>
          </cell>
          <cell r="I388">
            <v>1275.1400000000001</v>
          </cell>
          <cell r="J388">
            <v>34.5</v>
          </cell>
          <cell r="K388">
            <v>0.2898550724635045</v>
          </cell>
          <cell r="L388" t="str">
            <v>Unificacion de Vertimientos</v>
          </cell>
          <cell r="M388" t="str">
            <v>Nuevo</v>
          </cell>
        </row>
        <row r="389">
          <cell r="B389" t="str">
            <v>AD14</v>
          </cell>
          <cell r="C389" t="str">
            <v>AD15</v>
          </cell>
          <cell r="D389">
            <v>1.2999999999999999E-2</v>
          </cell>
          <cell r="E389">
            <v>10</v>
          </cell>
          <cell r="F389">
            <v>1294.5899999999999</v>
          </cell>
          <cell r="G389">
            <v>1294.74</v>
          </cell>
          <cell r="H389">
            <v>1293.23</v>
          </cell>
          <cell r="I389">
            <v>1293.1500000000001</v>
          </cell>
          <cell r="J389">
            <v>10.1</v>
          </cell>
          <cell r="K389">
            <v>0.79207920792007169</v>
          </cell>
          <cell r="L389" t="str">
            <v>Unificacion de Vertimientos</v>
          </cell>
          <cell r="M389" t="str">
            <v>Nuevo</v>
          </cell>
        </row>
        <row r="390">
          <cell r="B390" t="str">
            <v>MR0</v>
          </cell>
          <cell r="C390" t="str">
            <v>MR1</v>
          </cell>
          <cell r="D390">
            <v>1.2999999999999999E-2</v>
          </cell>
          <cell r="E390">
            <v>12</v>
          </cell>
          <cell r="F390">
            <v>1282.18</v>
          </cell>
          <cell r="G390">
            <v>1282.83</v>
          </cell>
          <cell r="H390">
            <v>1276.49</v>
          </cell>
          <cell r="I390">
            <v>1276.44</v>
          </cell>
          <cell r="J390">
            <v>20</v>
          </cell>
          <cell r="K390">
            <v>0.24999999999977263</v>
          </cell>
          <cell r="L390" t="str">
            <v>Unificacion de Vertimientos</v>
          </cell>
          <cell r="M390" t="str">
            <v>Nuevo</v>
          </cell>
        </row>
        <row r="391">
          <cell r="B391" t="str">
            <v>MR1</v>
          </cell>
          <cell r="C391" t="str">
            <v>MR2</v>
          </cell>
          <cell r="D391">
            <v>1.2999999999999999E-2</v>
          </cell>
          <cell r="E391">
            <v>12</v>
          </cell>
          <cell r="F391">
            <v>1282.83</v>
          </cell>
          <cell r="G391">
            <v>1279.3900000000001</v>
          </cell>
          <cell r="H391">
            <v>1276.44</v>
          </cell>
          <cell r="I391">
            <v>1276.3</v>
          </cell>
          <cell r="J391">
            <v>52.3</v>
          </cell>
          <cell r="K391">
            <v>0.26768642447437868</v>
          </cell>
          <cell r="L391" t="str">
            <v>Unificacion de Vertimientos</v>
          </cell>
          <cell r="M391" t="str">
            <v>Nuevo</v>
          </cell>
        </row>
        <row r="392">
          <cell r="B392" t="str">
            <v>MR2</v>
          </cell>
          <cell r="C392" t="str">
            <v>MR3</v>
          </cell>
          <cell r="D392">
            <v>1.2999999999999999E-2</v>
          </cell>
          <cell r="E392">
            <v>12</v>
          </cell>
          <cell r="F392">
            <v>1279.3900000000001</v>
          </cell>
          <cell r="G392">
            <v>1279.23</v>
          </cell>
          <cell r="H392">
            <v>1276.3</v>
          </cell>
          <cell r="I392">
            <v>1276.1500000000001</v>
          </cell>
          <cell r="J392">
            <v>57.5</v>
          </cell>
          <cell r="K392">
            <v>0.26086956521715404</v>
          </cell>
          <cell r="L392" t="str">
            <v>Unificacion de Vertimientos</v>
          </cell>
          <cell r="M392" t="str">
            <v>Nuevo</v>
          </cell>
        </row>
        <row r="393">
          <cell r="B393" t="str">
            <v>MR3</v>
          </cell>
          <cell r="C393" t="str">
            <v>MR4</v>
          </cell>
          <cell r="D393">
            <v>1.2999999999999999E-2</v>
          </cell>
          <cell r="E393">
            <v>12</v>
          </cell>
          <cell r="F393">
            <v>1279.23</v>
          </cell>
          <cell r="G393">
            <v>1276.75</v>
          </cell>
          <cell r="H393">
            <v>1276.1500000000001</v>
          </cell>
          <cell r="I393">
            <v>1276.05</v>
          </cell>
          <cell r="J393">
            <v>38.1</v>
          </cell>
          <cell r="K393">
            <v>0.26246719160140791</v>
          </cell>
          <cell r="L393" t="str">
            <v>Unificacion de Vertimientos</v>
          </cell>
          <cell r="M393" t="str">
            <v>Nuevo</v>
          </cell>
        </row>
        <row r="394">
          <cell r="B394" t="str">
            <v>MR4</v>
          </cell>
          <cell r="C394" t="str">
            <v>MR5</v>
          </cell>
          <cell r="D394">
            <v>1.2999999999999999E-2</v>
          </cell>
          <cell r="E394">
            <v>12</v>
          </cell>
          <cell r="F394">
            <v>1276.75</v>
          </cell>
          <cell r="G394">
            <v>1280.02</v>
          </cell>
          <cell r="H394">
            <v>1276.05</v>
          </cell>
          <cell r="I394">
            <v>1275.97</v>
          </cell>
          <cell r="J394">
            <v>29.7</v>
          </cell>
          <cell r="K394">
            <v>0.26936026936002438</v>
          </cell>
          <cell r="L394" t="str">
            <v>Unificacion de Vertimientos</v>
          </cell>
          <cell r="M394" t="str">
            <v>Nuevo</v>
          </cell>
        </row>
        <row r="395">
          <cell r="B395" t="str">
            <v>MR5</v>
          </cell>
          <cell r="C395" t="str">
            <v>MR5A</v>
          </cell>
          <cell r="D395">
            <v>1.2999999999999999E-2</v>
          </cell>
          <cell r="E395">
            <v>12</v>
          </cell>
          <cell r="F395">
            <v>1280.02</v>
          </cell>
          <cell r="G395">
            <v>1279.3699999999999</v>
          </cell>
          <cell r="H395">
            <v>1275.97</v>
          </cell>
          <cell r="I395">
            <v>1275.9000000000001</v>
          </cell>
          <cell r="J395">
            <v>23.2</v>
          </cell>
          <cell r="K395">
            <v>0.30172413793076008</v>
          </cell>
          <cell r="L395" t="str">
            <v>Unificacion de Vertimientos</v>
          </cell>
          <cell r="M395" t="str">
            <v>Nuevo</v>
          </cell>
        </row>
        <row r="396">
          <cell r="B396" t="str">
            <v>MR5A</v>
          </cell>
          <cell r="C396" t="str">
            <v>MR6</v>
          </cell>
          <cell r="D396">
            <v>1.2999999999999999E-2</v>
          </cell>
          <cell r="E396">
            <v>12</v>
          </cell>
          <cell r="F396">
            <v>1279.3699999999999</v>
          </cell>
          <cell r="G396">
            <v>1278.95</v>
          </cell>
          <cell r="H396">
            <v>1275.9000000000001</v>
          </cell>
          <cell r="I396">
            <v>1275.76</v>
          </cell>
          <cell r="J396">
            <v>51.8</v>
          </cell>
          <cell r="K396">
            <v>0.27027027027046341</v>
          </cell>
          <cell r="L396" t="str">
            <v>Unificacion de Vertimientos</v>
          </cell>
          <cell r="M396" t="str">
            <v>Nuevo</v>
          </cell>
        </row>
        <row r="397">
          <cell r="B397" t="str">
            <v>MR8</v>
          </cell>
          <cell r="C397" t="str">
            <v>MR9</v>
          </cell>
          <cell r="D397">
            <v>1.2999999999999999E-2</v>
          </cell>
          <cell r="E397">
            <v>12</v>
          </cell>
          <cell r="F397">
            <v>1277.7</v>
          </cell>
          <cell r="G397">
            <v>1277.7</v>
          </cell>
          <cell r="H397">
            <v>1275.49</v>
          </cell>
          <cell r="I397">
            <v>1275.3599999999999</v>
          </cell>
          <cell r="J397">
            <v>50.9</v>
          </cell>
          <cell r="K397">
            <v>0.25540275049137356</v>
          </cell>
          <cell r="L397" t="str">
            <v>Unificacion de Vertimientos</v>
          </cell>
          <cell r="M397" t="str">
            <v>Nuevo</v>
          </cell>
        </row>
        <row r="398">
          <cell r="B398" t="str">
            <v>BV30</v>
          </cell>
          <cell r="C398" t="str">
            <v>BV31</v>
          </cell>
          <cell r="D398">
            <v>1.2999999999999999E-2</v>
          </cell>
          <cell r="E398">
            <v>24</v>
          </cell>
          <cell r="F398">
            <v>1255.19</v>
          </cell>
          <cell r="G398">
            <v>1254.6199999999999</v>
          </cell>
          <cell r="H398">
            <v>1251.01</v>
          </cell>
          <cell r="I398">
            <v>1250.94</v>
          </cell>
          <cell r="J398">
            <v>33.5</v>
          </cell>
          <cell r="K398">
            <v>0.20895522388040697</v>
          </cell>
          <cell r="L398" t="str">
            <v>Unificacion de Vertimientos</v>
          </cell>
          <cell r="M398" t="str">
            <v>Nuevo</v>
          </cell>
        </row>
        <row r="399">
          <cell r="B399" t="str">
            <v>MR10</v>
          </cell>
          <cell r="C399" t="str">
            <v>MR11</v>
          </cell>
          <cell r="D399">
            <v>1.2999999999999999E-2</v>
          </cell>
          <cell r="E399">
            <v>12</v>
          </cell>
          <cell r="F399">
            <v>1278.19</v>
          </cell>
          <cell r="G399">
            <v>1277.6500000000001</v>
          </cell>
          <cell r="H399">
            <v>1275.32</v>
          </cell>
          <cell r="I399">
            <v>1275.24</v>
          </cell>
          <cell r="J399">
            <v>29.6</v>
          </cell>
          <cell r="K399">
            <v>0.27027027027002443</v>
          </cell>
          <cell r="L399" t="str">
            <v>Unificacion de Vertimientos</v>
          </cell>
          <cell r="M399" t="str">
            <v>Nuevo</v>
          </cell>
        </row>
        <row r="400">
          <cell r="B400" t="str">
            <v>BV29</v>
          </cell>
          <cell r="C400" t="str">
            <v>BV30</v>
          </cell>
          <cell r="D400">
            <v>1.2999999999999999E-2</v>
          </cell>
          <cell r="E400">
            <v>24</v>
          </cell>
          <cell r="F400">
            <v>1254.43</v>
          </cell>
          <cell r="G400">
            <v>1255.19</v>
          </cell>
          <cell r="H400">
            <v>1251.1199999999999</v>
          </cell>
          <cell r="I400">
            <v>1251.01</v>
          </cell>
          <cell r="J400">
            <v>52.9</v>
          </cell>
          <cell r="K400">
            <v>0.20793950850642715</v>
          </cell>
          <cell r="L400" t="str">
            <v>Unificacion de Vertimientos</v>
          </cell>
          <cell r="M400" t="str">
            <v>Nuevo</v>
          </cell>
        </row>
        <row r="401">
          <cell r="B401" t="str">
            <v>MR12</v>
          </cell>
          <cell r="C401" t="str">
            <v>MR23</v>
          </cell>
          <cell r="D401">
            <v>1.2999999999999999E-2</v>
          </cell>
          <cell r="E401">
            <v>12</v>
          </cell>
          <cell r="F401">
            <v>1276.01</v>
          </cell>
          <cell r="G401">
            <v>1275.02</v>
          </cell>
          <cell r="H401">
            <v>1275.1400000000001</v>
          </cell>
          <cell r="I401">
            <v>1272.1099999999999</v>
          </cell>
          <cell r="J401">
            <v>36.700000000000003</v>
          </cell>
          <cell r="K401">
            <v>8.2561307901912802</v>
          </cell>
          <cell r="L401" t="str">
            <v>Viaducto</v>
          </cell>
          <cell r="M401" t="str">
            <v>Nuevo</v>
          </cell>
        </row>
        <row r="402">
          <cell r="B402" t="str">
            <v>MR23</v>
          </cell>
          <cell r="C402" t="str">
            <v>MR24</v>
          </cell>
          <cell r="D402">
            <v>1.2999999999999999E-2</v>
          </cell>
          <cell r="E402">
            <v>12</v>
          </cell>
          <cell r="F402">
            <v>1275.02</v>
          </cell>
          <cell r="G402">
            <v>1274.08</v>
          </cell>
          <cell r="H402">
            <v>1272.1099999999999</v>
          </cell>
          <cell r="I402">
            <v>1272.06</v>
          </cell>
          <cell r="J402">
            <v>25.9</v>
          </cell>
          <cell r="K402">
            <v>0.19305019305001747</v>
          </cell>
          <cell r="L402" t="str">
            <v>Unificacion de Vertimientos</v>
          </cell>
          <cell r="M402" t="str">
            <v>Nuevo</v>
          </cell>
        </row>
        <row r="403">
          <cell r="B403" t="str">
            <v>BV34</v>
          </cell>
          <cell r="C403" t="str">
            <v>BV35</v>
          </cell>
          <cell r="D403">
            <v>1.2999999999999999E-2</v>
          </cell>
          <cell r="E403">
            <v>12</v>
          </cell>
          <cell r="F403">
            <v>1285.55</v>
          </cell>
          <cell r="G403">
            <v>1280.75</v>
          </cell>
          <cell r="H403">
            <v>1284.54</v>
          </cell>
          <cell r="I403">
            <v>1279.7</v>
          </cell>
          <cell r="J403">
            <v>43.7</v>
          </cell>
          <cell r="K403">
            <v>11.075514874141689</v>
          </cell>
          <cell r="L403" t="str">
            <v>Unificacion de Vertimientos</v>
          </cell>
          <cell r="M403" t="str">
            <v>Nuevo</v>
          </cell>
        </row>
        <row r="404">
          <cell r="B404" t="str">
            <v>BV35</v>
          </cell>
          <cell r="C404" t="str">
            <v>D10</v>
          </cell>
          <cell r="D404">
            <v>1.2999999999999999E-2</v>
          </cell>
          <cell r="E404">
            <v>12</v>
          </cell>
          <cell r="F404">
            <v>1280.75</v>
          </cell>
          <cell r="G404">
            <v>1279.08</v>
          </cell>
          <cell r="H404">
            <v>1279.7</v>
          </cell>
          <cell r="I404">
            <v>1275.96</v>
          </cell>
          <cell r="J404">
            <v>39.299999999999997</v>
          </cell>
          <cell r="K404">
            <v>9.5165394402035872</v>
          </cell>
          <cell r="L404" t="str">
            <v>Unificacion de Vertimientos</v>
          </cell>
          <cell r="M404" t="str">
            <v>Nuevo</v>
          </cell>
        </row>
        <row r="405">
          <cell r="B405" t="str">
            <v>D10</v>
          </cell>
          <cell r="C405" t="str">
            <v>BV36</v>
          </cell>
          <cell r="D405">
            <v>1.2999999999999999E-2</v>
          </cell>
          <cell r="E405">
            <v>12</v>
          </cell>
          <cell r="F405">
            <v>1279.08</v>
          </cell>
          <cell r="G405">
            <v>1280.07</v>
          </cell>
          <cell r="H405">
            <v>1275.96</v>
          </cell>
          <cell r="I405">
            <v>1275.83</v>
          </cell>
          <cell r="J405">
            <v>24</v>
          </cell>
          <cell r="K405">
            <v>0.54166666666712149</v>
          </cell>
          <cell r="L405" t="str">
            <v>Unificacion de Vertimientos</v>
          </cell>
          <cell r="M405" t="str">
            <v>Nuevo</v>
          </cell>
        </row>
        <row r="406">
          <cell r="B406" t="str">
            <v>BV36</v>
          </cell>
          <cell r="C406" t="str">
            <v>BV37</v>
          </cell>
          <cell r="D406">
            <v>1.2999999999999999E-2</v>
          </cell>
          <cell r="E406">
            <v>12</v>
          </cell>
          <cell r="F406">
            <v>1280.07</v>
          </cell>
          <cell r="G406">
            <v>1276.8699999999999</v>
          </cell>
          <cell r="H406">
            <v>1275.83</v>
          </cell>
          <cell r="I406">
            <v>1275.54</v>
          </cell>
          <cell r="J406">
            <v>41.1</v>
          </cell>
          <cell r="K406">
            <v>0.7055961070558725</v>
          </cell>
          <cell r="L406" t="str">
            <v>Unificacion de Vertimientos</v>
          </cell>
          <cell r="M406" t="str">
            <v>Nuevo</v>
          </cell>
        </row>
        <row r="407">
          <cell r="B407" t="str">
            <v>BV37</v>
          </cell>
          <cell r="C407" t="str">
            <v>BV38</v>
          </cell>
          <cell r="D407">
            <v>1.2999999999999999E-2</v>
          </cell>
          <cell r="E407">
            <v>12</v>
          </cell>
          <cell r="F407">
            <v>1276.8699999999999</v>
          </cell>
          <cell r="G407">
            <v>1272</v>
          </cell>
          <cell r="H407">
            <v>1275.54</v>
          </cell>
          <cell r="I407">
            <v>1270.92</v>
          </cell>
          <cell r="J407">
            <v>42.8</v>
          </cell>
          <cell r="K407">
            <v>10.794392523364232</v>
          </cell>
          <cell r="L407" t="str">
            <v>Unificacion de Vertimientos</v>
          </cell>
          <cell r="M407" t="str">
            <v>Nuevo</v>
          </cell>
        </row>
        <row r="408">
          <cell r="B408" t="str">
            <v>BV38</v>
          </cell>
          <cell r="C408" t="str">
            <v>BV39</v>
          </cell>
          <cell r="D408">
            <v>1.2999999999999999E-2</v>
          </cell>
          <cell r="E408">
            <v>12</v>
          </cell>
          <cell r="F408">
            <v>1272</v>
          </cell>
          <cell r="G408">
            <v>1266.3499999999999</v>
          </cell>
          <cell r="H408">
            <v>1270.92</v>
          </cell>
          <cell r="I408">
            <v>1264.95</v>
          </cell>
          <cell r="J408">
            <v>56.6</v>
          </cell>
          <cell r="K408">
            <v>10.547703180212062</v>
          </cell>
          <cell r="L408" t="str">
            <v>Unificacion de Vertimientos</v>
          </cell>
          <cell r="M408" t="str">
            <v>Nuevo</v>
          </cell>
        </row>
        <row r="409">
          <cell r="B409" t="str">
            <v>BV60</v>
          </cell>
          <cell r="C409" t="str">
            <v>BV61</v>
          </cell>
          <cell r="D409">
            <v>1.2999999999999999E-2</v>
          </cell>
          <cell r="E409">
            <v>27</v>
          </cell>
          <cell r="F409">
            <v>1251.19</v>
          </cell>
          <cell r="G409">
            <v>1250.1199999999999</v>
          </cell>
          <cell r="H409">
            <v>1248.0899999999999</v>
          </cell>
          <cell r="I409">
            <v>1247.92</v>
          </cell>
          <cell r="J409">
            <v>51</v>
          </cell>
          <cell r="K409">
            <v>0.33333333333303017</v>
          </cell>
          <cell r="L409" t="str">
            <v>Unificacion de Vertimientos</v>
          </cell>
          <cell r="M409" t="str">
            <v>Nuevo</v>
          </cell>
        </row>
        <row r="410">
          <cell r="B410" t="str">
            <v>MR9</v>
          </cell>
          <cell r="C410" t="str">
            <v>MR10</v>
          </cell>
          <cell r="D410">
            <v>1.2999999999999999E-2</v>
          </cell>
          <cell r="E410">
            <v>12</v>
          </cell>
          <cell r="F410">
            <v>1277.7</v>
          </cell>
          <cell r="G410">
            <v>1278.19</v>
          </cell>
          <cell r="H410">
            <v>1275.3599999999999</v>
          </cell>
          <cell r="I410">
            <v>1275.32</v>
          </cell>
          <cell r="J410">
            <v>11.4</v>
          </cell>
          <cell r="K410">
            <v>0.35087719298213699</v>
          </cell>
          <cell r="L410" t="str">
            <v>Unificacion de Vertimientos</v>
          </cell>
          <cell r="M410" t="str">
            <v>Nuevo</v>
          </cell>
        </row>
        <row r="411">
          <cell r="B411" t="str">
            <v>MH-237</v>
          </cell>
          <cell r="C411" t="str">
            <v>BV52</v>
          </cell>
          <cell r="D411">
            <v>1.2999999999999999E-2</v>
          </cell>
          <cell r="E411">
            <v>27</v>
          </cell>
          <cell r="F411">
            <v>1253.73</v>
          </cell>
          <cell r="G411">
            <v>1257.0899999999999</v>
          </cell>
          <cell r="H411">
            <v>1250.7</v>
          </cell>
          <cell r="I411">
            <v>1249.47</v>
          </cell>
          <cell r="J411">
            <v>50.8</v>
          </cell>
          <cell r="K411">
            <v>2.4212598425197207</v>
          </cell>
          <cell r="L411" t="str">
            <v>Unificacion de Vertimientos</v>
          </cell>
          <cell r="M411" t="str">
            <v>Nuevo</v>
          </cell>
        </row>
        <row r="412">
          <cell r="B412" t="str">
            <v>BV58</v>
          </cell>
          <cell r="C412" t="str">
            <v>BV59</v>
          </cell>
          <cell r="D412">
            <v>1.2999999999999999E-2</v>
          </cell>
          <cell r="E412">
            <v>27</v>
          </cell>
          <cell r="F412">
            <v>1250</v>
          </cell>
          <cell r="G412">
            <v>1250.8399999999999</v>
          </cell>
          <cell r="H412">
            <v>1248.21</v>
          </cell>
          <cell r="I412">
            <v>1248.1600000000001</v>
          </cell>
          <cell r="J412">
            <v>26.4</v>
          </cell>
          <cell r="K412">
            <v>0.18939393939376714</v>
          </cell>
          <cell r="L412" t="str">
            <v>Unificacion de Vertimientos</v>
          </cell>
          <cell r="M412" t="str">
            <v>Nuevo</v>
          </cell>
        </row>
        <row r="413">
          <cell r="B413" t="str">
            <v>BV7</v>
          </cell>
          <cell r="C413" t="str">
            <v>BV9</v>
          </cell>
          <cell r="D413">
            <v>1.2999999999999999E-2</v>
          </cell>
          <cell r="E413">
            <v>18</v>
          </cell>
          <cell r="F413">
            <v>1256.5999999999999</v>
          </cell>
          <cell r="G413">
            <v>1256.5899999999999</v>
          </cell>
          <cell r="H413">
            <v>1253.4000000000001</v>
          </cell>
          <cell r="I413">
            <v>1253.3</v>
          </cell>
          <cell r="J413">
            <v>43.9</v>
          </cell>
          <cell r="K413">
            <v>0.2277904328021331</v>
          </cell>
          <cell r="L413" t="str">
            <v>Unificacion de Vertimientos</v>
          </cell>
          <cell r="M413" t="str">
            <v>Nuevo</v>
          </cell>
        </row>
        <row r="414">
          <cell r="B414" t="str">
            <v>BV9</v>
          </cell>
          <cell r="C414" t="str">
            <v>BV10</v>
          </cell>
          <cell r="D414">
            <v>1.2999999999999999E-2</v>
          </cell>
          <cell r="E414">
            <v>18</v>
          </cell>
          <cell r="F414">
            <v>1256.5899999999999</v>
          </cell>
          <cell r="G414">
            <v>1258.19</v>
          </cell>
          <cell r="H414">
            <v>1253.3</v>
          </cell>
          <cell r="I414">
            <v>1253.0899999999999</v>
          </cell>
          <cell r="J414">
            <v>22.5</v>
          </cell>
          <cell r="K414">
            <v>0.93333333333349511</v>
          </cell>
          <cell r="L414" t="str">
            <v>Unificacion de Vertimientos</v>
          </cell>
          <cell r="M414" t="str">
            <v>Nuevo</v>
          </cell>
        </row>
        <row r="415">
          <cell r="B415" t="str">
            <v>BV10</v>
          </cell>
          <cell r="C415" t="str">
            <v>D3</v>
          </cell>
          <cell r="D415">
            <v>1.2999999999999999E-2</v>
          </cell>
          <cell r="E415">
            <v>18</v>
          </cell>
          <cell r="F415">
            <v>1258.19</v>
          </cell>
          <cell r="G415">
            <v>1251</v>
          </cell>
          <cell r="H415">
            <v>1253.0899999999999</v>
          </cell>
          <cell r="I415">
            <v>1249.6600000000001</v>
          </cell>
          <cell r="J415">
            <v>42.8</v>
          </cell>
          <cell r="K415">
            <v>8.0140186915884044</v>
          </cell>
          <cell r="L415" t="str">
            <v>Unificacion de Vertimientos</v>
          </cell>
          <cell r="M415" t="str">
            <v>Nuevo</v>
          </cell>
        </row>
        <row r="416">
          <cell r="B416" t="str">
            <v>D3</v>
          </cell>
          <cell r="C416" t="str">
            <v>BV12</v>
          </cell>
          <cell r="D416">
            <v>1.2999999999999999E-2</v>
          </cell>
          <cell r="E416">
            <v>18</v>
          </cell>
          <cell r="F416">
            <v>1251</v>
          </cell>
          <cell r="G416">
            <v>1251.33</v>
          </cell>
          <cell r="H416">
            <v>1249.6600000000001</v>
          </cell>
          <cell r="I416">
            <v>1249.5899999999999</v>
          </cell>
          <cell r="J416">
            <v>31.6</v>
          </cell>
          <cell r="K416">
            <v>0.2215189873422902</v>
          </cell>
          <cell r="L416" t="str">
            <v>Unificacion de Vertimientos</v>
          </cell>
          <cell r="M416" t="str">
            <v>Nuevo</v>
          </cell>
        </row>
        <row r="417">
          <cell r="B417" t="str">
            <v>BV12</v>
          </cell>
          <cell r="C417" t="str">
            <v>BV13</v>
          </cell>
          <cell r="D417">
            <v>1.2999999999999999E-2</v>
          </cell>
          <cell r="E417">
            <v>18</v>
          </cell>
          <cell r="F417">
            <v>1251.33</v>
          </cell>
          <cell r="G417">
            <v>1252.6300000000001</v>
          </cell>
          <cell r="H417">
            <v>1249.5899999999999</v>
          </cell>
          <cell r="I417">
            <v>1249.53</v>
          </cell>
          <cell r="J417">
            <v>23</v>
          </cell>
          <cell r="K417">
            <v>0.26086956521715404</v>
          </cell>
          <cell r="L417" t="str">
            <v>Unificacion de Vertimientos</v>
          </cell>
          <cell r="M417" t="str">
            <v>Nuevo</v>
          </cell>
        </row>
        <row r="418">
          <cell r="B418" t="str">
            <v>BV13</v>
          </cell>
          <cell r="C418" t="str">
            <v>BV14</v>
          </cell>
          <cell r="D418">
            <v>1.2999999999999999E-2</v>
          </cell>
          <cell r="E418">
            <v>18</v>
          </cell>
          <cell r="F418">
            <v>1252.6300000000001</v>
          </cell>
          <cell r="G418">
            <v>1253</v>
          </cell>
          <cell r="H418">
            <v>1249.53</v>
          </cell>
          <cell r="I418">
            <v>1249.44</v>
          </cell>
          <cell r="J418">
            <v>40.200000000000003</v>
          </cell>
          <cell r="K418">
            <v>0.22388059701472174</v>
          </cell>
          <cell r="L418" t="str">
            <v>Unificacion de Vertimientos</v>
          </cell>
          <cell r="M418" t="str">
            <v>Nuevo</v>
          </cell>
        </row>
        <row r="419">
          <cell r="B419" t="str">
            <v>BV14</v>
          </cell>
          <cell r="C419" t="str">
            <v>BV15</v>
          </cell>
          <cell r="D419">
            <v>1.2999999999999999E-2</v>
          </cell>
          <cell r="E419">
            <v>18</v>
          </cell>
          <cell r="F419">
            <v>1253</v>
          </cell>
          <cell r="G419">
            <v>1253.2</v>
          </cell>
          <cell r="H419">
            <v>1249.44</v>
          </cell>
          <cell r="I419">
            <v>1252.27</v>
          </cell>
          <cell r="J419">
            <v>20.2</v>
          </cell>
          <cell r="K419">
            <v>-14.00990099009865</v>
          </cell>
          <cell r="L419" t="str">
            <v>Unificacion de Vertimientos</v>
          </cell>
          <cell r="M419" t="str">
            <v>Nuevo</v>
          </cell>
        </row>
        <row r="420">
          <cell r="B420" t="str">
            <v>P37</v>
          </cell>
          <cell r="C420" t="str">
            <v>BV7</v>
          </cell>
          <cell r="D420">
            <v>1.2999999999999999E-2</v>
          </cell>
          <cell r="E420">
            <v>12</v>
          </cell>
          <cell r="F420">
            <v>1256.21</v>
          </cell>
          <cell r="G420">
            <v>1256.5999999999999</v>
          </cell>
          <cell r="H420">
            <v>1254.9100000000001</v>
          </cell>
          <cell r="I420">
            <v>1253.4000000000001</v>
          </cell>
          <cell r="J420">
            <v>79.099999999999994</v>
          </cell>
          <cell r="K420">
            <v>1.9089759797724288</v>
          </cell>
          <cell r="L420" t="str">
            <v>Unificacion de Vertimientos</v>
          </cell>
          <cell r="M420" t="str">
            <v>Nuevo</v>
          </cell>
        </row>
        <row r="421">
          <cell r="B421" t="str">
            <v>BV5</v>
          </cell>
          <cell r="C421" t="str">
            <v>BV6</v>
          </cell>
          <cell r="D421">
            <v>1.2999999999999999E-2</v>
          </cell>
          <cell r="E421">
            <v>10</v>
          </cell>
          <cell r="F421">
            <v>1275.72</v>
          </cell>
          <cell r="G421">
            <v>1265.6500000000001</v>
          </cell>
          <cell r="H421">
            <v>1273.93</v>
          </cell>
          <cell r="I421">
            <v>1264.31</v>
          </cell>
          <cell r="J421">
            <v>75.400000000000006</v>
          </cell>
          <cell r="K421">
            <v>12.758620689655329</v>
          </cell>
          <cell r="L421" t="str">
            <v>Unificacion de Vertimientos</v>
          </cell>
          <cell r="M421" t="str">
            <v>Nuevo</v>
          </cell>
        </row>
        <row r="422">
          <cell r="B422" t="str">
            <v>BV51</v>
          </cell>
          <cell r="C422" t="str">
            <v>MH-237</v>
          </cell>
          <cell r="D422">
            <v>1.2999999999999999E-2</v>
          </cell>
          <cell r="E422">
            <v>27</v>
          </cell>
          <cell r="F422">
            <v>1255</v>
          </cell>
          <cell r="G422">
            <v>1253.73</v>
          </cell>
          <cell r="H422">
            <v>1249.57</v>
          </cell>
          <cell r="I422">
            <v>1250.7</v>
          </cell>
          <cell r="J422">
            <v>15.9</v>
          </cell>
          <cell r="K422">
            <v>-7.1069182389943979</v>
          </cell>
          <cell r="L422" t="str">
            <v>Unificacion de Vertimientos</v>
          </cell>
          <cell r="M422" t="str">
            <v>Nuevo</v>
          </cell>
        </row>
        <row r="423">
          <cell r="B423" t="str">
            <v>BV4</v>
          </cell>
          <cell r="C423" t="str">
            <v>BV5</v>
          </cell>
          <cell r="D423">
            <v>1.2999999999999999E-2</v>
          </cell>
          <cell r="E423">
            <v>10</v>
          </cell>
          <cell r="F423">
            <v>1281</v>
          </cell>
          <cell r="G423">
            <v>1275.72</v>
          </cell>
          <cell r="H423">
            <v>1279.74</v>
          </cell>
          <cell r="I423">
            <v>1273.93</v>
          </cell>
          <cell r="J423">
            <v>40.6</v>
          </cell>
          <cell r="K423">
            <v>14.310344827586071</v>
          </cell>
          <cell r="L423" t="str">
            <v>Unificacion de Vertimientos</v>
          </cell>
          <cell r="M423" t="str">
            <v>Nuevo</v>
          </cell>
        </row>
        <row r="424">
          <cell r="B424">
            <v>115</v>
          </cell>
          <cell r="C424">
            <v>701</v>
          </cell>
          <cell r="D424">
            <v>1.2999999999999999E-2</v>
          </cell>
          <cell r="E424">
            <v>27</v>
          </cell>
          <cell r="F424">
            <v>1272.6099999999999</v>
          </cell>
          <cell r="G424">
            <v>1268.31</v>
          </cell>
          <cell r="H424">
            <v>1269.8499999999999</v>
          </cell>
          <cell r="I424">
            <v>1269.8</v>
          </cell>
          <cell r="J424">
            <v>24.1</v>
          </cell>
          <cell r="K424">
            <v>0.20746887966786109</v>
          </cell>
          <cell r="L424" t="str">
            <v>Unificacion de Vertimientos</v>
          </cell>
          <cell r="M424" t="str">
            <v>Nuevo</v>
          </cell>
        </row>
        <row r="425">
          <cell r="B425" t="str">
            <v>BV16</v>
          </cell>
          <cell r="C425" t="str">
            <v>MH-238</v>
          </cell>
          <cell r="D425">
            <v>1.2999999999999999E-2</v>
          </cell>
          <cell r="E425">
            <v>12</v>
          </cell>
          <cell r="F425">
            <v>1295.56</v>
          </cell>
          <cell r="G425">
            <v>1294.49</v>
          </cell>
          <cell r="H425">
            <v>1289.8699999999999</v>
          </cell>
          <cell r="I425">
            <v>1288.5</v>
          </cell>
          <cell r="J425">
            <v>32.6</v>
          </cell>
          <cell r="K425">
            <v>4.2024539877297258</v>
          </cell>
          <cell r="L425" t="str">
            <v>Unificacion de Vertimientos</v>
          </cell>
          <cell r="M425" t="str">
            <v>Nuevo</v>
          </cell>
        </row>
        <row r="426">
          <cell r="B426" t="str">
            <v>MH-238</v>
          </cell>
          <cell r="C426" t="str">
            <v>BV17</v>
          </cell>
          <cell r="D426">
            <v>1.2999999999999999E-2</v>
          </cell>
          <cell r="E426">
            <v>12</v>
          </cell>
          <cell r="F426">
            <v>1294.49</v>
          </cell>
          <cell r="G426">
            <v>1283.0899999999999</v>
          </cell>
          <cell r="H426">
            <v>1288.5</v>
          </cell>
          <cell r="I426">
            <v>1281.97</v>
          </cell>
          <cell r="J426">
            <v>39.1</v>
          </cell>
          <cell r="K426">
            <v>16.700767263427039</v>
          </cell>
          <cell r="L426" t="str">
            <v>Unificacion de Vertimientos</v>
          </cell>
          <cell r="M426" t="str">
            <v>Nuevo</v>
          </cell>
        </row>
        <row r="427">
          <cell r="B427" t="str">
            <v>A8</v>
          </cell>
          <cell r="C427" t="str">
            <v>MH-239</v>
          </cell>
          <cell r="D427">
            <v>1.2999999999999999E-2</v>
          </cell>
          <cell r="E427">
            <v>16</v>
          </cell>
          <cell r="F427">
            <v>1293.5</v>
          </cell>
          <cell r="G427">
            <v>1293</v>
          </cell>
          <cell r="H427">
            <v>1288.55</v>
          </cell>
          <cell r="I427">
            <v>1288.5</v>
          </cell>
          <cell r="J427">
            <v>10.8</v>
          </cell>
          <cell r="K427">
            <v>0.46296296296254186</v>
          </cell>
          <cell r="L427" t="str">
            <v>Unificacion de Vertimientos</v>
          </cell>
          <cell r="M427" t="str">
            <v>Nuevo</v>
          </cell>
        </row>
        <row r="428">
          <cell r="B428" t="str">
            <v>MH-239</v>
          </cell>
          <cell r="C428" t="str">
            <v>A9</v>
          </cell>
          <cell r="D428">
            <v>1.2999999999999999E-2</v>
          </cell>
          <cell r="E428">
            <v>16</v>
          </cell>
          <cell r="F428">
            <v>1293</v>
          </cell>
          <cell r="G428">
            <v>1292.3499999999999</v>
          </cell>
          <cell r="H428">
            <v>1288.5</v>
          </cell>
          <cell r="I428">
            <v>1288.43</v>
          </cell>
          <cell r="J428">
            <v>32.9</v>
          </cell>
          <cell r="K428">
            <v>0.212765957446615</v>
          </cell>
          <cell r="L428" t="str">
            <v>Unificacion de Vertimientos</v>
          </cell>
          <cell r="M428" t="str">
            <v>Nuevo</v>
          </cell>
        </row>
        <row r="429">
          <cell r="B429">
            <v>681</v>
          </cell>
          <cell r="C429" t="str">
            <v>A11</v>
          </cell>
          <cell r="D429">
            <v>1.2999999999999999E-2</v>
          </cell>
          <cell r="E429">
            <v>12</v>
          </cell>
          <cell r="F429">
            <v>1289.1400000000001</v>
          </cell>
          <cell r="G429">
            <v>1292</v>
          </cell>
          <cell r="H429">
            <v>1286.28</v>
          </cell>
          <cell r="I429">
            <v>1288.24</v>
          </cell>
          <cell r="J429">
            <v>9.4</v>
          </cell>
          <cell r="K429">
            <v>-20.85106382978762</v>
          </cell>
          <cell r="L429" t="str">
            <v>Unificacion de Vertimientos</v>
          </cell>
          <cell r="M429" t="str">
            <v>Nuevo</v>
          </cell>
        </row>
        <row r="430">
          <cell r="B430" t="str">
            <v>MH-240</v>
          </cell>
          <cell r="C430" t="str">
            <v>A12</v>
          </cell>
          <cell r="D430">
            <v>1.2999999999999999E-2</v>
          </cell>
          <cell r="E430">
            <v>12</v>
          </cell>
          <cell r="F430">
            <v>1285.8800000000001</v>
          </cell>
          <cell r="G430">
            <v>1292.5</v>
          </cell>
          <cell r="H430">
            <v>1284.8</v>
          </cell>
          <cell r="I430">
            <v>1288.1400000000001</v>
          </cell>
          <cell r="J430">
            <v>9.1999999999999993</v>
          </cell>
          <cell r="K430">
            <v>-36.304347826088538</v>
          </cell>
          <cell r="L430" t="str">
            <v>Unificacion de Vertimientos</v>
          </cell>
          <cell r="M430" t="str">
            <v>Nuevo</v>
          </cell>
        </row>
        <row r="431">
          <cell r="B431" t="str">
            <v>AD12</v>
          </cell>
          <cell r="C431" t="str">
            <v>AD13</v>
          </cell>
          <cell r="D431">
            <v>1.2999999999999999E-2</v>
          </cell>
          <cell r="E431">
            <v>10</v>
          </cell>
          <cell r="F431">
            <v>1296.6400000000001</v>
          </cell>
          <cell r="G431">
            <v>1297.57</v>
          </cell>
          <cell r="H431">
            <v>1294.71</v>
          </cell>
          <cell r="I431">
            <v>1293.3399999999999</v>
          </cell>
          <cell r="J431">
            <v>19.100000000000001</v>
          </cell>
          <cell r="K431">
            <v>7.1727748691105671</v>
          </cell>
          <cell r="L431" t="str">
            <v>Unificacion de Vertimientos</v>
          </cell>
          <cell r="M431" t="str">
            <v>Nuevo</v>
          </cell>
        </row>
        <row r="432">
          <cell r="B432">
            <v>784</v>
          </cell>
          <cell r="C432">
            <v>785</v>
          </cell>
          <cell r="D432">
            <v>1.4999999999999999E-2</v>
          </cell>
          <cell r="E432">
            <v>8</v>
          </cell>
          <cell r="F432">
            <v>1295.1400000000001</v>
          </cell>
          <cell r="G432">
            <v>1294.51</v>
          </cell>
          <cell r="H432">
            <v>1293.24</v>
          </cell>
          <cell r="I432">
            <v>1292.5</v>
          </cell>
          <cell r="J432">
            <v>47.4</v>
          </cell>
          <cell r="K432">
            <v>1.5611814345991755</v>
          </cell>
          <cell r="L432" t="str">
            <v xml:space="preserve">Tramos Existentes </v>
          </cell>
          <cell r="M432" t="str">
            <v>Nuevo</v>
          </cell>
        </row>
        <row r="433">
          <cell r="B433">
            <v>705</v>
          </cell>
          <cell r="C433" t="str">
            <v>MH-222</v>
          </cell>
          <cell r="D433">
            <v>1.2999999999999999E-2</v>
          </cell>
          <cell r="E433">
            <v>12</v>
          </cell>
          <cell r="F433">
            <v>1286.1300000000001</v>
          </cell>
          <cell r="G433">
            <v>1285.5</v>
          </cell>
          <cell r="H433">
            <v>1284.26</v>
          </cell>
          <cell r="I433">
            <v>1283</v>
          </cell>
          <cell r="J433">
            <v>25</v>
          </cell>
          <cell r="K433">
            <v>5.0399999999999636</v>
          </cell>
          <cell r="L433" t="str">
            <v>Unificacion de Vertimientos</v>
          </cell>
          <cell r="M433" t="str">
            <v>Nuevo</v>
          </cell>
        </row>
        <row r="434">
          <cell r="B434" t="str">
            <v>BV22</v>
          </cell>
          <cell r="C434" t="str">
            <v>D7</v>
          </cell>
          <cell r="D434">
            <v>1.2999999999999999E-2</v>
          </cell>
          <cell r="E434">
            <v>18</v>
          </cell>
          <cell r="F434">
            <v>1255.4100000000001</v>
          </cell>
          <cell r="G434">
            <v>1255.76</v>
          </cell>
          <cell r="H434">
            <v>1251.92</v>
          </cell>
          <cell r="I434">
            <v>1251.82</v>
          </cell>
          <cell r="J434">
            <v>48.7</v>
          </cell>
          <cell r="K434">
            <v>0.20533880903518772</v>
          </cell>
          <cell r="L434" t="str">
            <v>Unificacion de Vertimientos</v>
          </cell>
          <cell r="M434" t="str">
            <v>Nuevo</v>
          </cell>
        </row>
        <row r="435">
          <cell r="B435" t="str">
            <v>AD18</v>
          </cell>
          <cell r="C435">
            <v>1060</v>
          </cell>
          <cell r="D435">
            <v>1.2999999999999999E-2</v>
          </cell>
          <cell r="E435">
            <v>10</v>
          </cell>
          <cell r="F435">
            <v>1294.4100000000001</v>
          </cell>
          <cell r="G435">
            <v>1293.8</v>
          </cell>
          <cell r="H435">
            <v>1292.8699999999999</v>
          </cell>
          <cell r="I435">
            <v>1292.8</v>
          </cell>
          <cell r="J435">
            <v>11.5</v>
          </cell>
          <cell r="K435">
            <v>0.60869565217335941</v>
          </cell>
          <cell r="L435" t="str">
            <v>Unificacion de Vertimientos</v>
          </cell>
          <cell r="M435" t="str">
            <v>Nuevo</v>
          </cell>
        </row>
        <row r="436">
          <cell r="B436" t="str">
            <v>BV61</v>
          </cell>
          <cell r="C436" t="str">
            <v>BV62</v>
          </cell>
          <cell r="D436">
            <v>1.2999999999999999E-2</v>
          </cell>
          <cell r="E436">
            <v>27</v>
          </cell>
          <cell r="F436">
            <v>1250.1199999999999</v>
          </cell>
          <cell r="G436">
            <v>1250.48</v>
          </cell>
          <cell r="H436">
            <v>1247.92</v>
          </cell>
          <cell r="I436">
            <v>1247.8699999999999</v>
          </cell>
          <cell r="J436">
            <v>28.6</v>
          </cell>
          <cell r="K436">
            <v>0.17482517482581081</v>
          </cell>
          <cell r="L436" t="str">
            <v>Unificacion de Vertimientos</v>
          </cell>
          <cell r="M436" t="str">
            <v>Nuevo</v>
          </cell>
        </row>
        <row r="437">
          <cell r="B437" t="str">
            <v>BV62</v>
          </cell>
          <cell r="C437" t="str">
            <v>BV63</v>
          </cell>
          <cell r="D437">
            <v>1.2999999999999999E-2</v>
          </cell>
          <cell r="E437">
            <v>27</v>
          </cell>
          <cell r="F437">
            <v>1250.48</v>
          </cell>
          <cell r="G437">
            <v>1251.1500000000001</v>
          </cell>
          <cell r="H437">
            <v>1247.8699999999999</v>
          </cell>
          <cell r="I437">
            <v>1247.74</v>
          </cell>
          <cell r="J437">
            <v>75.5</v>
          </cell>
          <cell r="K437">
            <v>0.17218543046341955</v>
          </cell>
          <cell r="L437" t="str">
            <v>Viaducto</v>
          </cell>
          <cell r="M437" t="str">
            <v>Nuevo</v>
          </cell>
        </row>
        <row r="438">
          <cell r="B438" t="str">
            <v>BV63</v>
          </cell>
          <cell r="C438" t="str">
            <v>BV64</v>
          </cell>
          <cell r="D438">
            <v>1.2999999999999999E-2</v>
          </cell>
          <cell r="E438">
            <v>27</v>
          </cell>
          <cell r="F438">
            <v>1251.1500000000001</v>
          </cell>
          <cell r="G438">
            <v>1250.51</v>
          </cell>
          <cell r="H438">
            <v>1247.74</v>
          </cell>
          <cell r="I438">
            <v>1247.6199999999999</v>
          </cell>
          <cell r="J438">
            <v>72.099999999999994</v>
          </cell>
          <cell r="K438">
            <v>0.1664355062414955</v>
          </cell>
          <cell r="L438" t="str">
            <v>Unificacion de Vertimientos</v>
          </cell>
          <cell r="M438" t="str">
            <v>Nuevo</v>
          </cell>
        </row>
        <row r="439">
          <cell r="B439" t="str">
            <v>BV64</v>
          </cell>
          <cell r="C439" t="str">
            <v>BV65</v>
          </cell>
          <cell r="D439">
            <v>1.2999999999999999E-2</v>
          </cell>
          <cell r="E439">
            <v>27</v>
          </cell>
          <cell r="F439">
            <v>1250.51</v>
          </cell>
          <cell r="G439">
            <v>1250.6199999999999</v>
          </cell>
          <cell r="H439">
            <v>1247.6199999999999</v>
          </cell>
          <cell r="I439">
            <v>1247.54</v>
          </cell>
          <cell r="J439">
            <v>13.7</v>
          </cell>
          <cell r="K439">
            <v>0.58394160583888499</v>
          </cell>
          <cell r="L439" t="str">
            <v>Unificacion de Vertimientos</v>
          </cell>
          <cell r="M439" t="str">
            <v>Nuevo</v>
          </cell>
        </row>
        <row r="440">
          <cell r="B440" t="str">
            <v>D4</v>
          </cell>
          <cell r="C440" t="str">
            <v>BV16</v>
          </cell>
          <cell r="D440">
            <v>1.2999999999999999E-2</v>
          </cell>
          <cell r="E440">
            <v>12</v>
          </cell>
          <cell r="F440">
            <v>1295.17</v>
          </cell>
          <cell r="G440">
            <v>1295.56</v>
          </cell>
          <cell r="H440">
            <v>1290.04</v>
          </cell>
          <cell r="I440">
            <v>1289.8699999999999</v>
          </cell>
          <cell r="J440">
            <v>5.9</v>
          </cell>
          <cell r="K440">
            <v>2.8813559322046229</v>
          </cell>
          <cell r="L440" t="str">
            <v>Unificacion de Vertimientos</v>
          </cell>
          <cell r="M440" t="str">
            <v>Nuevo</v>
          </cell>
        </row>
        <row r="441">
          <cell r="B441" t="str">
            <v>BV17</v>
          </cell>
          <cell r="C441" t="str">
            <v>D6</v>
          </cell>
          <cell r="D441">
            <v>1.2999999999999999E-2</v>
          </cell>
          <cell r="E441">
            <v>12</v>
          </cell>
          <cell r="F441">
            <v>1283.0899999999999</v>
          </cell>
          <cell r="G441">
            <v>1279.07</v>
          </cell>
          <cell r="H441">
            <v>1281.97</v>
          </cell>
          <cell r="I441">
            <v>1275.06</v>
          </cell>
          <cell r="J441">
            <v>25.2</v>
          </cell>
          <cell r="K441">
            <v>27.420634920635244</v>
          </cell>
          <cell r="L441" t="str">
            <v>Unificacion de Vertimientos</v>
          </cell>
          <cell r="M441" t="str">
            <v>Nuevo</v>
          </cell>
        </row>
        <row r="442">
          <cell r="B442" t="str">
            <v>BV19</v>
          </cell>
          <cell r="C442" t="str">
            <v>BV20</v>
          </cell>
          <cell r="D442">
            <v>1.2999999999999999E-2</v>
          </cell>
          <cell r="E442">
            <v>12</v>
          </cell>
          <cell r="F442">
            <v>1268.53</v>
          </cell>
          <cell r="G442">
            <v>1261.8</v>
          </cell>
          <cell r="H442">
            <v>1266.3599999999999</v>
          </cell>
          <cell r="I442">
            <v>1259.21</v>
          </cell>
          <cell r="J442">
            <v>39.6</v>
          </cell>
          <cell r="K442">
            <v>18.055555555555213</v>
          </cell>
          <cell r="L442" t="str">
            <v>Unificacion de Vertimientos</v>
          </cell>
          <cell r="M442" t="str">
            <v>Nuevo</v>
          </cell>
        </row>
        <row r="443">
          <cell r="B443" t="str">
            <v>BV20</v>
          </cell>
          <cell r="C443" t="str">
            <v>BV15</v>
          </cell>
          <cell r="D443">
            <v>1.2999999999999999E-2</v>
          </cell>
          <cell r="E443">
            <v>12</v>
          </cell>
          <cell r="F443">
            <v>1261.8</v>
          </cell>
          <cell r="G443">
            <v>1253.2</v>
          </cell>
          <cell r="H443">
            <v>1259.21</v>
          </cell>
          <cell r="I443">
            <v>1252.27</v>
          </cell>
          <cell r="J443">
            <v>12</v>
          </cell>
          <cell r="K443">
            <v>57.83333333333379</v>
          </cell>
          <cell r="L443" t="str">
            <v>Unificacion de Vertimientos</v>
          </cell>
          <cell r="M443" t="str">
            <v>Nuevo</v>
          </cell>
        </row>
        <row r="444">
          <cell r="B444" t="str">
            <v>BV6</v>
          </cell>
          <cell r="C444" t="str">
            <v>BV7</v>
          </cell>
          <cell r="D444">
            <v>1.2999999999999999E-2</v>
          </cell>
          <cell r="E444">
            <v>10</v>
          </cell>
          <cell r="F444">
            <v>1265.6500000000001</v>
          </cell>
          <cell r="G444">
            <v>1256.5999999999999</v>
          </cell>
          <cell r="H444">
            <v>1264.31</v>
          </cell>
          <cell r="I444">
            <v>1253.4000000000001</v>
          </cell>
          <cell r="J444">
            <v>60.2</v>
          </cell>
          <cell r="K444">
            <v>18.122923588039626</v>
          </cell>
          <cell r="L444" t="str">
            <v>Unificacion de Vertimientos</v>
          </cell>
          <cell r="M444" t="str">
            <v>Nuevo</v>
          </cell>
        </row>
        <row r="445">
          <cell r="B445" t="str">
            <v>BV21</v>
          </cell>
          <cell r="C445" t="str">
            <v>BV22</v>
          </cell>
          <cell r="D445">
            <v>1.2999999999999999E-2</v>
          </cell>
          <cell r="E445">
            <v>18</v>
          </cell>
          <cell r="F445">
            <v>1254.25</v>
          </cell>
          <cell r="G445">
            <v>1255.4100000000001</v>
          </cell>
          <cell r="H445">
            <v>1251.99</v>
          </cell>
          <cell r="I445">
            <v>1251.92</v>
          </cell>
          <cell r="J445">
            <v>33.299999999999997</v>
          </cell>
          <cell r="K445">
            <v>0.21021021021001904</v>
          </cell>
          <cell r="L445" t="str">
            <v>Unificacion de Vertimientos</v>
          </cell>
          <cell r="M445" t="str">
            <v>Nuevo</v>
          </cell>
        </row>
        <row r="446">
          <cell r="B446" t="str">
            <v>BV59</v>
          </cell>
          <cell r="C446" t="str">
            <v>BV60</v>
          </cell>
          <cell r="D446">
            <v>1.2999999999999999E-2</v>
          </cell>
          <cell r="E446">
            <v>27</v>
          </cell>
          <cell r="F446">
            <v>1250.8399999999999</v>
          </cell>
          <cell r="G446">
            <v>1251.19</v>
          </cell>
          <cell r="H446">
            <v>1248.1600000000001</v>
          </cell>
          <cell r="I446">
            <v>1248.0899999999999</v>
          </cell>
          <cell r="J446">
            <v>41.1</v>
          </cell>
          <cell r="K446">
            <v>0.17031630170356132</v>
          </cell>
          <cell r="L446" t="str">
            <v>Unificacion de Vertimientos</v>
          </cell>
          <cell r="M446" t="str">
            <v>Nuevo</v>
          </cell>
        </row>
        <row r="447">
          <cell r="B447" t="str">
            <v>D7</v>
          </cell>
          <cell r="C447" t="str">
            <v>BV23</v>
          </cell>
          <cell r="D447">
            <v>1.2999999999999999E-2</v>
          </cell>
          <cell r="E447">
            <v>18</v>
          </cell>
          <cell r="F447">
            <v>1255.76</v>
          </cell>
          <cell r="G447">
            <v>1256.04</v>
          </cell>
          <cell r="H447">
            <v>1251.82</v>
          </cell>
          <cell r="I447">
            <v>1251.77</v>
          </cell>
          <cell r="J447">
            <v>26</v>
          </cell>
          <cell r="K447">
            <v>0.1923076923075174</v>
          </cell>
          <cell r="L447" t="str">
            <v>Unificacion de Vertimientos</v>
          </cell>
          <cell r="M447" t="str">
            <v>Nuevo</v>
          </cell>
        </row>
        <row r="448">
          <cell r="B448" t="str">
            <v>BV23</v>
          </cell>
          <cell r="C448" t="str">
            <v>BV24</v>
          </cell>
          <cell r="D448">
            <v>1.2999999999999999E-2</v>
          </cell>
          <cell r="E448">
            <v>18</v>
          </cell>
          <cell r="F448">
            <v>1256.04</v>
          </cell>
          <cell r="G448">
            <v>1255.1199999999999</v>
          </cell>
          <cell r="H448">
            <v>1251.77</v>
          </cell>
          <cell r="I448">
            <v>1251.6300000000001</v>
          </cell>
          <cell r="J448">
            <v>24.3</v>
          </cell>
          <cell r="K448">
            <v>0.57613168724227437</v>
          </cell>
          <cell r="L448" t="str">
            <v>Unificacion de Vertimientos</v>
          </cell>
          <cell r="M448" t="str">
            <v>Nuevo</v>
          </cell>
        </row>
        <row r="449">
          <cell r="B449" t="str">
            <v>BV24</v>
          </cell>
          <cell r="C449" t="str">
            <v>D8</v>
          </cell>
          <cell r="D449">
            <v>1.2999999999999999E-2</v>
          </cell>
          <cell r="E449">
            <v>18</v>
          </cell>
          <cell r="F449">
            <v>1255.1199999999999</v>
          </cell>
          <cell r="G449">
            <v>1255.51</v>
          </cell>
          <cell r="H449">
            <v>1251.6300000000001</v>
          </cell>
          <cell r="I449">
            <v>1251.6300000000001</v>
          </cell>
          <cell r="J449">
            <v>44.3</v>
          </cell>
          <cell r="K449">
            <v>0</v>
          </cell>
          <cell r="L449" t="str">
            <v>Unificacion de Vertimientos</v>
          </cell>
          <cell r="M449" t="str">
            <v>Nuevo</v>
          </cell>
        </row>
        <row r="450">
          <cell r="B450" t="str">
            <v>D8</v>
          </cell>
          <cell r="C450" t="str">
            <v>BV27</v>
          </cell>
          <cell r="D450">
            <v>1.2999999999999999E-2</v>
          </cell>
          <cell r="E450">
            <v>18</v>
          </cell>
          <cell r="F450">
            <v>1255.51</v>
          </cell>
          <cell r="G450">
            <v>1256</v>
          </cell>
          <cell r="H450">
            <v>1251.6300000000001</v>
          </cell>
          <cell r="I450">
            <v>1251.46</v>
          </cell>
          <cell r="J450">
            <v>88.3</v>
          </cell>
          <cell r="K450">
            <v>0.19252548131378569</v>
          </cell>
          <cell r="L450" t="str">
            <v>Unificacion de Vertimientos</v>
          </cell>
          <cell r="M450" t="str">
            <v>Nuevo</v>
          </cell>
        </row>
        <row r="451">
          <cell r="B451" t="str">
            <v>BV27</v>
          </cell>
          <cell r="C451" t="str">
            <v>BV28</v>
          </cell>
          <cell r="D451">
            <v>1.2999999999999999E-2</v>
          </cell>
          <cell r="E451">
            <v>18</v>
          </cell>
          <cell r="F451">
            <v>1256</v>
          </cell>
          <cell r="G451">
            <v>1252.3900000000001</v>
          </cell>
          <cell r="H451">
            <v>1251.46</v>
          </cell>
          <cell r="I451">
            <v>1251.33</v>
          </cell>
          <cell r="J451">
            <v>61.2</v>
          </cell>
          <cell r="K451">
            <v>0.2124183006537731</v>
          </cell>
          <cell r="L451" t="str">
            <v>Unificacion de Vertimientos</v>
          </cell>
          <cell r="M451" t="str">
            <v>Nuevo</v>
          </cell>
        </row>
        <row r="452">
          <cell r="B452" t="str">
            <v>BV28</v>
          </cell>
          <cell r="C452" t="str">
            <v>BV29</v>
          </cell>
          <cell r="D452">
            <v>1.2999999999999999E-2</v>
          </cell>
          <cell r="E452">
            <v>18</v>
          </cell>
          <cell r="F452">
            <v>1252.3900000000001</v>
          </cell>
          <cell r="G452">
            <v>1254.43</v>
          </cell>
          <cell r="H452">
            <v>1251.33</v>
          </cell>
          <cell r="I452">
            <v>1251.1199999999999</v>
          </cell>
          <cell r="J452">
            <v>32.299999999999997</v>
          </cell>
          <cell r="K452">
            <v>0.65015479876172255</v>
          </cell>
          <cell r="L452" t="str">
            <v>Viaducto</v>
          </cell>
          <cell r="M452" t="str">
            <v>Nuevo</v>
          </cell>
        </row>
        <row r="453">
          <cell r="B453" t="str">
            <v>MH-222</v>
          </cell>
          <cell r="C453" t="str">
            <v>BV2</v>
          </cell>
          <cell r="D453">
            <v>1.2999999999999999E-2</v>
          </cell>
          <cell r="E453">
            <v>10</v>
          </cell>
          <cell r="F453">
            <v>1285.5</v>
          </cell>
          <cell r="G453">
            <v>1285.02</v>
          </cell>
          <cell r="H453">
            <v>1283</v>
          </cell>
          <cell r="I453">
            <v>1282.46</v>
          </cell>
          <cell r="J453">
            <v>10.8</v>
          </cell>
          <cell r="K453">
            <v>4.9999999999996634</v>
          </cell>
          <cell r="L453" t="str">
            <v>Unificacion de Vertimientos</v>
          </cell>
          <cell r="M453" t="str">
            <v>Nuevo</v>
          </cell>
        </row>
        <row r="454">
          <cell r="B454" t="str">
            <v>BV2</v>
          </cell>
          <cell r="C454" t="str">
            <v>BV3</v>
          </cell>
          <cell r="D454">
            <v>1.2999999999999999E-2</v>
          </cell>
          <cell r="E454">
            <v>10</v>
          </cell>
          <cell r="F454">
            <v>1285.02</v>
          </cell>
          <cell r="G454">
            <v>1283.02</v>
          </cell>
          <cell r="H454">
            <v>1282.46</v>
          </cell>
          <cell r="I454">
            <v>1281.31</v>
          </cell>
          <cell r="J454">
            <v>50</v>
          </cell>
          <cell r="K454">
            <v>2.3000000000001819</v>
          </cell>
          <cell r="L454" t="str">
            <v>Unificacion de Vertimientos</v>
          </cell>
          <cell r="M454" t="str">
            <v>Nuevo</v>
          </cell>
        </row>
        <row r="455">
          <cell r="B455" t="str">
            <v>BV3</v>
          </cell>
          <cell r="C455" t="str">
            <v>BV4</v>
          </cell>
          <cell r="D455">
            <v>1.2999999999999999E-2</v>
          </cell>
          <cell r="E455">
            <v>10</v>
          </cell>
          <cell r="F455">
            <v>1283.02</v>
          </cell>
          <cell r="G455">
            <v>1281</v>
          </cell>
          <cell r="H455">
            <v>1281.31</v>
          </cell>
          <cell r="I455">
            <v>1279.74</v>
          </cell>
          <cell r="J455">
            <v>42.8</v>
          </cell>
          <cell r="K455">
            <v>3.6682242990652725</v>
          </cell>
          <cell r="L455" t="str">
            <v>Unificacion de Vertimientos</v>
          </cell>
          <cell r="M455" t="str">
            <v>Nuevo</v>
          </cell>
        </row>
        <row r="456">
          <cell r="B456" t="str">
            <v>BV15</v>
          </cell>
          <cell r="C456" t="str">
            <v>BV21</v>
          </cell>
          <cell r="D456">
            <v>1.2999999999999999E-2</v>
          </cell>
          <cell r="E456">
            <v>18</v>
          </cell>
          <cell r="F456">
            <v>1253.2</v>
          </cell>
          <cell r="G456">
            <v>1254.25</v>
          </cell>
          <cell r="H456">
            <v>1252.27</v>
          </cell>
          <cell r="I456">
            <v>1251.99</v>
          </cell>
          <cell r="J456">
            <v>37.9</v>
          </cell>
          <cell r="K456">
            <v>0.73878627968330535</v>
          </cell>
          <cell r="L456" t="str">
            <v>Unificacion de Vertimientos</v>
          </cell>
          <cell r="M456" t="str">
            <v>Nuevo</v>
          </cell>
        </row>
        <row r="457">
          <cell r="B457" t="str">
            <v>BV69</v>
          </cell>
          <cell r="C457" t="str">
            <v>BV70</v>
          </cell>
          <cell r="D457">
            <v>1.2999999999999999E-2</v>
          </cell>
          <cell r="E457">
            <v>27</v>
          </cell>
          <cell r="F457">
            <v>1250.71</v>
          </cell>
          <cell r="G457">
            <v>1250.54</v>
          </cell>
          <cell r="H457">
            <v>1247.4000000000001</v>
          </cell>
          <cell r="I457">
            <v>1247.3699999999999</v>
          </cell>
          <cell r="J457">
            <v>20.9</v>
          </cell>
          <cell r="K457">
            <v>0.1435406698574167</v>
          </cell>
          <cell r="L457" t="str">
            <v>Unificacion de Vertimientos</v>
          </cell>
          <cell r="M457" t="str">
            <v>Nuevo</v>
          </cell>
        </row>
        <row r="458">
          <cell r="B458">
            <v>136</v>
          </cell>
          <cell r="C458">
            <v>137</v>
          </cell>
          <cell r="D458">
            <v>1.2999999999999999E-2</v>
          </cell>
          <cell r="E458">
            <v>27</v>
          </cell>
          <cell r="F458">
            <v>1270.0999999999999</v>
          </cell>
          <cell r="G458">
            <v>1265</v>
          </cell>
          <cell r="H458">
            <v>1263.9100000000001</v>
          </cell>
          <cell r="I458">
            <v>1262.3900000000001</v>
          </cell>
          <cell r="J458">
            <v>70.3</v>
          </cell>
          <cell r="K458">
            <v>2.1621621621621361</v>
          </cell>
          <cell r="L458" t="str">
            <v>Unificacion de Vertimientos</v>
          </cell>
          <cell r="M458" t="str">
            <v>Nuevo</v>
          </cell>
        </row>
        <row r="459">
          <cell r="B459">
            <v>137</v>
          </cell>
          <cell r="C459">
            <v>138</v>
          </cell>
          <cell r="D459">
            <v>1.2999999999999999E-2</v>
          </cell>
          <cell r="E459">
            <v>27</v>
          </cell>
          <cell r="F459">
            <v>1265</v>
          </cell>
          <cell r="G459">
            <v>1262.56</v>
          </cell>
          <cell r="H459">
            <v>1262.3900000000001</v>
          </cell>
          <cell r="I459">
            <v>1260.3900000000001</v>
          </cell>
          <cell r="J459">
            <v>30.7</v>
          </cell>
          <cell r="K459">
            <v>6.5146579804560263</v>
          </cell>
          <cell r="L459" t="str">
            <v>Unificacion de Vertimientos</v>
          </cell>
          <cell r="M459" t="str">
            <v>Nuevo</v>
          </cell>
        </row>
        <row r="460">
          <cell r="B460">
            <v>138</v>
          </cell>
          <cell r="C460">
            <v>139</v>
          </cell>
          <cell r="D460">
            <v>1.2999999999999999E-2</v>
          </cell>
          <cell r="E460">
            <v>27</v>
          </cell>
          <cell r="F460">
            <v>1262.56</v>
          </cell>
          <cell r="G460">
            <v>1260</v>
          </cell>
          <cell r="H460">
            <v>1260.3900000000001</v>
          </cell>
          <cell r="I460">
            <v>1258.71</v>
          </cell>
          <cell r="J460">
            <v>41.7</v>
          </cell>
          <cell r="K460">
            <v>4.0287769784174188</v>
          </cell>
          <cell r="L460" t="str">
            <v>Unificacion de Vertimientos</v>
          </cell>
          <cell r="M460" t="str">
            <v>Nuevo</v>
          </cell>
        </row>
        <row r="461">
          <cell r="B461">
            <v>139</v>
          </cell>
          <cell r="C461">
            <v>140</v>
          </cell>
          <cell r="D461">
            <v>1.2999999999999999E-2</v>
          </cell>
          <cell r="E461">
            <v>27</v>
          </cell>
          <cell r="F461">
            <v>1260</v>
          </cell>
          <cell r="G461">
            <v>1260.2</v>
          </cell>
          <cell r="H461">
            <v>1258.71</v>
          </cell>
          <cell r="I461">
            <v>1258.58</v>
          </cell>
          <cell r="J461">
            <v>57.9</v>
          </cell>
          <cell r="K461">
            <v>0.22452504317808142</v>
          </cell>
          <cell r="L461" t="str">
            <v>Unificacion de Vertimientos</v>
          </cell>
          <cell r="M461" t="str">
            <v>Nuevo</v>
          </cell>
        </row>
        <row r="462">
          <cell r="B462">
            <v>140</v>
          </cell>
          <cell r="C462">
            <v>141</v>
          </cell>
          <cell r="D462">
            <v>1.2999999999999999E-2</v>
          </cell>
          <cell r="E462">
            <v>27</v>
          </cell>
          <cell r="F462">
            <v>1260.2</v>
          </cell>
          <cell r="G462">
            <v>1260.22</v>
          </cell>
          <cell r="H462">
            <v>1258.58</v>
          </cell>
          <cell r="I462">
            <v>1258.45</v>
          </cell>
          <cell r="J462">
            <v>58.6</v>
          </cell>
          <cell r="K462">
            <v>0.2218430034127675</v>
          </cell>
          <cell r="L462" t="str">
            <v>Unificacion de Vertimientos</v>
          </cell>
          <cell r="M462" t="str">
            <v>Nuevo</v>
          </cell>
        </row>
        <row r="463">
          <cell r="B463">
            <v>141</v>
          </cell>
          <cell r="C463" t="str">
            <v>BV65</v>
          </cell>
          <cell r="D463">
            <v>1.2999999999999999E-2</v>
          </cell>
          <cell r="E463">
            <v>27</v>
          </cell>
          <cell r="F463">
            <v>1260.22</v>
          </cell>
          <cell r="G463">
            <v>1250.6199999999999</v>
          </cell>
          <cell r="H463">
            <v>1258.45</v>
          </cell>
          <cell r="I463">
            <v>1247.54</v>
          </cell>
          <cell r="J463">
            <v>25.2</v>
          </cell>
          <cell r="K463">
            <v>43.293650793651118</v>
          </cell>
          <cell r="L463" t="str">
            <v>Unificacion de Vertimientos</v>
          </cell>
          <cell r="M463" t="str">
            <v>Nuevo</v>
          </cell>
        </row>
        <row r="464">
          <cell r="B464" t="str">
            <v>BV65</v>
          </cell>
          <cell r="C464" t="str">
            <v>BV66</v>
          </cell>
          <cell r="D464">
            <v>1.2999999999999999E-2</v>
          </cell>
          <cell r="E464">
            <v>27</v>
          </cell>
          <cell r="F464">
            <v>1250.6199999999999</v>
          </cell>
          <cell r="G464">
            <v>1250.04</v>
          </cell>
          <cell r="H464">
            <v>1247.54</v>
          </cell>
          <cell r="I464">
            <v>1247.48</v>
          </cell>
          <cell r="J464">
            <v>42.3</v>
          </cell>
          <cell r="K464">
            <v>0.14184397163107668</v>
          </cell>
          <cell r="L464" t="str">
            <v>Unificacion de Vertimientos</v>
          </cell>
          <cell r="M464" t="str">
            <v>Nuevo</v>
          </cell>
        </row>
        <row r="465">
          <cell r="B465" t="str">
            <v>BV66</v>
          </cell>
          <cell r="C465" t="str">
            <v>BV67</v>
          </cell>
          <cell r="D465">
            <v>1.2999999999999999E-2</v>
          </cell>
          <cell r="E465">
            <v>27</v>
          </cell>
          <cell r="F465">
            <v>1250.04</v>
          </cell>
          <cell r="G465">
            <v>1250.03</v>
          </cell>
          <cell r="H465">
            <v>1247.48</v>
          </cell>
          <cell r="I465">
            <v>1247.47</v>
          </cell>
          <cell r="J465">
            <v>15</v>
          </cell>
          <cell r="K465">
            <v>6.6666666666606034E-2</v>
          </cell>
          <cell r="L465" t="str">
            <v>Unificacion de Vertimientos</v>
          </cell>
          <cell r="M465" t="str">
            <v>Nuevo</v>
          </cell>
        </row>
        <row r="466">
          <cell r="B466" t="str">
            <v>AD19</v>
          </cell>
          <cell r="C466" t="str">
            <v>AD20</v>
          </cell>
          <cell r="D466">
            <v>1.2999999999999999E-2</v>
          </cell>
          <cell r="E466">
            <v>10</v>
          </cell>
          <cell r="F466">
            <v>1294.05</v>
          </cell>
          <cell r="G466">
            <v>1293.68</v>
          </cell>
          <cell r="H466">
            <v>1292.77</v>
          </cell>
          <cell r="I466">
            <v>1292.72</v>
          </cell>
          <cell r="J466">
            <v>12.7</v>
          </cell>
          <cell r="K466">
            <v>0.39370078740121672</v>
          </cell>
          <cell r="L466" t="str">
            <v>Unificacion de Vertimientos</v>
          </cell>
          <cell r="M466" t="str">
            <v>Nuevo</v>
          </cell>
        </row>
        <row r="467">
          <cell r="B467" t="str">
            <v>BV68</v>
          </cell>
          <cell r="C467" t="str">
            <v>BV69</v>
          </cell>
          <cell r="D467">
            <v>1.2999999999999999E-2</v>
          </cell>
          <cell r="E467">
            <v>27</v>
          </cell>
          <cell r="F467">
            <v>1250.07</v>
          </cell>
          <cell r="G467">
            <v>1250.71</v>
          </cell>
          <cell r="H467">
            <v>1247.43</v>
          </cell>
          <cell r="I467">
            <v>1247.4000000000001</v>
          </cell>
          <cell r="J467">
            <v>26.6</v>
          </cell>
          <cell r="K467">
            <v>0.11278195488711547</v>
          </cell>
          <cell r="L467" t="str">
            <v>Unificacion de Vertimientos</v>
          </cell>
          <cell r="M467" t="str">
            <v>Nuevo</v>
          </cell>
        </row>
        <row r="468">
          <cell r="B468">
            <v>133</v>
          </cell>
          <cell r="C468">
            <v>134</v>
          </cell>
          <cell r="D468">
            <v>1.2999999999999999E-2</v>
          </cell>
          <cell r="E468">
            <v>27</v>
          </cell>
          <cell r="F468">
            <v>1269.6500000000001</v>
          </cell>
          <cell r="G468">
            <v>1270</v>
          </cell>
          <cell r="H468">
            <v>1264.24</v>
          </cell>
          <cell r="I468">
            <v>1264.0999999999999</v>
          </cell>
          <cell r="J468">
            <v>64.2</v>
          </cell>
          <cell r="K468">
            <v>0.21806853582570099</v>
          </cell>
          <cell r="L468" t="str">
            <v>Unificacion de Vertimientos</v>
          </cell>
          <cell r="M468" t="str">
            <v>Nuevo</v>
          </cell>
        </row>
        <row r="469">
          <cell r="B469" t="str">
            <v>BV70</v>
          </cell>
          <cell r="C469" t="str">
            <v>BV71</v>
          </cell>
          <cell r="D469">
            <v>1.2999999999999999E-2</v>
          </cell>
          <cell r="E469">
            <v>27</v>
          </cell>
          <cell r="F469">
            <v>1250.54</v>
          </cell>
          <cell r="G469">
            <v>1249.77</v>
          </cell>
          <cell r="H469">
            <v>1247.3699999999999</v>
          </cell>
          <cell r="I469">
            <v>1247.32</v>
          </cell>
          <cell r="J469">
            <v>49.6</v>
          </cell>
          <cell r="K469">
            <v>0.10080645161281154</v>
          </cell>
          <cell r="L469" t="str">
            <v>Unificacion de Vertimientos</v>
          </cell>
          <cell r="M469" t="str">
            <v>Nuevo</v>
          </cell>
        </row>
        <row r="470">
          <cell r="B470" t="str">
            <v>BV71</v>
          </cell>
          <cell r="C470" t="str">
            <v>BV72</v>
          </cell>
          <cell r="D470">
            <v>1.2999999999999999E-2</v>
          </cell>
          <cell r="E470">
            <v>27</v>
          </cell>
          <cell r="F470">
            <v>1249.77</v>
          </cell>
          <cell r="G470">
            <v>1250</v>
          </cell>
          <cell r="H470">
            <v>1247.32</v>
          </cell>
          <cell r="I470">
            <v>1247.26</v>
          </cell>
          <cell r="J470">
            <v>53.1</v>
          </cell>
          <cell r="K470">
            <v>0.1129943502823831</v>
          </cell>
          <cell r="L470" t="str">
            <v>Unificacion de Vertimientos</v>
          </cell>
          <cell r="M470" t="str">
            <v>Nuevo</v>
          </cell>
        </row>
        <row r="471">
          <cell r="B471" t="str">
            <v>BV72</v>
          </cell>
          <cell r="C471" t="str">
            <v>BV73</v>
          </cell>
          <cell r="D471">
            <v>1.2999999999999999E-2</v>
          </cell>
          <cell r="E471">
            <v>27</v>
          </cell>
          <cell r="F471">
            <v>1250</v>
          </cell>
          <cell r="G471">
            <v>1250.05</v>
          </cell>
          <cell r="H471">
            <v>1247.26</v>
          </cell>
          <cell r="I471">
            <v>1247.21</v>
          </cell>
          <cell r="J471">
            <v>44.9</v>
          </cell>
          <cell r="K471">
            <v>0.11135857461014372</v>
          </cell>
          <cell r="L471" t="str">
            <v>Unificacion de Vertimientos</v>
          </cell>
          <cell r="M471" t="str">
            <v>Nuevo</v>
          </cell>
        </row>
        <row r="472">
          <cell r="B472" t="str">
            <v>BV73</v>
          </cell>
          <cell r="C472" t="str">
            <v>BV74</v>
          </cell>
          <cell r="D472">
            <v>1.2999999999999999E-2</v>
          </cell>
          <cell r="E472">
            <v>27</v>
          </cell>
          <cell r="F472">
            <v>1250.05</v>
          </cell>
          <cell r="G472">
            <v>1250.3900000000001</v>
          </cell>
          <cell r="H472">
            <v>1247.21</v>
          </cell>
          <cell r="I472">
            <v>1247.18</v>
          </cell>
          <cell r="J472">
            <v>20.5</v>
          </cell>
          <cell r="K472">
            <v>0.14634146341450105</v>
          </cell>
          <cell r="L472" t="str">
            <v>Unificacion de Vertimientos</v>
          </cell>
          <cell r="M472" t="str">
            <v>Nuevo</v>
          </cell>
        </row>
        <row r="473">
          <cell r="B473" t="str">
            <v>BV74</v>
          </cell>
          <cell r="C473" t="str">
            <v>BV75</v>
          </cell>
          <cell r="D473">
            <v>1.2999999999999999E-2</v>
          </cell>
          <cell r="E473">
            <v>27</v>
          </cell>
          <cell r="F473">
            <v>1250.3900000000001</v>
          </cell>
          <cell r="G473">
            <v>1251.03</v>
          </cell>
          <cell r="H473">
            <v>1247.18</v>
          </cell>
          <cell r="I473">
            <v>1247.1400000000001</v>
          </cell>
          <cell r="J473">
            <v>33.700000000000003</v>
          </cell>
          <cell r="K473">
            <v>0.11869436201769619</v>
          </cell>
          <cell r="L473" t="str">
            <v>Unificacion de Vertimientos</v>
          </cell>
          <cell r="M473" t="str">
            <v>Nuevo</v>
          </cell>
        </row>
        <row r="474">
          <cell r="B474" t="str">
            <v>BV75</v>
          </cell>
          <cell r="C474" t="str">
            <v>BV76</v>
          </cell>
          <cell r="D474">
            <v>1.2999999999999999E-2</v>
          </cell>
          <cell r="E474">
            <v>27</v>
          </cell>
          <cell r="F474">
            <v>1251.03</v>
          </cell>
          <cell r="G474">
            <v>1249.77</v>
          </cell>
          <cell r="H474">
            <v>1247.1400000000001</v>
          </cell>
          <cell r="I474">
            <v>1247.0999999999999</v>
          </cell>
          <cell r="J474">
            <v>37.5</v>
          </cell>
          <cell r="K474">
            <v>0.10666666666717599</v>
          </cell>
          <cell r="L474" t="str">
            <v>Unificacion de Vertimientos</v>
          </cell>
          <cell r="M474" t="str">
            <v>Nuevo</v>
          </cell>
        </row>
        <row r="475">
          <cell r="B475" t="str">
            <v>BV76</v>
          </cell>
          <cell r="C475" t="str">
            <v>BV77</v>
          </cell>
          <cell r="D475">
            <v>1.2999999999999999E-2</v>
          </cell>
          <cell r="E475">
            <v>27</v>
          </cell>
          <cell r="F475">
            <v>1249.77</v>
          </cell>
          <cell r="G475">
            <v>1250</v>
          </cell>
          <cell r="H475">
            <v>1247.0999999999999</v>
          </cell>
          <cell r="I475">
            <v>1247.06</v>
          </cell>
          <cell r="J475">
            <v>30.5</v>
          </cell>
          <cell r="K475">
            <v>0.13114754098348727</v>
          </cell>
          <cell r="L475" t="str">
            <v>Unificacion de Vertimientos</v>
          </cell>
          <cell r="M475" t="str">
            <v>Nuevo</v>
          </cell>
        </row>
        <row r="476">
          <cell r="B476" t="str">
            <v>BV77</v>
          </cell>
          <cell r="C476" t="str">
            <v>BV78</v>
          </cell>
          <cell r="D476">
            <v>1.2999999999999999E-2</v>
          </cell>
          <cell r="E476">
            <v>27</v>
          </cell>
          <cell r="F476">
            <v>1250</v>
          </cell>
          <cell r="G476">
            <v>1250.01</v>
          </cell>
          <cell r="H476">
            <v>1247.06</v>
          </cell>
          <cell r="I476">
            <v>1246.99</v>
          </cell>
          <cell r="J476">
            <v>71.5</v>
          </cell>
          <cell r="K476">
            <v>9.7902097902008864E-2</v>
          </cell>
          <cell r="L476" t="str">
            <v>Unificacion de Vertimientos</v>
          </cell>
          <cell r="M476" t="str">
            <v>Nuevo</v>
          </cell>
        </row>
        <row r="477">
          <cell r="B477" t="str">
            <v>BV78</v>
          </cell>
          <cell r="C477" t="str">
            <v>BV79</v>
          </cell>
          <cell r="D477">
            <v>1.2999999999999999E-2</v>
          </cell>
          <cell r="E477">
            <v>27</v>
          </cell>
          <cell r="F477">
            <v>1250.01</v>
          </cell>
          <cell r="G477">
            <v>1249.52</v>
          </cell>
          <cell r="H477">
            <v>1246.99</v>
          </cell>
          <cell r="I477">
            <v>1246.96</v>
          </cell>
          <cell r="J477">
            <v>27</v>
          </cell>
          <cell r="K477">
            <v>0.11111111111101006</v>
          </cell>
          <cell r="L477" t="str">
            <v>Unificacion de Vertimientos</v>
          </cell>
          <cell r="M477" t="str">
            <v>Nuevo</v>
          </cell>
        </row>
        <row r="478">
          <cell r="B478" t="str">
            <v>BV67</v>
          </cell>
          <cell r="C478" t="str">
            <v>BV68</v>
          </cell>
          <cell r="D478">
            <v>1.2999999999999999E-2</v>
          </cell>
          <cell r="E478">
            <v>27</v>
          </cell>
          <cell r="F478">
            <v>1250.03</v>
          </cell>
          <cell r="G478">
            <v>1250.07</v>
          </cell>
          <cell r="H478">
            <v>1247.47</v>
          </cell>
          <cell r="I478">
            <v>1247.43</v>
          </cell>
          <cell r="J478">
            <v>35.9</v>
          </cell>
          <cell r="K478">
            <v>0.11142061281326915</v>
          </cell>
          <cell r="L478" t="str">
            <v>Unificacion de Vertimientos</v>
          </cell>
          <cell r="M478" t="str">
            <v>Nuevo</v>
          </cell>
        </row>
        <row r="479">
          <cell r="B479">
            <v>124</v>
          </cell>
          <cell r="C479">
            <v>125</v>
          </cell>
          <cell r="D479">
            <v>1.2999999999999999E-2</v>
          </cell>
          <cell r="E479">
            <v>27</v>
          </cell>
          <cell r="F479">
            <v>1269.22</v>
          </cell>
          <cell r="G479">
            <v>1270</v>
          </cell>
          <cell r="H479">
            <v>1267.57</v>
          </cell>
          <cell r="I479">
            <v>1267.54</v>
          </cell>
          <cell r="J479">
            <v>23.9</v>
          </cell>
          <cell r="K479">
            <v>0.12552301255218712</v>
          </cell>
          <cell r="L479" t="str">
            <v>Unificacion de Vertimientos</v>
          </cell>
          <cell r="M479" t="str">
            <v>Nuevo</v>
          </cell>
        </row>
        <row r="480">
          <cell r="B480">
            <v>112</v>
          </cell>
          <cell r="C480">
            <v>113</v>
          </cell>
          <cell r="D480">
            <v>1.2999999999999999E-2</v>
          </cell>
          <cell r="E480">
            <v>27</v>
          </cell>
          <cell r="F480">
            <v>1301.32</v>
          </cell>
          <cell r="G480">
            <v>1272.2</v>
          </cell>
          <cell r="H480">
            <v>1270.6300000000001</v>
          </cell>
          <cell r="I480">
            <v>1270.21</v>
          </cell>
          <cell r="J480">
            <v>208.2</v>
          </cell>
          <cell r="K480">
            <v>0.20172910662827701</v>
          </cell>
          <cell r="L480" t="str">
            <v>Unificacion de Vertimientos</v>
          </cell>
          <cell r="M480" t="str">
            <v>Nuevo</v>
          </cell>
        </row>
        <row r="481">
          <cell r="B481">
            <v>113</v>
          </cell>
          <cell r="C481">
            <v>114</v>
          </cell>
          <cell r="D481">
            <v>1.2999999999999999E-2</v>
          </cell>
          <cell r="E481">
            <v>27</v>
          </cell>
          <cell r="F481">
            <v>1272.2</v>
          </cell>
          <cell r="G481">
            <v>1274</v>
          </cell>
          <cell r="H481">
            <v>1270.21</v>
          </cell>
          <cell r="I481">
            <v>1270.17</v>
          </cell>
          <cell r="J481">
            <v>22.6</v>
          </cell>
          <cell r="K481">
            <v>0.17699115044231689</v>
          </cell>
          <cell r="L481" t="str">
            <v>Unificacion de Vertimientos</v>
          </cell>
          <cell r="M481" t="str">
            <v>Nuevo</v>
          </cell>
        </row>
        <row r="482">
          <cell r="B482">
            <v>114</v>
          </cell>
          <cell r="C482">
            <v>115</v>
          </cell>
          <cell r="D482">
            <v>1.2999999999999999E-2</v>
          </cell>
          <cell r="E482">
            <v>27</v>
          </cell>
          <cell r="F482">
            <v>1274</v>
          </cell>
          <cell r="G482">
            <v>1272.6099999999999</v>
          </cell>
          <cell r="H482">
            <v>1270.17</v>
          </cell>
          <cell r="I482">
            <v>1269.8499999999999</v>
          </cell>
          <cell r="J482">
            <v>161</v>
          </cell>
          <cell r="K482">
            <v>0.19875776397525693</v>
          </cell>
          <cell r="L482" t="str">
            <v>Unificacion de Vertimientos</v>
          </cell>
          <cell r="M482" t="str">
            <v>Nuevo</v>
          </cell>
        </row>
        <row r="483">
          <cell r="B483">
            <v>116</v>
          </cell>
          <cell r="C483">
            <v>117</v>
          </cell>
          <cell r="D483">
            <v>1.2999999999999999E-2</v>
          </cell>
          <cell r="E483">
            <v>27</v>
          </cell>
          <cell r="F483">
            <v>1273.08</v>
          </cell>
          <cell r="G483">
            <v>1271.0999999999999</v>
          </cell>
          <cell r="H483">
            <v>1270.51</v>
          </cell>
          <cell r="I483">
            <v>1269.71</v>
          </cell>
          <cell r="J483">
            <v>35.9</v>
          </cell>
          <cell r="K483">
            <v>2.228412256267283</v>
          </cell>
          <cell r="L483" t="str">
            <v>Unificacion de Vertimientos</v>
          </cell>
          <cell r="M483" t="str">
            <v>Nuevo</v>
          </cell>
        </row>
        <row r="484">
          <cell r="B484">
            <v>117</v>
          </cell>
          <cell r="C484">
            <v>118</v>
          </cell>
          <cell r="D484">
            <v>1.2999999999999999E-2</v>
          </cell>
          <cell r="E484">
            <v>27</v>
          </cell>
          <cell r="F484">
            <v>1271.0999999999999</v>
          </cell>
          <cell r="G484">
            <v>1271.29</v>
          </cell>
          <cell r="H484">
            <v>1269.71</v>
          </cell>
          <cell r="I484">
            <v>1269.3</v>
          </cell>
          <cell r="J484">
            <v>174.3</v>
          </cell>
          <cell r="K484">
            <v>0.23522662076883638</v>
          </cell>
          <cell r="L484" t="str">
            <v>Unificacion de Vertimientos</v>
          </cell>
          <cell r="M484" t="str">
            <v>Nuevo</v>
          </cell>
        </row>
        <row r="485">
          <cell r="B485">
            <v>118</v>
          </cell>
          <cell r="C485">
            <v>119</v>
          </cell>
          <cell r="D485">
            <v>1.2999999999999999E-2</v>
          </cell>
          <cell r="E485">
            <v>27</v>
          </cell>
          <cell r="F485">
            <v>1271.29</v>
          </cell>
          <cell r="G485">
            <v>1270.6600000000001</v>
          </cell>
          <cell r="H485">
            <v>1269.3</v>
          </cell>
          <cell r="I485">
            <v>1269.1099999999999</v>
          </cell>
          <cell r="J485">
            <v>24</v>
          </cell>
          <cell r="K485">
            <v>0.791666666666894</v>
          </cell>
          <cell r="L485" t="str">
            <v>Viaducto</v>
          </cell>
          <cell r="M485" t="str">
            <v>Nuevo</v>
          </cell>
        </row>
        <row r="486">
          <cell r="B486">
            <v>119</v>
          </cell>
          <cell r="C486">
            <v>120</v>
          </cell>
          <cell r="D486">
            <v>1.2999999999999999E-2</v>
          </cell>
          <cell r="E486">
            <v>27</v>
          </cell>
          <cell r="F486">
            <v>1270.6600000000001</v>
          </cell>
          <cell r="G486">
            <v>1272.28</v>
          </cell>
          <cell r="H486">
            <v>1269.1099999999999</v>
          </cell>
          <cell r="I486">
            <v>1268.8900000000001</v>
          </cell>
          <cell r="J486">
            <v>107.6</v>
          </cell>
          <cell r="K486">
            <v>0.20446096654256496</v>
          </cell>
          <cell r="L486" t="str">
            <v>Unificacion de Vertimientos</v>
          </cell>
          <cell r="M486" t="str">
            <v>Nuevo</v>
          </cell>
        </row>
        <row r="487">
          <cell r="B487">
            <v>120</v>
          </cell>
          <cell r="C487">
            <v>121</v>
          </cell>
          <cell r="D487">
            <v>1.2999999999999999E-2</v>
          </cell>
          <cell r="E487">
            <v>27</v>
          </cell>
          <cell r="F487">
            <v>1272.28</v>
          </cell>
          <cell r="G487">
            <v>1271.45</v>
          </cell>
          <cell r="H487">
            <v>1268.8900000000001</v>
          </cell>
          <cell r="I487">
            <v>1268.77</v>
          </cell>
          <cell r="J487">
            <v>56.6</v>
          </cell>
          <cell r="K487">
            <v>0.21201413427582727</v>
          </cell>
          <cell r="L487" t="str">
            <v>Unificacion de Vertimientos</v>
          </cell>
          <cell r="M487" t="str">
            <v>Nuevo</v>
          </cell>
        </row>
        <row r="488">
          <cell r="B488">
            <v>121</v>
          </cell>
          <cell r="C488">
            <v>122</v>
          </cell>
          <cell r="D488">
            <v>1.2999999999999999E-2</v>
          </cell>
          <cell r="E488">
            <v>27</v>
          </cell>
          <cell r="F488">
            <v>1271.45</v>
          </cell>
          <cell r="G488">
            <v>1270.1300000000001</v>
          </cell>
          <cell r="H488">
            <v>1268.77</v>
          </cell>
          <cell r="I488">
            <v>1268.48</v>
          </cell>
          <cell r="J488">
            <v>140</v>
          </cell>
          <cell r="K488">
            <v>0.20714285714283115</v>
          </cell>
          <cell r="L488" t="str">
            <v>Unificacion de Vertimientos</v>
          </cell>
          <cell r="M488" t="str">
            <v>Nuevo</v>
          </cell>
        </row>
        <row r="489">
          <cell r="B489">
            <v>135</v>
          </cell>
          <cell r="C489">
            <v>136</v>
          </cell>
          <cell r="D489">
            <v>1.2999999999999999E-2</v>
          </cell>
          <cell r="E489">
            <v>27</v>
          </cell>
          <cell r="F489">
            <v>1270.67</v>
          </cell>
          <cell r="G489">
            <v>1270.0999999999999</v>
          </cell>
          <cell r="H489">
            <v>1263.96</v>
          </cell>
          <cell r="I489">
            <v>1263.9100000000001</v>
          </cell>
          <cell r="J489">
            <v>21.2</v>
          </cell>
          <cell r="K489">
            <v>0.23584905660355907</v>
          </cell>
          <cell r="L489" t="str">
            <v>Unificacion de Vertimientos</v>
          </cell>
          <cell r="M489" t="str">
            <v>Nuevo</v>
          </cell>
        </row>
        <row r="490">
          <cell r="B490">
            <v>123</v>
          </cell>
          <cell r="C490">
            <v>124</v>
          </cell>
          <cell r="D490">
            <v>1.2999999999999999E-2</v>
          </cell>
          <cell r="E490">
            <v>27</v>
          </cell>
          <cell r="F490">
            <v>1269.1400000000001</v>
          </cell>
          <cell r="G490">
            <v>1269.22</v>
          </cell>
          <cell r="H490">
            <v>1267.77</v>
          </cell>
          <cell r="I490">
            <v>1267.57</v>
          </cell>
          <cell r="J490">
            <v>67</v>
          </cell>
          <cell r="K490">
            <v>0.29850746268663503</v>
          </cell>
          <cell r="L490" t="str">
            <v>Unificacion de Vertimientos</v>
          </cell>
          <cell r="M490" t="str">
            <v>Nuevo</v>
          </cell>
        </row>
        <row r="491">
          <cell r="B491">
            <v>134</v>
          </cell>
          <cell r="C491">
            <v>135</v>
          </cell>
          <cell r="D491">
            <v>1.2999999999999999E-2</v>
          </cell>
          <cell r="E491">
            <v>27</v>
          </cell>
          <cell r="F491">
            <v>1270</v>
          </cell>
          <cell r="G491">
            <v>1270.67</v>
          </cell>
          <cell r="H491">
            <v>1264.0999999999999</v>
          </cell>
          <cell r="I491">
            <v>1263.96</v>
          </cell>
          <cell r="J491">
            <v>64.7</v>
          </cell>
          <cell r="K491">
            <v>0.21638330757321897</v>
          </cell>
          <cell r="L491" t="str">
            <v>Unificacion de Vertimientos</v>
          </cell>
          <cell r="M491" t="str">
            <v>Nuevo</v>
          </cell>
        </row>
        <row r="492">
          <cell r="B492">
            <v>125</v>
          </cell>
          <cell r="C492">
            <v>126</v>
          </cell>
          <cell r="D492">
            <v>1.2999999999999999E-2</v>
          </cell>
          <cell r="E492">
            <v>27</v>
          </cell>
          <cell r="F492">
            <v>1270</v>
          </cell>
          <cell r="G492">
            <v>1266.78</v>
          </cell>
          <cell r="H492">
            <v>1267.54</v>
          </cell>
          <cell r="I492">
            <v>1264.8399999999999</v>
          </cell>
          <cell r="J492">
            <v>166.1</v>
          </cell>
          <cell r="K492">
            <v>1.6255267910897324</v>
          </cell>
          <cell r="L492" t="str">
            <v>Unificacion de Vertimientos</v>
          </cell>
          <cell r="M492" t="str">
            <v>Nuevo</v>
          </cell>
        </row>
        <row r="493">
          <cell r="B493">
            <v>126</v>
          </cell>
          <cell r="C493">
            <v>127</v>
          </cell>
          <cell r="D493">
            <v>1.2999999999999999E-2</v>
          </cell>
          <cell r="E493">
            <v>27</v>
          </cell>
          <cell r="F493">
            <v>1266.78</v>
          </cell>
          <cell r="G493">
            <v>1267.5999999999999</v>
          </cell>
          <cell r="H493">
            <v>1264.8399999999999</v>
          </cell>
          <cell r="I493">
            <v>1264.79</v>
          </cell>
          <cell r="J493">
            <v>30.3</v>
          </cell>
          <cell r="K493">
            <v>0.16501650165001491</v>
          </cell>
          <cell r="L493" t="str">
            <v>Unificacion de Vertimientos</v>
          </cell>
          <cell r="M493" t="str">
            <v>Nuevo</v>
          </cell>
        </row>
        <row r="494">
          <cell r="B494">
            <v>127</v>
          </cell>
          <cell r="C494">
            <v>128</v>
          </cell>
          <cell r="D494">
            <v>1.2999999999999999E-2</v>
          </cell>
          <cell r="E494">
            <v>27</v>
          </cell>
          <cell r="F494">
            <v>1267.5999999999999</v>
          </cell>
          <cell r="G494">
            <v>1267.02</v>
          </cell>
          <cell r="H494">
            <v>1264.79</v>
          </cell>
          <cell r="I494">
            <v>1264.67</v>
          </cell>
          <cell r="J494">
            <v>55.3</v>
          </cell>
          <cell r="K494">
            <v>0.21699819168153864</v>
          </cell>
          <cell r="L494" t="str">
            <v>Unificacion de Vertimientos</v>
          </cell>
          <cell r="M494" t="str">
            <v>Nuevo</v>
          </cell>
        </row>
        <row r="495">
          <cell r="B495">
            <v>128</v>
          </cell>
          <cell r="C495">
            <v>129</v>
          </cell>
          <cell r="D495">
            <v>1.2999999999999999E-2</v>
          </cell>
          <cell r="E495">
            <v>27</v>
          </cell>
          <cell r="F495">
            <v>1267.02</v>
          </cell>
          <cell r="G495">
            <v>1267</v>
          </cell>
          <cell r="H495">
            <v>1264.67</v>
          </cell>
          <cell r="I495">
            <v>1264.57</v>
          </cell>
          <cell r="J495">
            <v>46.2</v>
          </cell>
          <cell r="K495">
            <v>0.21645021645051174</v>
          </cell>
          <cell r="L495" t="str">
            <v>Unificacion de Vertimientos</v>
          </cell>
          <cell r="M495" t="str">
            <v>Nuevo</v>
          </cell>
        </row>
        <row r="496">
          <cell r="B496">
            <v>129</v>
          </cell>
          <cell r="C496">
            <v>130</v>
          </cell>
          <cell r="D496">
            <v>1.2999999999999999E-2</v>
          </cell>
          <cell r="E496">
            <v>27</v>
          </cell>
          <cell r="F496">
            <v>1267</v>
          </cell>
          <cell r="G496">
            <v>1266.28</v>
          </cell>
          <cell r="H496">
            <v>1264.57</v>
          </cell>
          <cell r="I496">
            <v>1264.51</v>
          </cell>
          <cell r="J496">
            <v>27.2</v>
          </cell>
          <cell r="K496">
            <v>0.22058823529391702</v>
          </cell>
          <cell r="L496" t="str">
            <v>Viaducto</v>
          </cell>
          <cell r="M496" t="str">
            <v>Nuevo</v>
          </cell>
        </row>
        <row r="497">
          <cell r="B497">
            <v>130</v>
          </cell>
          <cell r="C497">
            <v>131</v>
          </cell>
          <cell r="D497">
            <v>1.2999999999999999E-2</v>
          </cell>
          <cell r="E497">
            <v>27</v>
          </cell>
          <cell r="F497">
            <v>1266.28</v>
          </cell>
          <cell r="G497">
            <v>1269.8800000000001</v>
          </cell>
          <cell r="H497">
            <v>1264.51</v>
          </cell>
          <cell r="I497">
            <v>1264.42</v>
          </cell>
          <cell r="J497">
            <v>41.9</v>
          </cell>
          <cell r="K497">
            <v>0.2147971360379908</v>
          </cell>
          <cell r="L497" t="str">
            <v>Unificacion de Vertimientos</v>
          </cell>
          <cell r="M497" t="str">
            <v>Nuevo</v>
          </cell>
        </row>
        <row r="498">
          <cell r="B498">
            <v>131</v>
          </cell>
          <cell r="C498">
            <v>132</v>
          </cell>
          <cell r="D498">
            <v>1.2999999999999999E-2</v>
          </cell>
          <cell r="E498">
            <v>27</v>
          </cell>
          <cell r="F498">
            <v>1269.8800000000001</v>
          </cell>
          <cell r="G498">
            <v>1270</v>
          </cell>
          <cell r="H498">
            <v>1264.42</v>
          </cell>
          <cell r="I498">
            <v>1264.31</v>
          </cell>
          <cell r="J498">
            <v>48.1</v>
          </cell>
          <cell r="K498">
            <v>0.22869022869049344</v>
          </cell>
          <cell r="L498" t="str">
            <v>Unificacion de Vertimientos</v>
          </cell>
          <cell r="M498" t="str">
            <v>Nuevo</v>
          </cell>
        </row>
        <row r="499">
          <cell r="B499">
            <v>132</v>
          </cell>
          <cell r="C499">
            <v>133</v>
          </cell>
          <cell r="D499">
            <v>1.2999999999999999E-2</v>
          </cell>
          <cell r="E499">
            <v>27</v>
          </cell>
          <cell r="F499">
            <v>1270</v>
          </cell>
          <cell r="G499">
            <v>1269.6500000000001</v>
          </cell>
          <cell r="H499">
            <v>1264.31</v>
          </cell>
          <cell r="I499">
            <v>1264.24</v>
          </cell>
          <cell r="J499">
            <v>30.4</v>
          </cell>
          <cell r="K499">
            <v>0.23026315789452745</v>
          </cell>
          <cell r="L499" t="str">
            <v>Unificacion de Vertimientos</v>
          </cell>
          <cell r="M499" t="str">
            <v>Nuevo</v>
          </cell>
        </row>
        <row r="500">
          <cell r="B500" t="str">
            <v>BV81</v>
          </cell>
          <cell r="C500" t="str">
            <v>PTAR</v>
          </cell>
          <cell r="D500">
            <v>1.2999999999999999E-2</v>
          </cell>
          <cell r="E500">
            <v>27</v>
          </cell>
          <cell r="F500">
            <v>1248.6600000000001</v>
          </cell>
          <cell r="G500" t="e">
            <v>#N/A</v>
          </cell>
          <cell r="H500">
            <v>1246.8800000000001</v>
          </cell>
          <cell r="I500">
            <v>1246.82</v>
          </cell>
          <cell r="J500">
            <v>58.7</v>
          </cell>
          <cell r="K500">
            <v>0.10221465076690427</v>
          </cell>
          <cell r="L500" t="str">
            <v>Unificacion de Vertimientos</v>
          </cell>
          <cell r="M500" t="str">
            <v>Nuevo</v>
          </cell>
        </row>
        <row r="501">
          <cell r="B501">
            <v>122</v>
          </cell>
          <cell r="C501">
            <v>123</v>
          </cell>
          <cell r="D501">
            <v>1.2999999999999999E-2</v>
          </cell>
          <cell r="E501">
            <v>27</v>
          </cell>
          <cell r="F501">
            <v>1270.1300000000001</v>
          </cell>
          <cell r="G501">
            <v>1269.1400000000001</v>
          </cell>
          <cell r="H501">
            <v>1268.48</v>
          </cell>
          <cell r="I501">
            <v>1267.77</v>
          </cell>
          <cell r="J501">
            <v>21.8</v>
          </cell>
          <cell r="K501">
            <v>3.2568807339451209</v>
          </cell>
          <cell r="L501" t="str">
            <v>Unificacion de Vertimientos</v>
          </cell>
          <cell r="M501" t="str">
            <v>Nuevo</v>
          </cell>
        </row>
        <row r="502">
          <cell r="B502" t="str">
            <v>AD4</v>
          </cell>
          <cell r="C502" t="str">
            <v>AD5</v>
          </cell>
          <cell r="D502">
            <v>1.2999999999999999E-2</v>
          </cell>
          <cell r="E502">
            <v>10</v>
          </cell>
          <cell r="F502">
            <v>1297.74</v>
          </cell>
          <cell r="G502">
            <v>1298.0899999999999</v>
          </cell>
          <cell r="H502">
            <v>1295.96</v>
          </cell>
          <cell r="I502">
            <v>1295.5899999999999</v>
          </cell>
          <cell r="J502">
            <v>89.1</v>
          </cell>
          <cell r="K502">
            <v>0.41526374859721471</v>
          </cell>
          <cell r="L502" t="str">
            <v>Unificacion de Vertimientos</v>
          </cell>
          <cell r="M502" t="str">
            <v>Nuevo</v>
          </cell>
        </row>
        <row r="503">
          <cell r="B503" t="str">
            <v>BV79</v>
          </cell>
          <cell r="C503" t="str">
            <v>BV80</v>
          </cell>
          <cell r="D503">
            <v>1.2999999999999999E-2</v>
          </cell>
          <cell r="E503">
            <v>27</v>
          </cell>
          <cell r="F503">
            <v>1249.52</v>
          </cell>
          <cell r="G503">
            <v>1250.43</v>
          </cell>
          <cell r="H503">
            <v>1246.96</v>
          </cell>
          <cell r="I503">
            <v>1246.92</v>
          </cell>
          <cell r="J503">
            <v>38.799999999999997</v>
          </cell>
          <cell r="K503">
            <v>0.10309278350506088</v>
          </cell>
          <cell r="L503" t="str">
            <v>Unificacion de Vertimientos</v>
          </cell>
          <cell r="M503" t="str">
            <v>Nuevo</v>
          </cell>
        </row>
        <row r="504">
          <cell r="B504" t="str">
            <v>A11</v>
          </cell>
          <cell r="C504" t="str">
            <v>A12</v>
          </cell>
          <cell r="D504">
            <v>1.2999999999999999E-2</v>
          </cell>
          <cell r="E504">
            <v>18</v>
          </cell>
          <cell r="F504">
            <v>1292</v>
          </cell>
          <cell r="G504">
            <v>1292.5</v>
          </cell>
          <cell r="H504">
            <v>1288.24</v>
          </cell>
          <cell r="I504">
            <v>1288.1400000000001</v>
          </cell>
          <cell r="J504">
            <v>46.8</v>
          </cell>
          <cell r="K504">
            <v>0.21367521367501938</v>
          </cell>
          <cell r="L504" t="str">
            <v>Unificacion de Vertimientos</v>
          </cell>
          <cell r="M504" t="str">
            <v>Nuevo</v>
          </cell>
        </row>
        <row r="505">
          <cell r="B505" t="str">
            <v>A12</v>
          </cell>
          <cell r="C505" t="str">
            <v>A13</v>
          </cell>
          <cell r="D505">
            <v>1.2999999999999999E-2</v>
          </cell>
          <cell r="E505">
            <v>18</v>
          </cell>
          <cell r="F505">
            <v>1292.5</v>
          </cell>
          <cell r="G505">
            <v>1292.71</v>
          </cell>
          <cell r="H505">
            <v>1288.1400000000001</v>
          </cell>
          <cell r="I505">
            <v>1288.0899999999999</v>
          </cell>
          <cell r="J505">
            <v>18.3</v>
          </cell>
          <cell r="K505">
            <v>0.27322404371684095</v>
          </cell>
          <cell r="L505" t="str">
            <v>Unificacion de Vertimientos</v>
          </cell>
          <cell r="M505" t="str">
            <v>Nuevo</v>
          </cell>
        </row>
        <row r="506">
          <cell r="B506" t="str">
            <v>A14</v>
          </cell>
          <cell r="C506" t="str">
            <v>A15</v>
          </cell>
          <cell r="D506">
            <v>1.2999999999999999E-2</v>
          </cell>
          <cell r="E506">
            <v>18</v>
          </cell>
          <cell r="F506">
            <v>1293</v>
          </cell>
          <cell r="G506">
            <v>1292.8399999999999</v>
          </cell>
          <cell r="H506">
            <v>1287.93</v>
          </cell>
          <cell r="I506">
            <v>1287.8399999999999</v>
          </cell>
          <cell r="J506">
            <v>37.799999999999997</v>
          </cell>
          <cell r="K506">
            <v>0.23809523809562311</v>
          </cell>
          <cell r="L506" t="str">
            <v>Unificacion de Vertimientos</v>
          </cell>
          <cell r="M506" t="str">
            <v>Nuevo</v>
          </cell>
        </row>
        <row r="507">
          <cell r="B507" t="str">
            <v>A15</v>
          </cell>
          <cell r="C507" t="str">
            <v>A16</v>
          </cell>
          <cell r="D507">
            <v>1.2999999999999999E-2</v>
          </cell>
          <cell r="E507">
            <v>18</v>
          </cell>
          <cell r="F507">
            <v>1292.8399999999999</v>
          </cell>
          <cell r="G507">
            <v>1291.8</v>
          </cell>
          <cell r="H507">
            <v>1287.8399999999999</v>
          </cell>
          <cell r="I507">
            <v>1287.74</v>
          </cell>
          <cell r="J507">
            <v>46.8</v>
          </cell>
          <cell r="K507">
            <v>0.21367521367501938</v>
          </cell>
          <cell r="L507" t="str">
            <v>Unificacion de Vertimientos</v>
          </cell>
          <cell r="M507" t="str">
            <v>Nuevo</v>
          </cell>
        </row>
        <row r="508">
          <cell r="B508" t="str">
            <v>A16</v>
          </cell>
          <cell r="C508" t="str">
            <v>A17</v>
          </cell>
          <cell r="D508">
            <v>1.2999999999999999E-2</v>
          </cell>
          <cell r="E508">
            <v>18</v>
          </cell>
          <cell r="F508">
            <v>1291.8</v>
          </cell>
          <cell r="G508">
            <v>1291.05</v>
          </cell>
          <cell r="H508">
            <v>1287.74</v>
          </cell>
          <cell r="I508">
            <v>1288.29</v>
          </cell>
          <cell r="J508">
            <v>56.1</v>
          </cell>
          <cell r="K508">
            <v>-0.98039215686266412</v>
          </cell>
          <cell r="L508" t="str">
            <v>Unificacion de Vertimientos</v>
          </cell>
          <cell r="M508" t="str">
            <v>Nuevo</v>
          </cell>
        </row>
        <row r="509">
          <cell r="B509" t="str">
            <v>A17</v>
          </cell>
          <cell r="C509" t="str">
            <v>A18</v>
          </cell>
          <cell r="D509">
            <v>1.2999999999999999E-2</v>
          </cell>
          <cell r="E509">
            <v>18</v>
          </cell>
          <cell r="F509">
            <v>1291.05</v>
          </cell>
          <cell r="G509">
            <v>1290</v>
          </cell>
          <cell r="H509">
            <v>1288.29</v>
          </cell>
          <cell r="I509">
            <v>1287.45</v>
          </cell>
          <cell r="J509">
            <v>52.2</v>
          </cell>
          <cell r="K509">
            <v>1.6091954022986936</v>
          </cell>
          <cell r="L509" t="str">
            <v>Unificacion de Vertimientos</v>
          </cell>
          <cell r="M509" t="str">
            <v>Nuevo</v>
          </cell>
        </row>
        <row r="510">
          <cell r="B510" t="str">
            <v>A18</v>
          </cell>
          <cell r="C510" t="str">
            <v>A19</v>
          </cell>
          <cell r="D510">
            <v>1.2999999999999999E-2</v>
          </cell>
          <cell r="E510">
            <v>18</v>
          </cell>
          <cell r="F510">
            <v>1290</v>
          </cell>
          <cell r="G510">
            <v>1289.26</v>
          </cell>
          <cell r="H510">
            <v>1287.45</v>
          </cell>
          <cell r="I510">
            <v>1287.27</v>
          </cell>
          <cell r="J510">
            <v>40.799999999999997</v>
          </cell>
          <cell r="K510">
            <v>0.44117647058839132</v>
          </cell>
          <cell r="L510" t="str">
            <v>Unificacion de Vertimientos</v>
          </cell>
          <cell r="M510" t="str">
            <v>Nuevo</v>
          </cell>
        </row>
        <row r="511">
          <cell r="B511">
            <v>850</v>
          </cell>
          <cell r="C511" t="str">
            <v>AD2</v>
          </cell>
          <cell r="D511">
            <v>1.2999999999999999E-2</v>
          </cell>
          <cell r="E511">
            <v>10</v>
          </cell>
          <cell r="F511">
            <v>1301.23</v>
          </cell>
          <cell r="G511">
            <v>1297.68</v>
          </cell>
          <cell r="H511">
            <v>1298.32</v>
          </cell>
          <cell r="I511">
            <v>1296.27</v>
          </cell>
          <cell r="J511">
            <v>70.8</v>
          </cell>
          <cell r="K511">
            <v>2.8954802259886363</v>
          </cell>
          <cell r="L511" t="str">
            <v>Unificacion de Vertimientos</v>
          </cell>
          <cell r="M511" t="str">
            <v>Nuevo</v>
          </cell>
        </row>
        <row r="512">
          <cell r="B512" t="str">
            <v>A9</v>
          </cell>
          <cell r="C512" t="str">
            <v>A10</v>
          </cell>
          <cell r="D512">
            <v>1.2999999999999999E-2</v>
          </cell>
          <cell r="E512">
            <v>16</v>
          </cell>
          <cell r="F512">
            <v>1292.3499999999999</v>
          </cell>
          <cell r="G512">
            <v>1291.5</v>
          </cell>
          <cell r="H512">
            <v>1288.43</v>
          </cell>
          <cell r="I512">
            <v>1288.3</v>
          </cell>
          <cell r="J512">
            <v>27.4</v>
          </cell>
          <cell r="K512">
            <v>0.47445255474492393</v>
          </cell>
          <cell r="L512" t="str">
            <v>Unificacion de Vertimientos</v>
          </cell>
          <cell r="M512" t="str">
            <v>Nuevo</v>
          </cell>
        </row>
        <row r="513">
          <cell r="B513" t="str">
            <v>AD3</v>
          </cell>
          <cell r="C513" t="str">
            <v>AD4</v>
          </cell>
          <cell r="D513">
            <v>1.2999999999999999E-2</v>
          </cell>
          <cell r="E513">
            <v>10</v>
          </cell>
          <cell r="F513">
            <v>1298.32</v>
          </cell>
          <cell r="G513">
            <v>1297.74</v>
          </cell>
          <cell r="H513">
            <v>1296.1600000000001</v>
          </cell>
          <cell r="I513">
            <v>1295.96</v>
          </cell>
          <cell r="J513">
            <v>45.7</v>
          </cell>
          <cell r="K513">
            <v>0.43763676148806446</v>
          </cell>
          <cell r="L513" t="str">
            <v>Unificacion de Vertimientos</v>
          </cell>
          <cell r="M513" t="str">
            <v>Nuevo</v>
          </cell>
        </row>
        <row r="514">
          <cell r="B514" t="str">
            <v>A7</v>
          </cell>
          <cell r="C514" t="str">
            <v>A8</v>
          </cell>
          <cell r="D514">
            <v>1.2999999999999999E-2</v>
          </cell>
          <cell r="E514">
            <v>16</v>
          </cell>
          <cell r="F514">
            <v>1293.69</v>
          </cell>
          <cell r="G514">
            <v>1293.5</v>
          </cell>
          <cell r="H514">
            <v>1288.6099999999999</v>
          </cell>
          <cell r="I514">
            <v>1288.55</v>
          </cell>
          <cell r="J514">
            <v>16.3</v>
          </cell>
          <cell r="K514">
            <v>0.36809815950886765</v>
          </cell>
          <cell r="L514" t="str">
            <v>Unificacion de Vertimientos</v>
          </cell>
          <cell r="M514" t="str">
            <v>Nuevo</v>
          </cell>
        </row>
        <row r="515">
          <cell r="B515" t="str">
            <v>AD5</v>
          </cell>
          <cell r="C515" t="str">
            <v>AD6</v>
          </cell>
          <cell r="D515">
            <v>1.2999999999999999E-2</v>
          </cell>
          <cell r="E515">
            <v>10</v>
          </cell>
          <cell r="F515">
            <v>1298.0899999999999</v>
          </cell>
          <cell r="G515">
            <v>1297.42</v>
          </cell>
          <cell r="H515">
            <v>1295.5899999999999</v>
          </cell>
          <cell r="I515">
            <v>1295.4100000000001</v>
          </cell>
          <cell r="J515">
            <v>43.3</v>
          </cell>
          <cell r="K515">
            <v>0.41570438799038406</v>
          </cell>
          <cell r="L515" t="str">
            <v>Unificacion de Vertimientos</v>
          </cell>
          <cell r="M515" t="str">
            <v>Nuevo</v>
          </cell>
        </row>
        <row r="516">
          <cell r="B516" t="str">
            <v>AD6</v>
          </cell>
          <cell r="C516" t="str">
            <v>AD7</v>
          </cell>
          <cell r="D516">
            <v>1.2999999999999999E-2</v>
          </cell>
          <cell r="E516">
            <v>10</v>
          </cell>
          <cell r="F516">
            <v>1297.42</v>
          </cell>
          <cell r="G516">
            <v>1297.76</v>
          </cell>
          <cell r="H516">
            <v>1295.4100000000001</v>
          </cell>
          <cell r="I516">
            <v>1295.3</v>
          </cell>
          <cell r="J516">
            <v>24</v>
          </cell>
          <cell r="K516">
            <v>0</v>
          </cell>
          <cell r="L516" t="str">
            <v>Unificacion de Vertimientos</v>
          </cell>
          <cell r="M516" t="str">
            <v>Nuevo</v>
          </cell>
        </row>
        <row r="517">
          <cell r="B517" t="str">
            <v>AD7</v>
          </cell>
          <cell r="C517" t="str">
            <v>AD8</v>
          </cell>
          <cell r="D517">
            <v>1.2999999999999999E-2</v>
          </cell>
          <cell r="E517">
            <v>10</v>
          </cell>
          <cell r="F517">
            <v>1297.76</v>
          </cell>
          <cell r="G517">
            <v>1297.69</v>
          </cell>
          <cell r="H517">
            <v>1295.3</v>
          </cell>
          <cell r="I517">
            <v>1295.1500000000001</v>
          </cell>
          <cell r="J517">
            <v>34.200000000000003</v>
          </cell>
          <cell r="K517">
            <v>0</v>
          </cell>
          <cell r="L517" t="str">
            <v>Unificacion de Vertimientos</v>
          </cell>
          <cell r="M517" t="str">
            <v>Nuevo</v>
          </cell>
        </row>
        <row r="518">
          <cell r="B518" t="str">
            <v>AD8</v>
          </cell>
          <cell r="C518" t="str">
            <v>AD9</v>
          </cell>
          <cell r="D518">
            <v>1.2999999999999999E-2</v>
          </cell>
          <cell r="E518">
            <v>10</v>
          </cell>
          <cell r="F518">
            <v>1297.69</v>
          </cell>
          <cell r="G518">
            <v>1297.3699999999999</v>
          </cell>
          <cell r="H518">
            <v>1295.1500000000001</v>
          </cell>
          <cell r="I518">
            <v>1295.08</v>
          </cell>
          <cell r="J518">
            <v>14.9</v>
          </cell>
          <cell r="K518">
            <v>0</v>
          </cell>
          <cell r="L518" t="str">
            <v>Unificacion de Vertimientos</v>
          </cell>
          <cell r="M518" t="str">
            <v>Nuevo</v>
          </cell>
        </row>
        <row r="519">
          <cell r="B519" t="str">
            <v>AD9</v>
          </cell>
          <cell r="C519" t="str">
            <v>AD10</v>
          </cell>
          <cell r="D519">
            <v>1.2999999999999999E-2</v>
          </cell>
          <cell r="E519">
            <v>10</v>
          </cell>
          <cell r="F519">
            <v>1297.3699999999999</v>
          </cell>
          <cell r="G519">
            <v>1301</v>
          </cell>
          <cell r="H519">
            <v>1295.08</v>
          </cell>
          <cell r="I519">
            <v>1295</v>
          </cell>
          <cell r="J519">
            <v>17.399999999999999</v>
          </cell>
          <cell r="K519">
            <v>0</v>
          </cell>
          <cell r="L519" t="str">
            <v>Unificacion de Vertimientos</v>
          </cell>
          <cell r="M519" t="str">
            <v>Nuevo</v>
          </cell>
        </row>
        <row r="520">
          <cell r="B520" t="str">
            <v>AD10</v>
          </cell>
          <cell r="C520" t="str">
            <v>AD11</v>
          </cell>
          <cell r="D520">
            <v>1.2999999999999999E-2</v>
          </cell>
          <cell r="E520">
            <v>10</v>
          </cell>
          <cell r="F520">
            <v>1301</v>
          </cell>
          <cell r="G520">
            <v>1298</v>
          </cell>
          <cell r="H520">
            <v>1295</v>
          </cell>
          <cell r="I520">
            <v>1294.8599999999999</v>
          </cell>
          <cell r="J520">
            <v>31.5</v>
          </cell>
          <cell r="K520">
            <v>0</v>
          </cell>
          <cell r="L520" t="str">
            <v>Unificacion de Vertimientos</v>
          </cell>
          <cell r="M520" t="str">
            <v>Nuevo</v>
          </cell>
        </row>
        <row r="521">
          <cell r="B521" t="str">
            <v>AD11</v>
          </cell>
          <cell r="C521" t="str">
            <v>AD12</v>
          </cell>
          <cell r="D521">
            <v>1.2999999999999999E-2</v>
          </cell>
          <cell r="E521">
            <v>10</v>
          </cell>
          <cell r="F521">
            <v>1298</v>
          </cell>
          <cell r="G521">
            <v>1296.6400000000001</v>
          </cell>
          <cell r="H521">
            <v>1294.8599999999999</v>
          </cell>
          <cell r="I521">
            <v>1294.71</v>
          </cell>
          <cell r="J521">
            <v>35.5</v>
          </cell>
          <cell r="K521">
            <v>0</v>
          </cell>
          <cell r="L521" t="str">
            <v>Unificacion de Vertimientos</v>
          </cell>
          <cell r="M521" t="str">
            <v>Nuevo</v>
          </cell>
        </row>
        <row r="522">
          <cell r="B522" t="str">
            <v>AD16</v>
          </cell>
          <cell r="C522" t="str">
            <v>AD17</v>
          </cell>
          <cell r="D522">
            <v>1.2999999999999999E-2</v>
          </cell>
          <cell r="E522">
            <v>10</v>
          </cell>
          <cell r="F522">
            <v>1295</v>
          </cell>
          <cell r="G522">
            <v>1295.3900000000001</v>
          </cell>
          <cell r="H522">
            <v>1293.08</v>
          </cell>
          <cell r="I522">
            <v>1292.98</v>
          </cell>
          <cell r="J522">
            <v>23.1</v>
          </cell>
          <cell r="K522">
            <v>0</v>
          </cell>
          <cell r="L522" t="str">
            <v>Unificacion de Vertimientos</v>
          </cell>
          <cell r="M522" t="str">
            <v>Nuevo</v>
          </cell>
        </row>
        <row r="523">
          <cell r="B523" t="str">
            <v>AD17</v>
          </cell>
          <cell r="C523" t="str">
            <v>AD18</v>
          </cell>
          <cell r="D523">
            <v>1.2999999999999999E-2</v>
          </cell>
          <cell r="E523">
            <v>10</v>
          </cell>
          <cell r="F523">
            <v>1295.3900000000001</v>
          </cell>
          <cell r="G523">
            <v>1294.4100000000001</v>
          </cell>
          <cell r="H523">
            <v>1292.98</v>
          </cell>
          <cell r="I523">
            <v>1292.8699999999999</v>
          </cell>
          <cell r="J523">
            <v>31.3</v>
          </cell>
          <cell r="K523">
            <v>0</v>
          </cell>
          <cell r="L523" t="str">
            <v>Unificacion de Vertimientos</v>
          </cell>
          <cell r="M523" t="str">
            <v>Nuevo</v>
          </cell>
        </row>
        <row r="524">
          <cell r="B524" t="str">
            <v>AD2</v>
          </cell>
          <cell r="C524" t="str">
            <v>AD3</v>
          </cell>
          <cell r="D524">
            <v>1.2999999999999999E-2</v>
          </cell>
          <cell r="E524">
            <v>10</v>
          </cell>
          <cell r="F524">
            <v>1297.68</v>
          </cell>
          <cell r="G524">
            <v>1298.32</v>
          </cell>
          <cell r="H524">
            <v>1296.27</v>
          </cell>
          <cell r="I524">
            <v>1296.1600000000001</v>
          </cell>
          <cell r="J524">
            <v>24.1</v>
          </cell>
          <cell r="K524">
            <v>0</v>
          </cell>
          <cell r="L524" t="str">
            <v>Unificacion de Vertimientos</v>
          </cell>
          <cell r="M524" t="str">
            <v>Nuevo</v>
          </cell>
        </row>
        <row r="525">
          <cell r="B525" t="str">
            <v>MR24</v>
          </cell>
          <cell r="C525" t="str">
            <v>MR25</v>
          </cell>
          <cell r="D525">
            <v>1.2999999999999999E-2</v>
          </cell>
          <cell r="E525">
            <v>12</v>
          </cell>
          <cell r="F525">
            <v>1274.08</v>
          </cell>
          <cell r="G525">
            <v>1274.1500000000001</v>
          </cell>
          <cell r="H525">
            <v>1272.06</v>
          </cell>
          <cell r="I525">
            <v>1272</v>
          </cell>
          <cell r="J525">
            <v>23.1</v>
          </cell>
          <cell r="K525">
            <v>0</v>
          </cell>
          <cell r="L525" t="str">
            <v>Unificacion de Vertimientos</v>
          </cell>
          <cell r="M525" t="str">
            <v>Nuevo</v>
          </cell>
        </row>
        <row r="526">
          <cell r="B526" t="str">
            <v>AD15</v>
          </cell>
          <cell r="C526" t="str">
            <v>AD16</v>
          </cell>
          <cell r="D526">
            <v>1.2999999999999999E-2</v>
          </cell>
          <cell r="E526">
            <v>10</v>
          </cell>
          <cell r="F526">
            <v>1294.74</v>
          </cell>
          <cell r="G526">
            <v>1295</v>
          </cell>
          <cell r="H526">
            <v>1293.1500000000001</v>
          </cell>
          <cell r="I526">
            <v>1293.08</v>
          </cell>
          <cell r="J526">
            <v>20.399999999999999</v>
          </cell>
          <cell r="K526">
            <v>0</v>
          </cell>
          <cell r="L526" t="str">
            <v>Unificacion de Vertimientos</v>
          </cell>
          <cell r="M526" t="str">
            <v>Nuevo</v>
          </cell>
        </row>
        <row r="527">
          <cell r="B527">
            <v>941</v>
          </cell>
          <cell r="C527" t="str">
            <v>MR14</v>
          </cell>
          <cell r="D527">
            <v>1.2999999999999999E-2</v>
          </cell>
          <cell r="E527">
            <v>16</v>
          </cell>
          <cell r="F527">
            <v>1279.96</v>
          </cell>
          <cell r="G527">
            <v>1281.23</v>
          </cell>
          <cell r="H527">
            <v>1275.72</v>
          </cell>
          <cell r="I527">
            <v>1280.1600000000001</v>
          </cell>
          <cell r="J527">
            <v>104.4</v>
          </cell>
          <cell r="K527">
            <v>0</v>
          </cell>
          <cell r="L527" t="str">
            <v>Unificacion de Vertimientos</v>
          </cell>
          <cell r="M527" t="str">
            <v>Nuevo</v>
          </cell>
        </row>
        <row r="528">
          <cell r="B528" t="str">
            <v>MR14</v>
          </cell>
          <cell r="C528" t="str">
            <v>MR15</v>
          </cell>
          <cell r="D528">
            <v>1.2999999999999999E-2</v>
          </cell>
          <cell r="E528">
            <v>16</v>
          </cell>
          <cell r="F528">
            <v>1281.23</v>
          </cell>
          <cell r="G528">
            <v>1280.4100000000001</v>
          </cell>
          <cell r="H528">
            <v>1280.1600000000001</v>
          </cell>
          <cell r="I528">
            <v>1279.08</v>
          </cell>
          <cell r="J528">
            <v>76.7</v>
          </cell>
          <cell r="K528">
            <v>0</v>
          </cell>
          <cell r="L528" t="str">
            <v>Unificacion de Vertimientos</v>
          </cell>
          <cell r="M528" t="str">
            <v>Nuevo</v>
          </cell>
        </row>
        <row r="529">
          <cell r="B529" t="str">
            <v>MR15</v>
          </cell>
          <cell r="C529" t="str">
            <v>MR16</v>
          </cell>
          <cell r="D529">
            <v>1.2999999999999999E-2</v>
          </cell>
          <cell r="E529">
            <v>16</v>
          </cell>
          <cell r="F529">
            <v>1280.4100000000001</v>
          </cell>
          <cell r="G529">
            <v>1280</v>
          </cell>
          <cell r="H529">
            <v>1279.08</v>
          </cell>
          <cell r="I529">
            <v>1278.74</v>
          </cell>
          <cell r="J529">
            <v>72.099999999999994</v>
          </cell>
          <cell r="K529">
            <v>0</v>
          </cell>
          <cell r="L529" t="str">
            <v>Unificacion de Vertimientos</v>
          </cell>
          <cell r="M529" t="str">
            <v>Nuevo</v>
          </cell>
        </row>
        <row r="530">
          <cell r="B530" t="str">
            <v>MR16</v>
          </cell>
          <cell r="C530" t="str">
            <v>MR17</v>
          </cell>
          <cell r="D530">
            <v>1.2999999999999999E-2</v>
          </cell>
          <cell r="E530">
            <v>18</v>
          </cell>
          <cell r="F530">
            <v>1280</v>
          </cell>
          <cell r="G530">
            <v>1279.6400000000001</v>
          </cell>
          <cell r="H530">
            <v>1278.74</v>
          </cell>
          <cell r="I530">
            <v>1278.72</v>
          </cell>
          <cell r="J530">
            <v>11</v>
          </cell>
          <cell r="K530">
            <v>0</v>
          </cell>
          <cell r="L530" t="str">
            <v>Unificacion de Vertimientos</v>
          </cell>
          <cell r="M530" t="str">
            <v>Nuevo</v>
          </cell>
        </row>
        <row r="531">
          <cell r="B531" t="str">
            <v>MR17</v>
          </cell>
          <cell r="C531" t="str">
            <v>MR18</v>
          </cell>
          <cell r="D531">
            <v>1.2999999999999999E-2</v>
          </cell>
          <cell r="E531">
            <v>18</v>
          </cell>
          <cell r="F531">
            <v>1279.6400000000001</v>
          </cell>
          <cell r="G531">
            <v>1278.5999999999999</v>
          </cell>
          <cell r="H531">
            <v>1278.72</v>
          </cell>
          <cell r="I531">
            <v>1276.79</v>
          </cell>
          <cell r="J531">
            <v>30.6</v>
          </cell>
          <cell r="K531">
            <v>0</v>
          </cell>
          <cell r="L531" t="str">
            <v>Unificacion de Vertimientos</v>
          </cell>
          <cell r="M531" t="str">
            <v>Nuevo</v>
          </cell>
        </row>
        <row r="532">
          <cell r="B532" t="str">
            <v>MR18</v>
          </cell>
          <cell r="C532" t="str">
            <v>MR19</v>
          </cell>
          <cell r="D532">
            <v>1.2999999999999999E-2</v>
          </cell>
          <cell r="E532">
            <v>18</v>
          </cell>
          <cell r="F532">
            <v>1278.5999999999999</v>
          </cell>
          <cell r="G532">
            <v>1277.3699999999999</v>
          </cell>
          <cell r="H532">
            <v>1276.79</v>
          </cell>
          <cell r="I532">
            <v>1276.26</v>
          </cell>
          <cell r="J532">
            <v>25.7</v>
          </cell>
          <cell r="K532">
            <v>0</v>
          </cell>
          <cell r="L532" t="str">
            <v>Unificacion de Vertimientos</v>
          </cell>
          <cell r="M532" t="str">
            <v>Nuevo</v>
          </cell>
        </row>
        <row r="533">
          <cell r="B533" t="str">
            <v>MR19</v>
          </cell>
          <cell r="C533" t="str">
            <v>MR20</v>
          </cell>
          <cell r="D533">
            <v>1.2999999999999999E-2</v>
          </cell>
          <cell r="E533">
            <v>18</v>
          </cell>
          <cell r="F533">
            <v>1277.3699999999999</v>
          </cell>
          <cell r="G533">
            <v>1275.1500000000001</v>
          </cell>
          <cell r="H533">
            <v>1276.26</v>
          </cell>
          <cell r="I533">
            <v>1273.98</v>
          </cell>
          <cell r="J533">
            <v>38.700000000000003</v>
          </cell>
          <cell r="K533">
            <v>0</v>
          </cell>
          <cell r="L533" t="str">
            <v>Unificacion de Vertimientos</v>
          </cell>
          <cell r="M533" t="str">
            <v>Nuevo</v>
          </cell>
        </row>
        <row r="534">
          <cell r="B534" t="str">
            <v>MR20</v>
          </cell>
          <cell r="C534" t="str">
            <v>MR21</v>
          </cell>
          <cell r="D534">
            <v>1.2999999999999999E-2</v>
          </cell>
          <cell r="E534">
            <v>18</v>
          </cell>
          <cell r="F534">
            <v>1275.1500000000001</v>
          </cell>
          <cell r="G534">
            <v>1273.1600000000001</v>
          </cell>
          <cell r="H534">
            <v>1273.98</v>
          </cell>
          <cell r="I534">
            <v>1272.24</v>
          </cell>
          <cell r="J534">
            <v>32.9</v>
          </cell>
          <cell r="K534">
            <v>0</v>
          </cell>
          <cell r="L534" t="str">
            <v>Unificacion de Vertimientos</v>
          </cell>
          <cell r="M534" t="str">
            <v>Nuevo</v>
          </cell>
        </row>
        <row r="535">
          <cell r="B535" t="str">
            <v>A10</v>
          </cell>
          <cell r="C535" t="str">
            <v>A11</v>
          </cell>
          <cell r="D535">
            <v>1.2999999999999999E-2</v>
          </cell>
          <cell r="E535">
            <v>18</v>
          </cell>
          <cell r="F535">
            <v>1291.5</v>
          </cell>
          <cell r="G535">
            <v>1292</v>
          </cell>
          <cell r="H535">
            <v>1288.3</v>
          </cell>
          <cell r="I535">
            <v>1288.24</v>
          </cell>
          <cell r="J535">
            <v>22.8</v>
          </cell>
          <cell r="K535">
            <v>0</v>
          </cell>
          <cell r="L535" t="str">
            <v>Unificacion de Vertimientos</v>
          </cell>
          <cell r="M535" t="str">
            <v>Nuevo</v>
          </cell>
        </row>
        <row r="536">
          <cell r="B536" t="str">
            <v>MR22</v>
          </cell>
          <cell r="C536">
            <v>68</v>
          </cell>
          <cell r="D536">
            <v>1.2999999999999999E-2</v>
          </cell>
          <cell r="E536">
            <v>18</v>
          </cell>
          <cell r="F536">
            <v>1274.51</v>
          </cell>
          <cell r="G536">
            <v>1273.33</v>
          </cell>
          <cell r="H536">
            <v>1272.23</v>
          </cell>
          <cell r="I536">
            <v>1272.2</v>
          </cell>
          <cell r="J536">
            <v>11.9</v>
          </cell>
          <cell r="K536">
            <v>0</v>
          </cell>
          <cell r="L536" t="str">
            <v>Unificacion de Vertimientos</v>
          </cell>
          <cell r="M536" t="str">
            <v>Nuevo</v>
          </cell>
        </row>
        <row r="537">
          <cell r="B537" t="str">
            <v>BV80</v>
          </cell>
          <cell r="C537" t="str">
            <v>BV81</v>
          </cell>
          <cell r="D537">
            <v>1.2999999999999999E-2</v>
          </cell>
          <cell r="E537">
            <v>27</v>
          </cell>
          <cell r="F537">
            <v>1250.43</v>
          </cell>
          <cell r="G537">
            <v>1248.6600000000001</v>
          </cell>
          <cell r="H537">
            <v>1246.92</v>
          </cell>
          <cell r="I537">
            <v>1246.8800000000001</v>
          </cell>
          <cell r="J537">
            <v>31.7</v>
          </cell>
          <cell r="K537">
            <v>0</v>
          </cell>
          <cell r="L537" t="str">
            <v>Unificacion de Vertimientos</v>
          </cell>
          <cell r="M537" t="str">
            <v>Nuevo</v>
          </cell>
        </row>
        <row r="538">
          <cell r="B538" t="str">
            <v>MR25</v>
          </cell>
          <cell r="C538" t="str">
            <v>MR26</v>
          </cell>
          <cell r="D538">
            <v>1.2999999999999999E-2</v>
          </cell>
          <cell r="E538">
            <v>12</v>
          </cell>
          <cell r="F538">
            <v>1274.1500000000001</v>
          </cell>
          <cell r="G538">
            <v>1274.7</v>
          </cell>
          <cell r="H538">
            <v>1272</v>
          </cell>
          <cell r="I538">
            <v>1271.94</v>
          </cell>
          <cell r="J538">
            <v>25.5</v>
          </cell>
          <cell r="K538">
            <v>0</v>
          </cell>
          <cell r="L538" t="str">
            <v>Unificacion de Vertimientos</v>
          </cell>
          <cell r="M538" t="str">
            <v>Nuevo</v>
          </cell>
        </row>
        <row r="539">
          <cell r="B539" t="str">
            <v>MR26</v>
          </cell>
          <cell r="C539" t="str">
            <v>A46</v>
          </cell>
          <cell r="D539">
            <v>1.2999999999999999E-2</v>
          </cell>
          <cell r="E539">
            <v>12</v>
          </cell>
          <cell r="F539">
            <v>1274.7</v>
          </cell>
          <cell r="G539">
            <v>1275.5999999999999</v>
          </cell>
          <cell r="H539">
            <v>1271.94</v>
          </cell>
          <cell r="I539">
            <v>1271.6500000000001</v>
          </cell>
          <cell r="J539">
            <v>24</v>
          </cell>
          <cell r="K539">
            <v>0</v>
          </cell>
          <cell r="L539" t="str">
            <v>Unificacion de Vertimientos</v>
          </cell>
          <cell r="M539" t="str">
            <v>Nuevo</v>
          </cell>
        </row>
        <row r="540">
          <cell r="B540">
            <v>1048</v>
          </cell>
          <cell r="C540" t="str">
            <v>P2</v>
          </cell>
          <cell r="D540">
            <v>1.2999999999999999E-2</v>
          </cell>
          <cell r="E540">
            <v>16</v>
          </cell>
          <cell r="F540">
            <v>1291.82</v>
          </cell>
          <cell r="G540">
            <v>1292.48</v>
          </cell>
          <cell r="H540">
            <v>1289.5899999999999</v>
          </cell>
          <cell r="I540">
            <v>1289.32</v>
          </cell>
          <cell r="J540">
            <v>30.4</v>
          </cell>
          <cell r="K540">
            <v>0</v>
          </cell>
          <cell r="L540" t="str">
            <v>Unificacion de Vertimientos</v>
          </cell>
          <cell r="M540" t="str">
            <v>Nuevo</v>
          </cell>
        </row>
        <row r="541">
          <cell r="B541" t="str">
            <v>P2</v>
          </cell>
          <cell r="C541" t="str">
            <v>A2</v>
          </cell>
          <cell r="D541">
            <v>1.2999999999999999E-2</v>
          </cell>
          <cell r="E541">
            <v>16</v>
          </cell>
          <cell r="F541">
            <v>1292.48</v>
          </cell>
          <cell r="G541">
            <v>1293.8</v>
          </cell>
          <cell r="H541">
            <v>1289.32</v>
          </cell>
          <cell r="I541">
            <v>1289.24</v>
          </cell>
          <cell r="J541">
            <v>36.9</v>
          </cell>
          <cell r="K541">
            <v>0</v>
          </cell>
          <cell r="L541" t="str">
            <v>Unificacion de Vertimientos</v>
          </cell>
          <cell r="M541" t="str">
            <v>Nuevo</v>
          </cell>
        </row>
        <row r="542">
          <cell r="B542" t="str">
            <v>A2</v>
          </cell>
          <cell r="C542" t="str">
            <v>A3</v>
          </cell>
          <cell r="D542">
            <v>1.2999999999999999E-2</v>
          </cell>
          <cell r="E542">
            <v>16</v>
          </cell>
          <cell r="F542">
            <v>1293.8</v>
          </cell>
          <cell r="G542">
            <v>1293.08</v>
          </cell>
          <cell r="H542">
            <v>1289.24</v>
          </cell>
          <cell r="I542">
            <v>1289.21</v>
          </cell>
          <cell r="J542">
            <v>33.200000000000003</v>
          </cell>
          <cell r="K542">
            <v>0</v>
          </cell>
          <cell r="L542" t="str">
            <v>Unificacion de Vertimientos</v>
          </cell>
          <cell r="M542" t="str">
            <v>Nuevo</v>
          </cell>
        </row>
        <row r="543">
          <cell r="B543" t="str">
            <v>A3</v>
          </cell>
          <cell r="C543" t="str">
            <v>A4</v>
          </cell>
          <cell r="D543">
            <v>1.2999999999999999E-2</v>
          </cell>
          <cell r="E543">
            <v>16</v>
          </cell>
          <cell r="F543">
            <v>1293.08</v>
          </cell>
          <cell r="G543">
            <v>1292.7</v>
          </cell>
          <cell r="H543">
            <v>1289.21</v>
          </cell>
          <cell r="I543">
            <v>1288.99</v>
          </cell>
          <cell r="J543">
            <v>61.9</v>
          </cell>
          <cell r="K543">
            <v>0</v>
          </cell>
          <cell r="L543" t="str">
            <v>Unificacion de Vertimientos</v>
          </cell>
          <cell r="M543" t="str">
            <v>Nuevo</v>
          </cell>
        </row>
        <row r="544">
          <cell r="B544" t="str">
            <v>A4</v>
          </cell>
          <cell r="C544" t="str">
            <v>A5</v>
          </cell>
          <cell r="D544">
            <v>1.2999999999999999E-2</v>
          </cell>
          <cell r="E544">
            <v>16</v>
          </cell>
          <cell r="F544">
            <v>1292.7</v>
          </cell>
          <cell r="G544">
            <v>1292.9000000000001</v>
          </cell>
          <cell r="H544">
            <v>1288.99</v>
          </cell>
          <cell r="I544">
            <v>1288.8900000000001</v>
          </cell>
          <cell r="J544">
            <v>29.8</v>
          </cell>
          <cell r="K544">
            <v>0</v>
          </cell>
          <cell r="L544" t="str">
            <v>Unificacion de Vertimientos</v>
          </cell>
          <cell r="M544" t="str">
            <v>Nuevo</v>
          </cell>
        </row>
        <row r="545">
          <cell r="B545" t="str">
            <v>A5</v>
          </cell>
          <cell r="C545" t="str">
            <v>A6</v>
          </cell>
          <cell r="D545">
            <v>1.2999999999999999E-2</v>
          </cell>
          <cell r="E545">
            <v>16</v>
          </cell>
          <cell r="F545">
            <v>1292.9000000000001</v>
          </cell>
          <cell r="G545">
            <v>1293.26</v>
          </cell>
          <cell r="H545">
            <v>1288.8900000000001</v>
          </cell>
          <cell r="I545">
            <v>1288.75</v>
          </cell>
          <cell r="J545">
            <v>42.8</v>
          </cell>
          <cell r="K545">
            <v>0</v>
          </cell>
          <cell r="L545" t="str">
            <v>Unificacion de Vertimientos</v>
          </cell>
          <cell r="M545" t="str">
            <v>Nuevo</v>
          </cell>
        </row>
        <row r="546">
          <cell r="B546" t="str">
            <v>A6</v>
          </cell>
          <cell r="C546" t="str">
            <v>A7</v>
          </cell>
          <cell r="D546">
            <v>1.2999999999999999E-2</v>
          </cell>
          <cell r="E546">
            <v>16</v>
          </cell>
          <cell r="F546">
            <v>1293.26</v>
          </cell>
          <cell r="G546">
            <v>1293.69</v>
          </cell>
          <cell r="H546">
            <v>1288.75</v>
          </cell>
          <cell r="I546">
            <v>1288.6099999999999</v>
          </cell>
          <cell r="J546">
            <v>43.4</v>
          </cell>
          <cell r="K546">
            <v>0</v>
          </cell>
          <cell r="L546" t="str">
            <v>Unificacion de Vertimientos</v>
          </cell>
          <cell r="M546" t="str">
            <v>Nuevo</v>
          </cell>
        </row>
        <row r="547">
          <cell r="B547" t="str">
            <v>MR21</v>
          </cell>
          <cell r="C547" t="str">
            <v>MR22</v>
          </cell>
          <cell r="D547">
            <v>1.2999999999999999E-2</v>
          </cell>
          <cell r="E547">
            <v>18</v>
          </cell>
          <cell r="F547">
            <v>1273.1600000000001</v>
          </cell>
          <cell r="G547">
            <v>1274.51</v>
          </cell>
          <cell r="H547">
            <v>1272.24</v>
          </cell>
          <cell r="I547">
            <v>1272.23</v>
          </cell>
          <cell r="J547">
            <v>20.5</v>
          </cell>
          <cell r="K547">
            <v>0</v>
          </cell>
          <cell r="L547" t="str">
            <v>Unificacion de Vertimientos</v>
          </cell>
          <cell r="M547" t="str">
            <v>Nuevo</v>
          </cell>
        </row>
        <row r="548">
          <cell r="B548">
            <v>636</v>
          </cell>
          <cell r="C548">
            <v>637</v>
          </cell>
          <cell r="D548">
            <v>0.01</v>
          </cell>
          <cell r="E548">
            <v>12</v>
          </cell>
          <cell r="F548">
            <v>1276.99</v>
          </cell>
          <cell r="G548">
            <v>1273.79</v>
          </cell>
          <cell r="H548">
            <v>1275.5999999999999</v>
          </cell>
          <cell r="I548">
            <v>1272.81</v>
          </cell>
          <cell r="J548">
            <v>53.1</v>
          </cell>
          <cell r="K548">
            <v>0</v>
          </cell>
          <cell r="L548" t="str">
            <v xml:space="preserve">Tramos Existentes </v>
          </cell>
          <cell r="M548" t="str">
            <v>Existente</v>
          </cell>
        </row>
        <row r="549">
          <cell r="B549" t="str">
            <v>1046i</v>
          </cell>
          <cell r="C549">
            <v>1027</v>
          </cell>
          <cell r="D549">
            <v>0.01</v>
          </cell>
          <cell r="E549">
            <v>8</v>
          </cell>
          <cell r="F549">
            <v>1297.18</v>
          </cell>
          <cell r="G549">
            <v>1294.32</v>
          </cell>
          <cell r="H549">
            <v>1294.8800000000001</v>
          </cell>
          <cell r="I549">
            <v>1290.33</v>
          </cell>
          <cell r="J549">
            <v>11</v>
          </cell>
          <cell r="K549">
            <v>0</v>
          </cell>
          <cell r="L549" t="str">
            <v xml:space="preserve">Tramos Existentes </v>
          </cell>
          <cell r="M549" t="str">
            <v>Existente</v>
          </cell>
        </row>
        <row r="550">
          <cell r="B550">
            <v>1048</v>
          </cell>
          <cell r="C550" t="str">
            <v>D30</v>
          </cell>
          <cell r="D550">
            <v>0.01</v>
          </cell>
          <cell r="E550">
            <v>8</v>
          </cell>
          <cell r="F550">
            <v>1291.82</v>
          </cell>
          <cell r="G550">
            <v>1288.8</v>
          </cell>
          <cell r="H550">
            <v>1289.5899999999999</v>
          </cell>
          <cell r="I550">
            <v>1288.8</v>
          </cell>
          <cell r="J550">
            <v>11.2</v>
          </cell>
          <cell r="K550">
            <v>0</v>
          </cell>
          <cell r="L550" t="str">
            <v>Inhabilitar</v>
          </cell>
          <cell r="M550" t="str">
            <v>Existente</v>
          </cell>
        </row>
        <row r="551">
          <cell r="B551" t="str">
            <v>140i</v>
          </cell>
          <cell r="C551">
            <v>183</v>
          </cell>
          <cell r="D551">
            <v>1.4999999999999999E-2</v>
          </cell>
          <cell r="E551">
            <v>8</v>
          </cell>
          <cell r="F551">
            <v>1299.06</v>
          </cell>
          <cell r="G551">
            <v>1291.78</v>
          </cell>
          <cell r="H551">
            <v>1297.3900000000001</v>
          </cell>
          <cell r="I551">
            <v>1290.07</v>
          </cell>
          <cell r="J551">
            <v>58</v>
          </cell>
          <cell r="K551">
            <v>0</v>
          </cell>
          <cell r="L551" t="str">
            <v xml:space="preserve">Tramos Existentes </v>
          </cell>
          <cell r="M551" t="str">
            <v>Existente</v>
          </cell>
        </row>
        <row r="552">
          <cell r="B552">
            <v>183</v>
          </cell>
          <cell r="C552">
            <v>182</v>
          </cell>
          <cell r="D552">
            <v>1.4999999999999999E-2</v>
          </cell>
          <cell r="E552">
            <v>14</v>
          </cell>
          <cell r="F552">
            <v>1291.78</v>
          </cell>
          <cell r="G552">
            <v>1287.1099999999999</v>
          </cell>
          <cell r="H552">
            <v>1290.07</v>
          </cell>
          <cell r="I552">
            <v>1285.51</v>
          </cell>
          <cell r="J552">
            <v>47.6</v>
          </cell>
          <cell r="K552">
            <v>0</v>
          </cell>
          <cell r="L552" t="str">
            <v xml:space="preserve">Tramos Existentes </v>
          </cell>
          <cell r="M552" t="str">
            <v>Existente</v>
          </cell>
        </row>
        <row r="553">
          <cell r="B553">
            <v>182</v>
          </cell>
          <cell r="C553">
            <v>1028</v>
          </cell>
          <cell r="D553">
            <v>1.4999999999999999E-2</v>
          </cell>
          <cell r="E553">
            <v>14</v>
          </cell>
          <cell r="F553">
            <v>1287.1099999999999</v>
          </cell>
          <cell r="G553">
            <v>1283.9100000000001</v>
          </cell>
          <cell r="H553">
            <v>1285.51</v>
          </cell>
          <cell r="I553">
            <v>1282.27</v>
          </cell>
          <cell r="J553">
            <v>80.099999999999994</v>
          </cell>
          <cell r="K553">
            <v>0</v>
          </cell>
          <cell r="L553" t="str">
            <v xml:space="preserve">Tramos Existentes </v>
          </cell>
          <cell r="M553" t="str">
            <v>Existente</v>
          </cell>
        </row>
        <row r="554">
          <cell r="B554">
            <v>1028</v>
          </cell>
          <cell r="C554">
            <v>1029</v>
          </cell>
          <cell r="D554">
            <v>1.4999999999999999E-2</v>
          </cell>
          <cell r="E554">
            <v>16</v>
          </cell>
          <cell r="F554">
            <v>1283.9100000000001</v>
          </cell>
          <cell r="G554">
            <v>1283.3699999999999</v>
          </cell>
          <cell r="H554">
            <v>1282.27</v>
          </cell>
          <cell r="I554">
            <v>1281.68</v>
          </cell>
          <cell r="J554">
            <v>25.3</v>
          </cell>
          <cell r="K554">
            <v>0</v>
          </cell>
          <cell r="L554" t="str">
            <v xml:space="preserve">Tramos Existentes </v>
          </cell>
          <cell r="M554" t="str">
            <v>Existente</v>
          </cell>
        </row>
        <row r="555">
          <cell r="B555">
            <v>1029</v>
          </cell>
          <cell r="C555">
            <v>1030</v>
          </cell>
          <cell r="D555">
            <v>1.4999999999999999E-2</v>
          </cell>
          <cell r="E555">
            <v>16</v>
          </cell>
          <cell r="F555">
            <v>1283.3699999999999</v>
          </cell>
          <cell r="G555">
            <v>1281.2</v>
          </cell>
          <cell r="H555">
            <v>1281.68</v>
          </cell>
          <cell r="I555">
            <v>1279.47</v>
          </cell>
          <cell r="J555">
            <v>26.4</v>
          </cell>
          <cell r="K555">
            <v>0</v>
          </cell>
          <cell r="L555" t="str">
            <v xml:space="preserve">Tramos Existentes </v>
          </cell>
          <cell r="M555" t="str">
            <v>Existente</v>
          </cell>
        </row>
        <row r="556">
          <cell r="B556">
            <v>1030</v>
          </cell>
          <cell r="C556">
            <v>634</v>
          </cell>
          <cell r="D556">
            <v>1.4999999999999999E-2</v>
          </cell>
          <cell r="E556">
            <v>16</v>
          </cell>
          <cell r="F556">
            <v>1281.2</v>
          </cell>
          <cell r="G556">
            <v>1280.93</v>
          </cell>
          <cell r="H556">
            <v>1279.47</v>
          </cell>
          <cell r="I556">
            <v>1278.6199999999999</v>
          </cell>
          <cell r="J556">
            <v>33.6</v>
          </cell>
          <cell r="K556">
            <v>0</v>
          </cell>
          <cell r="L556" t="str">
            <v xml:space="preserve">Tramos Existentes </v>
          </cell>
          <cell r="M556" t="str">
            <v>Existente</v>
          </cell>
        </row>
        <row r="557">
          <cell r="B557">
            <v>51</v>
          </cell>
          <cell r="C557">
            <v>50</v>
          </cell>
          <cell r="D557">
            <v>1.4999999999999999E-2</v>
          </cell>
          <cell r="E557">
            <v>10</v>
          </cell>
          <cell r="F557">
            <v>1300.8</v>
          </cell>
          <cell r="G557">
            <v>1300.97</v>
          </cell>
          <cell r="H557">
            <v>1300.05</v>
          </cell>
          <cell r="I557">
            <v>1295.3</v>
          </cell>
          <cell r="J557">
            <v>3.3</v>
          </cell>
          <cell r="K557">
            <v>0</v>
          </cell>
          <cell r="L557" t="str">
            <v xml:space="preserve">Tramos Existentes </v>
          </cell>
          <cell r="M557" t="str">
            <v>Existente</v>
          </cell>
        </row>
        <row r="558">
          <cell r="B558">
            <v>635</v>
          </cell>
          <cell r="C558">
            <v>636</v>
          </cell>
          <cell r="D558">
            <v>0.01</v>
          </cell>
          <cell r="E558">
            <v>12</v>
          </cell>
          <cell r="F558">
            <v>1279.6300000000001</v>
          </cell>
          <cell r="G558">
            <v>1276.99</v>
          </cell>
          <cell r="H558">
            <v>1276.9100000000001</v>
          </cell>
          <cell r="I558">
            <v>1275.5999999999999</v>
          </cell>
          <cell r="J558">
            <v>34.9</v>
          </cell>
          <cell r="K558">
            <v>0</v>
          </cell>
          <cell r="L558" t="str">
            <v xml:space="preserve">Tramos Existentes </v>
          </cell>
          <cell r="M558" t="str">
            <v>Existente</v>
          </cell>
        </row>
        <row r="559">
          <cell r="B559">
            <v>1025</v>
          </cell>
          <cell r="C559">
            <v>1026</v>
          </cell>
          <cell r="D559">
            <v>1.4999999999999999E-2</v>
          </cell>
          <cell r="E559">
            <v>8</v>
          </cell>
          <cell r="F559">
            <v>1295.4000000000001</v>
          </cell>
          <cell r="G559">
            <v>1296.95</v>
          </cell>
          <cell r="H559">
            <v>1293.4000000000001</v>
          </cell>
          <cell r="I559">
            <v>1293.23</v>
          </cell>
          <cell r="J559">
            <v>3.5</v>
          </cell>
          <cell r="K559">
            <v>0</v>
          </cell>
          <cell r="L559" t="str">
            <v xml:space="preserve">Tramos Existentes </v>
          </cell>
          <cell r="M559" t="str">
            <v>Existente</v>
          </cell>
        </row>
        <row r="560">
          <cell r="B560">
            <v>637</v>
          </cell>
          <cell r="C560">
            <v>638</v>
          </cell>
          <cell r="D560">
            <v>0.01</v>
          </cell>
          <cell r="E560">
            <v>12</v>
          </cell>
          <cell r="F560">
            <v>1273.79</v>
          </cell>
          <cell r="G560">
            <v>1271.69</v>
          </cell>
          <cell r="H560">
            <v>1272.81</v>
          </cell>
          <cell r="I560">
            <v>1270.53</v>
          </cell>
          <cell r="J560">
            <v>67.8</v>
          </cell>
          <cell r="K560">
            <v>0</v>
          </cell>
          <cell r="L560" t="str">
            <v xml:space="preserve">Tramos Existentes </v>
          </cell>
          <cell r="M560" t="str">
            <v>Existente</v>
          </cell>
        </row>
        <row r="561">
          <cell r="B561">
            <v>638</v>
          </cell>
          <cell r="C561">
            <v>639</v>
          </cell>
          <cell r="D561">
            <v>0.01</v>
          </cell>
          <cell r="E561">
            <v>12</v>
          </cell>
          <cell r="F561">
            <v>1271.69</v>
          </cell>
          <cell r="G561">
            <v>1271.32</v>
          </cell>
          <cell r="H561">
            <v>1270.53</v>
          </cell>
          <cell r="I561">
            <v>1269.6300000000001</v>
          </cell>
          <cell r="J561">
            <v>20.6</v>
          </cell>
          <cell r="K561">
            <v>0</v>
          </cell>
          <cell r="L561" t="str">
            <v xml:space="preserve">Tramos Existentes </v>
          </cell>
          <cell r="M561" t="str">
            <v>Existente</v>
          </cell>
        </row>
        <row r="562">
          <cell r="B562">
            <v>639</v>
          </cell>
          <cell r="C562">
            <v>640</v>
          </cell>
          <cell r="D562">
            <v>0.01</v>
          </cell>
          <cell r="E562">
            <v>12</v>
          </cell>
          <cell r="F562">
            <v>1271.32</v>
          </cell>
          <cell r="G562">
            <v>1270.8699999999999</v>
          </cell>
          <cell r="H562">
            <v>1269.6300000000001</v>
          </cell>
          <cell r="I562">
            <v>1268.07</v>
          </cell>
          <cell r="J562">
            <v>44.6</v>
          </cell>
          <cell r="K562">
            <v>0</v>
          </cell>
          <cell r="L562" t="str">
            <v xml:space="preserve">Tramos Existentes </v>
          </cell>
          <cell r="M562" t="str">
            <v>Existente</v>
          </cell>
        </row>
        <row r="563">
          <cell r="B563">
            <v>640</v>
          </cell>
          <cell r="C563">
            <v>701</v>
          </cell>
          <cell r="D563">
            <v>0.01</v>
          </cell>
          <cell r="E563">
            <v>12</v>
          </cell>
          <cell r="F563">
            <v>1270.8699999999999</v>
          </cell>
          <cell r="G563">
            <v>1268.31</v>
          </cell>
          <cell r="H563">
            <v>1268.07</v>
          </cell>
          <cell r="I563">
            <v>1269.8</v>
          </cell>
          <cell r="J563">
            <v>63.8</v>
          </cell>
          <cell r="K563">
            <v>0</v>
          </cell>
          <cell r="L563" t="str">
            <v xml:space="preserve">Tramos Existentes </v>
          </cell>
          <cell r="M563" t="str">
            <v>Existente</v>
          </cell>
        </row>
        <row r="564">
          <cell r="B564">
            <v>701</v>
          </cell>
          <cell r="C564" t="str">
            <v>D10</v>
          </cell>
          <cell r="D564">
            <v>0.01</v>
          </cell>
          <cell r="E564">
            <v>12</v>
          </cell>
          <cell r="F564">
            <v>1268.31</v>
          </cell>
          <cell r="G564">
            <v>1279.08</v>
          </cell>
          <cell r="H564">
            <v>1269.8</v>
          </cell>
          <cell r="I564">
            <v>1264.93</v>
          </cell>
          <cell r="J564">
            <v>10.6</v>
          </cell>
          <cell r="K564">
            <v>0</v>
          </cell>
          <cell r="L564" t="str">
            <v>Inhabilitar</v>
          </cell>
          <cell r="M564" t="str">
            <v>Existente</v>
          </cell>
        </row>
        <row r="565">
          <cell r="B565">
            <v>1031</v>
          </cell>
          <cell r="C565">
            <v>474</v>
          </cell>
          <cell r="D565">
            <v>1.4999999999999999E-2</v>
          </cell>
          <cell r="E565">
            <v>8</v>
          </cell>
          <cell r="F565">
            <v>1311.55</v>
          </cell>
          <cell r="G565">
            <v>1310.72</v>
          </cell>
          <cell r="H565">
            <v>1309.71</v>
          </cell>
          <cell r="I565">
            <v>1308.7</v>
          </cell>
          <cell r="J565">
            <v>28</v>
          </cell>
          <cell r="K565">
            <v>0</v>
          </cell>
          <cell r="L565" t="str">
            <v xml:space="preserve">Tramos Existentes </v>
          </cell>
          <cell r="M565" t="str">
            <v>Existente</v>
          </cell>
        </row>
        <row r="566">
          <cell r="B566">
            <v>474</v>
          </cell>
          <cell r="C566">
            <v>1035</v>
          </cell>
          <cell r="D566">
            <v>1.4999999999999999E-2</v>
          </cell>
          <cell r="E566">
            <v>10</v>
          </cell>
          <cell r="F566">
            <v>1310.72</v>
          </cell>
          <cell r="G566">
            <v>1308.71</v>
          </cell>
          <cell r="H566">
            <v>1308.7</v>
          </cell>
          <cell r="I566">
            <v>1306.6600000000001</v>
          </cell>
          <cell r="J566">
            <v>30.9</v>
          </cell>
          <cell r="K566">
            <v>0</v>
          </cell>
          <cell r="L566" t="str">
            <v xml:space="preserve">Tramos Existentes </v>
          </cell>
          <cell r="M566" t="str">
            <v>Existente</v>
          </cell>
        </row>
        <row r="567">
          <cell r="B567" t="str">
            <v>P21</v>
          </cell>
          <cell r="C567">
            <v>473</v>
          </cell>
          <cell r="D567">
            <v>1.4999999999999999E-2</v>
          </cell>
          <cell r="E567">
            <v>8</v>
          </cell>
          <cell r="F567">
            <v>1310.3</v>
          </cell>
          <cell r="G567">
            <v>1309.46</v>
          </cell>
          <cell r="H567">
            <v>1308.94</v>
          </cell>
          <cell r="I567">
            <v>1308.04</v>
          </cell>
          <cell r="J567">
            <v>20.9</v>
          </cell>
          <cell r="K567">
            <v>0</v>
          </cell>
          <cell r="L567" t="str">
            <v xml:space="preserve">Tramos Existentes </v>
          </cell>
          <cell r="M567" t="str">
            <v>Existente</v>
          </cell>
        </row>
        <row r="568">
          <cell r="B568">
            <v>473</v>
          </cell>
          <cell r="C568">
            <v>1032</v>
          </cell>
          <cell r="D568">
            <v>1.4999999999999999E-2</v>
          </cell>
          <cell r="E568">
            <v>8</v>
          </cell>
          <cell r="F568">
            <v>1309.46</v>
          </cell>
          <cell r="G568">
            <v>1309.42</v>
          </cell>
          <cell r="H568">
            <v>1308.04</v>
          </cell>
          <cell r="I568">
            <v>1307.42</v>
          </cell>
          <cell r="J568">
            <v>27.3</v>
          </cell>
          <cell r="K568">
            <v>0</v>
          </cell>
          <cell r="L568" t="str">
            <v xml:space="preserve">Tramos Existentes </v>
          </cell>
          <cell r="M568" t="str">
            <v>Existente</v>
          </cell>
        </row>
        <row r="569">
          <cell r="B569">
            <v>634</v>
          </cell>
          <cell r="C569">
            <v>635</v>
          </cell>
          <cell r="D569">
            <v>1.4999999999999999E-2</v>
          </cell>
          <cell r="E569">
            <v>16</v>
          </cell>
          <cell r="F569">
            <v>1280.93</v>
          </cell>
          <cell r="G569">
            <v>1279.6300000000001</v>
          </cell>
          <cell r="H569">
            <v>1278.6199999999999</v>
          </cell>
          <cell r="I569">
            <v>1276.9100000000001</v>
          </cell>
          <cell r="J569">
            <v>4.9000000000000004</v>
          </cell>
          <cell r="K569">
            <v>0</v>
          </cell>
          <cell r="L569" t="str">
            <v xml:space="preserve">Tramos Existentes </v>
          </cell>
          <cell r="M569" t="str">
            <v>Existente</v>
          </cell>
        </row>
        <row r="570">
          <cell r="B570">
            <v>1021</v>
          </cell>
          <cell r="C570">
            <v>695</v>
          </cell>
          <cell r="D570">
            <v>1.4999999999999999E-2</v>
          </cell>
          <cell r="E570">
            <v>12</v>
          </cell>
          <cell r="F570">
            <v>1315.23</v>
          </cell>
          <cell r="G570">
            <v>1316.08</v>
          </cell>
          <cell r="H570">
            <v>1311.33</v>
          </cell>
          <cell r="I570">
            <v>1311.02</v>
          </cell>
          <cell r="J570">
            <v>36.799999999999997</v>
          </cell>
          <cell r="K570">
            <v>0</v>
          </cell>
          <cell r="L570" t="str">
            <v xml:space="preserve">Tramos Existentes </v>
          </cell>
          <cell r="M570" t="str">
            <v>Existente</v>
          </cell>
        </row>
        <row r="571">
          <cell r="B571" t="str">
            <v>AD13</v>
          </cell>
          <cell r="C571" t="str">
            <v>AD14</v>
          </cell>
          <cell r="D571">
            <v>1.2999999999999999E-2</v>
          </cell>
          <cell r="E571">
            <v>10</v>
          </cell>
          <cell r="F571">
            <v>1297.57</v>
          </cell>
          <cell r="G571">
            <v>1294.5899999999999</v>
          </cell>
          <cell r="H571">
            <v>1293.3399999999999</v>
          </cell>
          <cell r="I571">
            <v>1293.23</v>
          </cell>
          <cell r="J571">
            <v>22</v>
          </cell>
          <cell r="K571">
            <v>0</v>
          </cell>
          <cell r="L571" t="str">
            <v>Unificacion de Vertimientos</v>
          </cell>
          <cell r="M571" t="str">
            <v>Nuevo</v>
          </cell>
        </row>
        <row r="572">
          <cell r="B572">
            <v>102</v>
          </cell>
          <cell r="C572">
            <v>103</v>
          </cell>
          <cell r="D572">
            <v>0.01</v>
          </cell>
          <cell r="E572">
            <v>12</v>
          </cell>
          <cell r="F572">
            <v>1297.5999999999999</v>
          </cell>
          <cell r="G572">
            <v>1296.45</v>
          </cell>
          <cell r="H572">
            <v>1290.23</v>
          </cell>
          <cell r="I572">
            <v>1284.8499999999999</v>
          </cell>
          <cell r="J572">
            <v>16.2</v>
          </cell>
          <cell r="K572">
            <v>0</v>
          </cell>
          <cell r="L572" t="str">
            <v xml:space="preserve">Tramos Existentes </v>
          </cell>
          <cell r="M572" t="str">
            <v>Existente</v>
          </cell>
        </row>
        <row r="573">
          <cell r="B573">
            <v>103</v>
          </cell>
          <cell r="C573">
            <v>107</v>
          </cell>
          <cell r="D573">
            <v>0.01</v>
          </cell>
          <cell r="E573">
            <v>12</v>
          </cell>
          <cell r="F573">
            <v>1296.45</v>
          </cell>
          <cell r="G573">
            <v>1294.8599999999999</v>
          </cell>
          <cell r="H573">
            <v>1284.8499999999999</v>
          </cell>
          <cell r="I573">
            <v>1283.22</v>
          </cell>
          <cell r="J573">
            <v>52.4</v>
          </cell>
          <cell r="K573">
            <v>0</v>
          </cell>
          <cell r="L573" t="str">
            <v xml:space="preserve">Tramos Existentes </v>
          </cell>
          <cell r="M573" t="str">
            <v>Existente</v>
          </cell>
        </row>
        <row r="574">
          <cell r="B574">
            <v>107</v>
          </cell>
          <cell r="C574">
            <v>982</v>
          </cell>
          <cell r="D574">
            <v>0.01</v>
          </cell>
          <cell r="E574">
            <v>12</v>
          </cell>
          <cell r="F574">
            <v>1294.8599999999999</v>
          </cell>
          <cell r="G574">
            <v>1283.76</v>
          </cell>
          <cell r="H574">
            <v>1283.22</v>
          </cell>
          <cell r="I574">
            <v>1281.29</v>
          </cell>
          <cell r="J574">
            <v>56.8</v>
          </cell>
          <cell r="K574">
            <v>0</v>
          </cell>
          <cell r="L574" t="str">
            <v xml:space="preserve">Tramos Existentes </v>
          </cell>
          <cell r="M574" t="str">
            <v>Existente</v>
          </cell>
        </row>
        <row r="575">
          <cell r="B575">
            <v>982</v>
          </cell>
          <cell r="C575">
            <v>985</v>
          </cell>
          <cell r="D575">
            <v>1.4999999999999999E-2</v>
          </cell>
          <cell r="E575">
            <v>20</v>
          </cell>
          <cell r="F575">
            <v>1283.76</v>
          </cell>
          <cell r="G575">
            <v>1280.7</v>
          </cell>
          <cell r="H575">
            <v>1281.29</v>
          </cell>
          <cell r="I575">
            <v>1278.2</v>
          </cell>
          <cell r="J575">
            <v>67.3</v>
          </cell>
          <cell r="K575">
            <v>0</v>
          </cell>
          <cell r="L575" t="str">
            <v xml:space="preserve">Tramos Existentes </v>
          </cell>
          <cell r="M575" t="str">
            <v>Existente</v>
          </cell>
        </row>
        <row r="576">
          <cell r="B576">
            <v>985</v>
          </cell>
          <cell r="C576">
            <v>281</v>
          </cell>
          <cell r="D576">
            <v>0.01</v>
          </cell>
          <cell r="E576">
            <v>24</v>
          </cell>
          <cell r="F576">
            <v>1280.7</v>
          </cell>
          <cell r="G576">
            <v>1279.49</v>
          </cell>
          <cell r="H576">
            <v>1278.2</v>
          </cell>
          <cell r="I576">
            <v>1277.8499999999999</v>
          </cell>
          <cell r="J576">
            <v>58.8</v>
          </cell>
          <cell r="K576">
            <v>0</v>
          </cell>
          <cell r="L576" t="str">
            <v xml:space="preserve">Tramos Existentes </v>
          </cell>
          <cell r="M576" t="str">
            <v>Existente</v>
          </cell>
        </row>
        <row r="577">
          <cell r="B577" t="str">
            <v>416i</v>
          </cell>
          <cell r="C577">
            <v>629</v>
          </cell>
          <cell r="D577">
            <v>1.4999999999999999E-2</v>
          </cell>
          <cell r="E577">
            <v>8</v>
          </cell>
          <cell r="F577">
            <v>1316.4</v>
          </cell>
          <cell r="G577">
            <v>1314.41</v>
          </cell>
          <cell r="H577">
            <v>1313.71</v>
          </cell>
          <cell r="I577">
            <v>1312.28</v>
          </cell>
          <cell r="J577">
            <v>58.1</v>
          </cell>
          <cell r="K577">
            <v>0</v>
          </cell>
          <cell r="L577" t="str">
            <v xml:space="preserve">Tramos Existentes </v>
          </cell>
          <cell r="M577" t="str">
            <v>Existente</v>
          </cell>
        </row>
        <row r="578">
          <cell r="B578">
            <v>1020</v>
          </cell>
          <cell r="C578">
            <v>691</v>
          </cell>
          <cell r="D578">
            <v>1.4999999999999999E-2</v>
          </cell>
          <cell r="E578">
            <v>8</v>
          </cell>
          <cell r="F578">
            <v>1313.52</v>
          </cell>
          <cell r="G578">
            <v>1315.43</v>
          </cell>
          <cell r="H578">
            <v>1311.38</v>
          </cell>
          <cell r="I578">
            <v>1308.95</v>
          </cell>
          <cell r="J578">
            <v>33.6</v>
          </cell>
          <cell r="K578">
            <v>0</v>
          </cell>
          <cell r="L578" t="str">
            <v xml:space="preserve">Tramos Existentes </v>
          </cell>
          <cell r="M578" t="str">
            <v>Existente</v>
          </cell>
        </row>
        <row r="579">
          <cell r="B579">
            <v>691</v>
          </cell>
          <cell r="C579">
            <v>980</v>
          </cell>
          <cell r="D579">
            <v>0.01</v>
          </cell>
          <cell r="E579">
            <v>12</v>
          </cell>
          <cell r="F579">
            <v>1315.43</v>
          </cell>
          <cell r="G579">
            <v>1301.49</v>
          </cell>
          <cell r="H579">
            <v>1308.95</v>
          </cell>
          <cell r="I579">
            <v>1296.98</v>
          </cell>
          <cell r="J579">
            <v>66.599999999999994</v>
          </cell>
          <cell r="K579">
            <v>0</v>
          </cell>
          <cell r="L579" t="str">
            <v xml:space="preserve">Tramos Existentes </v>
          </cell>
          <cell r="M579" t="str">
            <v>Existente</v>
          </cell>
        </row>
        <row r="580">
          <cell r="B580" t="str">
            <v>1023i</v>
          </cell>
          <cell r="C580" t="str">
            <v>D4</v>
          </cell>
          <cell r="D580">
            <v>0.01</v>
          </cell>
          <cell r="E580">
            <v>20</v>
          </cell>
          <cell r="F580">
            <v>1297.56</v>
          </cell>
          <cell r="G580">
            <v>1295.17</v>
          </cell>
          <cell r="H580">
            <v>1296.05</v>
          </cell>
          <cell r="I580">
            <v>1295.3900000000001</v>
          </cell>
          <cell r="J580">
            <v>12.8</v>
          </cell>
          <cell r="K580">
            <v>0</v>
          </cell>
          <cell r="L580" t="str">
            <v>Inhabilitar</v>
          </cell>
          <cell r="M580" t="str">
            <v>Existente</v>
          </cell>
        </row>
        <row r="581">
          <cell r="B581">
            <v>595</v>
          </cell>
          <cell r="C581">
            <v>594</v>
          </cell>
          <cell r="D581">
            <v>1.4999999999999999E-2</v>
          </cell>
          <cell r="E581">
            <v>12</v>
          </cell>
          <cell r="F581">
            <v>1315.24</v>
          </cell>
          <cell r="G581">
            <v>1315.8</v>
          </cell>
          <cell r="H581">
            <v>1312.27</v>
          </cell>
          <cell r="I581">
            <v>1312.2</v>
          </cell>
          <cell r="J581">
            <v>15.4</v>
          </cell>
          <cell r="K581">
            <v>0</v>
          </cell>
          <cell r="L581" t="str">
            <v xml:space="preserve">Tramos Existentes </v>
          </cell>
          <cell r="M581" t="str">
            <v>Existente</v>
          </cell>
        </row>
        <row r="582">
          <cell r="B582">
            <v>1026</v>
          </cell>
          <cell r="C582">
            <v>1047</v>
          </cell>
          <cell r="D582">
            <v>1.4999999999999999E-2</v>
          </cell>
          <cell r="E582">
            <v>8</v>
          </cell>
          <cell r="F582">
            <v>1296.95</v>
          </cell>
          <cell r="G582">
            <v>1295.4000000000001</v>
          </cell>
          <cell r="H582">
            <v>1293.23</v>
          </cell>
          <cell r="I582">
            <v>1290.7</v>
          </cell>
          <cell r="J582">
            <v>83.6</v>
          </cell>
          <cell r="K582">
            <v>0</v>
          </cell>
          <cell r="L582" t="str">
            <v xml:space="preserve">Tramos Existentes </v>
          </cell>
          <cell r="M582" t="str">
            <v>Existente</v>
          </cell>
        </row>
        <row r="583">
          <cell r="B583">
            <v>695</v>
          </cell>
          <cell r="C583">
            <v>694</v>
          </cell>
          <cell r="D583">
            <v>1.4999999999999999E-2</v>
          </cell>
          <cell r="E583">
            <v>12</v>
          </cell>
          <cell r="F583">
            <v>1316.08</v>
          </cell>
          <cell r="G583">
            <v>1314.24</v>
          </cell>
          <cell r="H583">
            <v>1311.02</v>
          </cell>
          <cell r="I583">
            <v>1310.06</v>
          </cell>
          <cell r="J583">
            <v>18.600000000000001</v>
          </cell>
          <cell r="K583">
            <v>0</v>
          </cell>
          <cell r="L583" t="str">
            <v xml:space="preserve">Tramos Existentes </v>
          </cell>
          <cell r="M583" t="str">
            <v>Existente</v>
          </cell>
        </row>
        <row r="584">
          <cell r="B584">
            <v>694</v>
          </cell>
          <cell r="C584">
            <v>729</v>
          </cell>
          <cell r="D584">
            <v>0.01</v>
          </cell>
          <cell r="E584">
            <v>12</v>
          </cell>
          <cell r="F584">
            <v>1314.24</v>
          </cell>
          <cell r="G584">
            <v>1307.21</v>
          </cell>
          <cell r="H584">
            <v>1310.06</v>
          </cell>
          <cell r="I584">
            <v>1303.1500000000001</v>
          </cell>
          <cell r="J584">
            <v>32.299999999999997</v>
          </cell>
          <cell r="K584">
            <v>0</v>
          </cell>
          <cell r="L584" t="str">
            <v xml:space="preserve">Tramos Existentes </v>
          </cell>
          <cell r="M584" t="str">
            <v>Existente</v>
          </cell>
        </row>
        <row r="585">
          <cell r="B585">
            <v>630</v>
          </cell>
          <cell r="C585">
            <v>890</v>
          </cell>
          <cell r="D585">
            <v>1.4999999999999999E-2</v>
          </cell>
          <cell r="E585">
            <v>10</v>
          </cell>
          <cell r="F585">
            <v>1315.3</v>
          </cell>
          <cell r="G585">
            <v>1313.63</v>
          </cell>
          <cell r="H585">
            <v>1305.45</v>
          </cell>
          <cell r="I585">
            <v>1303.74</v>
          </cell>
          <cell r="J585">
            <v>24.6</v>
          </cell>
          <cell r="K585">
            <v>0</v>
          </cell>
          <cell r="L585" t="str">
            <v xml:space="preserve">Tramos Existentes </v>
          </cell>
          <cell r="M585" t="str">
            <v>Existente</v>
          </cell>
        </row>
        <row r="586">
          <cell r="B586">
            <v>890</v>
          </cell>
          <cell r="C586">
            <v>1022</v>
          </cell>
          <cell r="D586">
            <v>0.01</v>
          </cell>
          <cell r="E586">
            <v>12</v>
          </cell>
          <cell r="F586">
            <v>1313.63</v>
          </cell>
          <cell r="G586">
            <v>1301.47</v>
          </cell>
          <cell r="H586">
            <v>1303.74</v>
          </cell>
          <cell r="I586">
            <v>1296.32</v>
          </cell>
          <cell r="J586">
            <v>81.8</v>
          </cell>
          <cell r="K586">
            <v>0</v>
          </cell>
          <cell r="L586" t="str">
            <v xml:space="preserve">Tramos Existentes </v>
          </cell>
          <cell r="M586" t="str">
            <v>Existente</v>
          </cell>
        </row>
        <row r="587">
          <cell r="B587">
            <v>1022</v>
          </cell>
          <cell r="C587">
            <v>1023</v>
          </cell>
          <cell r="D587">
            <v>0.01</v>
          </cell>
          <cell r="E587">
            <v>12</v>
          </cell>
          <cell r="F587">
            <v>1301.47</v>
          </cell>
          <cell r="G587">
            <v>1297.56</v>
          </cell>
          <cell r="H587">
            <v>1296.32</v>
          </cell>
          <cell r="I587">
            <v>1295.8900000000001</v>
          </cell>
          <cell r="J587">
            <v>8.4</v>
          </cell>
          <cell r="K587">
            <v>0</v>
          </cell>
          <cell r="L587" t="str">
            <v xml:space="preserve">Tramos Existentes </v>
          </cell>
          <cell r="M587" t="str">
            <v>Existente</v>
          </cell>
        </row>
        <row r="588">
          <cell r="B588">
            <v>1023</v>
          </cell>
          <cell r="C588">
            <v>1024</v>
          </cell>
          <cell r="D588">
            <v>0.01</v>
          </cell>
          <cell r="E588">
            <v>12</v>
          </cell>
          <cell r="F588">
            <v>1297.56</v>
          </cell>
          <cell r="G588">
            <v>1295.03</v>
          </cell>
          <cell r="H588">
            <v>1295.8900000000001</v>
          </cell>
          <cell r="I588">
            <v>1293.72</v>
          </cell>
          <cell r="J588">
            <v>21</v>
          </cell>
          <cell r="K588">
            <v>0</v>
          </cell>
          <cell r="L588" t="str">
            <v xml:space="preserve">Tramos Existentes </v>
          </cell>
          <cell r="M588" t="str">
            <v>Existente</v>
          </cell>
        </row>
        <row r="589">
          <cell r="B589">
            <v>1024</v>
          </cell>
          <cell r="C589">
            <v>349</v>
          </cell>
          <cell r="D589">
            <v>0.01</v>
          </cell>
          <cell r="E589">
            <v>12</v>
          </cell>
          <cell r="F589">
            <v>1295.03</v>
          </cell>
          <cell r="G589">
            <v>1295.4100000000001</v>
          </cell>
          <cell r="H589">
            <v>1293.72</v>
          </cell>
          <cell r="I589">
            <v>1293.58</v>
          </cell>
          <cell r="J589">
            <v>72.2</v>
          </cell>
          <cell r="K589">
            <v>0</v>
          </cell>
          <cell r="L589" t="str">
            <v xml:space="preserve">Tramos Existentes </v>
          </cell>
          <cell r="M589" t="str">
            <v>Existente</v>
          </cell>
        </row>
        <row r="590">
          <cell r="B590">
            <v>349</v>
          </cell>
          <cell r="C590">
            <v>1025</v>
          </cell>
          <cell r="D590">
            <v>0.01</v>
          </cell>
          <cell r="E590">
            <v>12</v>
          </cell>
          <cell r="F590">
            <v>1295.4100000000001</v>
          </cell>
          <cell r="G590">
            <v>1295.4000000000001</v>
          </cell>
          <cell r="H590">
            <v>1293.58</v>
          </cell>
          <cell r="I590">
            <v>1293.4000000000001</v>
          </cell>
          <cell r="J590">
            <v>30.5</v>
          </cell>
          <cell r="K590">
            <v>0</v>
          </cell>
          <cell r="L590" t="str">
            <v xml:space="preserve">Tramos Existentes </v>
          </cell>
          <cell r="M590" t="str">
            <v>Existente</v>
          </cell>
        </row>
        <row r="591">
          <cell r="B591">
            <v>477</v>
          </cell>
          <cell r="C591">
            <v>476</v>
          </cell>
          <cell r="D591">
            <v>1.4999999999999999E-2</v>
          </cell>
          <cell r="E591">
            <v>8</v>
          </cell>
          <cell r="F591">
            <v>1310.29</v>
          </cell>
          <cell r="G591">
            <v>1310.6099999999999</v>
          </cell>
          <cell r="H591">
            <v>1308.99</v>
          </cell>
          <cell r="I591">
            <v>1307.83</v>
          </cell>
          <cell r="J591">
            <v>18.3</v>
          </cell>
          <cell r="K591">
            <v>0</v>
          </cell>
          <cell r="L591" t="str">
            <v xml:space="preserve">Tramos Existentes </v>
          </cell>
          <cell r="M591" t="str">
            <v>Existente</v>
          </cell>
        </row>
        <row r="592">
          <cell r="B592" t="str">
            <v>1021i</v>
          </cell>
          <cell r="C592">
            <v>595</v>
          </cell>
          <cell r="D592">
            <v>1.4999999999999999E-2</v>
          </cell>
          <cell r="E592">
            <v>12</v>
          </cell>
          <cell r="F592">
            <v>1315.23</v>
          </cell>
          <cell r="G592">
            <v>1315.24</v>
          </cell>
          <cell r="H592">
            <v>1312.3</v>
          </cell>
          <cell r="I592">
            <v>1312.27</v>
          </cell>
          <cell r="J592">
            <v>33.1</v>
          </cell>
          <cell r="K592">
            <v>0</v>
          </cell>
          <cell r="L592" t="str">
            <v xml:space="preserve">Tramos Existentes </v>
          </cell>
          <cell r="M592" t="str">
            <v>Existente</v>
          </cell>
        </row>
        <row r="593">
          <cell r="B593">
            <v>974</v>
          </cell>
          <cell r="C593">
            <v>528</v>
          </cell>
          <cell r="D593">
            <v>1.4999999999999999E-2</v>
          </cell>
          <cell r="E593">
            <v>12</v>
          </cell>
          <cell r="F593">
            <v>1311.27</v>
          </cell>
          <cell r="G593">
            <v>1310</v>
          </cell>
          <cell r="H593">
            <v>1306.26</v>
          </cell>
          <cell r="I593">
            <v>1306.22</v>
          </cell>
          <cell r="J593">
            <v>33.700000000000003</v>
          </cell>
          <cell r="K593">
            <v>0</v>
          </cell>
          <cell r="L593" t="str">
            <v xml:space="preserve">Tramos Existentes </v>
          </cell>
          <cell r="M593" t="str">
            <v>Existente</v>
          </cell>
        </row>
        <row r="594">
          <cell r="B594">
            <v>1032</v>
          </cell>
          <cell r="C594">
            <v>1035</v>
          </cell>
          <cell r="D594">
            <v>1.4999999999999999E-2</v>
          </cell>
          <cell r="E594">
            <v>10</v>
          </cell>
          <cell r="F594">
            <v>1309.42</v>
          </cell>
          <cell r="G594">
            <v>1308.71</v>
          </cell>
          <cell r="H594">
            <v>1307.42</v>
          </cell>
          <cell r="I594">
            <v>1306.6600000000001</v>
          </cell>
          <cell r="J594">
            <v>12.3</v>
          </cell>
          <cell r="K594">
            <v>0</v>
          </cell>
          <cell r="L594" t="str">
            <v xml:space="preserve">Tramos Existentes </v>
          </cell>
          <cell r="M594" t="str">
            <v>Existente</v>
          </cell>
        </row>
        <row r="595">
          <cell r="B595">
            <v>290</v>
          </cell>
          <cell r="C595">
            <v>136</v>
          </cell>
          <cell r="D595">
            <v>1.4999999999999999E-2</v>
          </cell>
          <cell r="E595">
            <v>16</v>
          </cell>
          <cell r="F595">
            <v>1277.29</v>
          </cell>
          <cell r="G595">
            <v>1270.0999999999999</v>
          </cell>
          <cell r="H595">
            <v>1273.8699999999999</v>
          </cell>
          <cell r="I595">
            <v>1273.73</v>
          </cell>
          <cell r="J595">
            <v>9.4</v>
          </cell>
          <cell r="K595">
            <v>0</v>
          </cell>
          <cell r="L595" t="str">
            <v xml:space="preserve">Tramos Existentes </v>
          </cell>
          <cell r="M595" t="str">
            <v>Existente</v>
          </cell>
        </row>
        <row r="596">
          <cell r="B596">
            <v>1045</v>
          </cell>
          <cell r="C596">
            <v>1044</v>
          </cell>
          <cell r="D596">
            <v>1.4999999999999999E-2</v>
          </cell>
          <cell r="E596">
            <v>12</v>
          </cell>
          <cell r="F596">
            <v>1294.27</v>
          </cell>
          <cell r="G596">
            <v>1284.51</v>
          </cell>
          <cell r="H596">
            <v>1290.19</v>
          </cell>
          <cell r="I596">
            <v>1280.21</v>
          </cell>
          <cell r="J596">
            <v>18.600000000000001</v>
          </cell>
          <cell r="K596">
            <v>0</v>
          </cell>
          <cell r="L596" t="str">
            <v xml:space="preserve">Tramos Existentes </v>
          </cell>
          <cell r="M596" t="str">
            <v>Existente</v>
          </cell>
        </row>
        <row r="597">
          <cell r="B597">
            <v>1044</v>
          </cell>
          <cell r="C597">
            <v>1043</v>
          </cell>
          <cell r="D597">
            <v>1.4999999999999999E-2</v>
          </cell>
          <cell r="E597">
            <v>12</v>
          </cell>
          <cell r="F597">
            <v>1284.51</v>
          </cell>
          <cell r="G597">
            <v>1279.17</v>
          </cell>
          <cell r="H597">
            <v>1280.21</v>
          </cell>
          <cell r="I597">
            <v>1275.77</v>
          </cell>
          <cell r="J597">
            <v>9.4</v>
          </cell>
          <cell r="K597">
            <v>0</v>
          </cell>
          <cell r="L597" t="str">
            <v xml:space="preserve">Tramos Existentes </v>
          </cell>
          <cell r="M597" t="str">
            <v>Existente</v>
          </cell>
        </row>
        <row r="598">
          <cell r="B598">
            <v>1043</v>
          </cell>
          <cell r="C598">
            <v>288</v>
          </cell>
          <cell r="D598">
            <v>0.01</v>
          </cell>
          <cell r="E598">
            <v>16</v>
          </cell>
          <cell r="F598">
            <v>1279.17</v>
          </cell>
          <cell r="G598">
            <v>1276.6400000000001</v>
          </cell>
          <cell r="H598">
            <v>1275.77</v>
          </cell>
          <cell r="I598">
            <v>1274.0999999999999</v>
          </cell>
          <cell r="J598">
            <v>28.9</v>
          </cell>
          <cell r="K598">
            <v>0</v>
          </cell>
          <cell r="L598" t="str">
            <v xml:space="preserve">Tramos Existentes </v>
          </cell>
          <cell r="M598" t="str">
            <v>Existente</v>
          </cell>
        </row>
        <row r="599">
          <cell r="B599">
            <v>275</v>
          </cell>
          <cell r="C599">
            <v>276</v>
          </cell>
          <cell r="D599">
            <v>1.4999999999999999E-2</v>
          </cell>
          <cell r="E599">
            <v>10</v>
          </cell>
          <cell r="F599">
            <v>1317.4</v>
          </cell>
          <cell r="G599">
            <v>1317.96</v>
          </cell>
          <cell r="H599">
            <v>1316.54</v>
          </cell>
          <cell r="I599">
            <v>1315.75</v>
          </cell>
          <cell r="J599">
            <v>40.9</v>
          </cell>
          <cell r="K599">
            <v>0</v>
          </cell>
          <cell r="L599" t="str">
            <v xml:space="preserve">Tramos Existentes </v>
          </cell>
          <cell r="M599" t="str">
            <v>Existente</v>
          </cell>
        </row>
        <row r="600">
          <cell r="B600">
            <v>347</v>
          </cell>
          <cell r="C600">
            <v>411</v>
          </cell>
          <cell r="D600">
            <v>1.4999999999999999E-2</v>
          </cell>
          <cell r="E600">
            <v>12</v>
          </cell>
          <cell r="F600">
            <v>1316.45</v>
          </cell>
          <cell r="G600">
            <v>1313.45</v>
          </cell>
          <cell r="H600">
            <v>1314.03</v>
          </cell>
          <cell r="I600">
            <v>1310.1099999999999</v>
          </cell>
          <cell r="J600">
            <v>73.7</v>
          </cell>
          <cell r="K600">
            <v>0</v>
          </cell>
          <cell r="L600" t="str">
            <v xml:space="preserve">Tramos Existentes </v>
          </cell>
          <cell r="M600" t="str">
            <v>Existente</v>
          </cell>
        </row>
        <row r="601">
          <cell r="B601">
            <v>412</v>
          </cell>
          <cell r="C601">
            <v>1046</v>
          </cell>
          <cell r="D601">
            <v>1.4999999999999999E-2</v>
          </cell>
          <cell r="E601">
            <v>12</v>
          </cell>
          <cell r="F601">
            <v>1310.0999999999999</v>
          </cell>
          <cell r="G601">
            <v>1297.18</v>
          </cell>
          <cell r="H601">
            <v>1308.19</v>
          </cell>
          <cell r="I601">
            <v>1294.8800000000001</v>
          </cell>
          <cell r="J601">
            <v>37.6</v>
          </cell>
          <cell r="K601">
            <v>0</v>
          </cell>
          <cell r="L601" t="str">
            <v xml:space="preserve">Tramos Existentes </v>
          </cell>
          <cell r="M601" t="str">
            <v>Existente</v>
          </cell>
        </row>
        <row r="602">
          <cell r="B602">
            <v>899</v>
          </cell>
          <cell r="C602">
            <v>1049</v>
          </cell>
          <cell r="D602">
            <v>1.4999999999999999E-2</v>
          </cell>
          <cell r="E602">
            <v>12</v>
          </cell>
          <cell r="F602">
            <v>1312.28</v>
          </cell>
          <cell r="G602">
            <v>1312.44</v>
          </cell>
          <cell r="H602">
            <v>1310.27</v>
          </cell>
          <cell r="I602">
            <v>1309.6099999999999</v>
          </cell>
          <cell r="J602">
            <v>26</v>
          </cell>
          <cell r="K602">
            <v>0</v>
          </cell>
          <cell r="L602" t="str">
            <v xml:space="preserve">Tramos Existentes </v>
          </cell>
          <cell r="M602" t="str">
            <v>Existente</v>
          </cell>
        </row>
        <row r="603">
          <cell r="B603">
            <v>288</v>
          </cell>
          <cell r="C603">
            <v>289</v>
          </cell>
          <cell r="D603">
            <v>0.01</v>
          </cell>
          <cell r="E603">
            <v>16</v>
          </cell>
          <cell r="F603">
            <v>1276.6400000000001</v>
          </cell>
          <cell r="G603">
            <v>1278.0999999999999</v>
          </cell>
          <cell r="H603">
            <v>1274.0999999999999</v>
          </cell>
          <cell r="I603">
            <v>1274.06</v>
          </cell>
          <cell r="J603">
            <v>8.5</v>
          </cell>
          <cell r="K603">
            <v>0</v>
          </cell>
          <cell r="L603" t="str">
            <v xml:space="preserve">Tramos Existentes </v>
          </cell>
          <cell r="M603" t="str">
            <v>Existente</v>
          </cell>
        </row>
        <row r="604">
          <cell r="B604">
            <v>972</v>
          </cell>
          <cell r="C604">
            <v>973</v>
          </cell>
          <cell r="D604">
            <v>1.4999999999999999E-2</v>
          </cell>
          <cell r="E604">
            <v>12</v>
          </cell>
          <cell r="F604">
            <v>1312.87</v>
          </cell>
          <cell r="G604">
            <v>1312.17</v>
          </cell>
          <cell r="H604">
            <v>1306.9100000000001</v>
          </cell>
          <cell r="I604">
            <v>1306.6199999999999</v>
          </cell>
          <cell r="J604">
            <v>26.5</v>
          </cell>
          <cell r="K604">
            <v>0</v>
          </cell>
          <cell r="L604" t="str">
            <v xml:space="preserve">Tramos Existentes </v>
          </cell>
          <cell r="M604" t="str">
            <v>Existente</v>
          </cell>
        </row>
        <row r="605">
          <cell r="B605">
            <v>287</v>
          </cell>
          <cell r="C605">
            <v>288</v>
          </cell>
          <cell r="D605">
            <v>0.01</v>
          </cell>
          <cell r="E605">
            <v>14</v>
          </cell>
          <cell r="F605">
            <v>1276.33</v>
          </cell>
          <cell r="G605">
            <v>1276.6400000000001</v>
          </cell>
          <cell r="H605">
            <v>1274.9100000000001</v>
          </cell>
          <cell r="I605">
            <v>1274.0999999999999</v>
          </cell>
          <cell r="J605">
            <v>38.4</v>
          </cell>
          <cell r="K605">
            <v>0</v>
          </cell>
          <cell r="L605" t="str">
            <v xml:space="preserve">Tramos Existentes </v>
          </cell>
          <cell r="M605" t="str">
            <v>Existente</v>
          </cell>
        </row>
        <row r="606">
          <cell r="B606">
            <v>273</v>
          </cell>
          <cell r="C606">
            <v>272</v>
          </cell>
          <cell r="D606">
            <v>0.01</v>
          </cell>
          <cell r="E606">
            <v>8</v>
          </cell>
          <cell r="F606">
            <v>1319.41</v>
          </cell>
          <cell r="G606">
            <v>1316.96</v>
          </cell>
          <cell r="H606">
            <v>1317.94</v>
          </cell>
          <cell r="I606">
            <v>1315.45</v>
          </cell>
          <cell r="J606">
            <v>29</v>
          </cell>
          <cell r="K606">
            <v>0</v>
          </cell>
          <cell r="L606" t="str">
            <v xml:space="preserve">Tramos Existentes </v>
          </cell>
          <cell r="M606" t="str">
            <v>Existente</v>
          </cell>
        </row>
        <row r="607">
          <cell r="B607">
            <v>272</v>
          </cell>
          <cell r="C607">
            <v>271</v>
          </cell>
          <cell r="D607">
            <v>1.4999999999999999E-2</v>
          </cell>
          <cell r="E607">
            <v>10</v>
          </cell>
          <cell r="F607">
            <v>1316.96</v>
          </cell>
          <cell r="G607">
            <v>1316.81</v>
          </cell>
          <cell r="H607">
            <v>1315.45</v>
          </cell>
          <cell r="I607">
            <v>1315</v>
          </cell>
          <cell r="J607">
            <v>20.5</v>
          </cell>
          <cell r="K607">
            <v>0</v>
          </cell>
          <cell r="L607" t="str">
            <v xml:space="preserve">Tramos Existentes </v>
          </cell>
          <cell r="M607" t="str">
            <v>Existente</v>
          </cell>
        </row>
        <row r="608">
          <cell r="B608">
            <v>341</v>
          </cell>
          <cell r="C608">
            <v>343</v>
          </cell>
          <cell r="D608">
            <v>0.01</v>
          </cell>
          <cell r="E608">
            <v>8</v>
          </cell>
          <cell r="F608">
            <v>1316.17</v>
          </cell>
          <cell r="G608">
            <v>1314.25</v>
          </cell>
          <cell r="H608">
            <v>1314.16</v>
          </cell>
          <cell r="I608">
            <v>1309.02</v>
          </cell>
          <cell r="J608">
            <v>30.9</v>
          </cell>
          <cell r="K608">
            <v>0</v>
          </cell>
          <cell r="L608" t="str">
            <v xml:space="preserve">Tramos Existentes </v>
          </cell>
          <cell r="M608" t="str">
            <v>Existente</v>
          </cell>
        </row>
        <row r="609">
          <cell r="B609">
            <v>343</v>
          </cell>
          <cell r="C609">
            <v>1050</v>
          </cell>
          <cell r="D609">
            <v>1.4999999999999999E-2</v>
          </cell>
          <cell r="E609">
            <v>10</v>
          </cell>
          <cell r="F609">
            <v>1314.25</v>
          </cell>
          <cell r="G609">
            <v>1304.1300000000001</v>
          </cell>
          <cell r="H609">
            <v>1309.02</v>
          </cell>
          <cell r="I609">
            <v>1302.8699999999999</v>
          </cell>
          <cell r="J609">
            <v>31.9</v>
          </cell>
          <cell r="K609">
            <v>0</v>
          </cell>
          <cell r="L609" t="str">
            <v xml:space="preserve">Tramos Existentes </v>
          </cell>
          <cell r="M609" t="str">
            <v>Existente</v>
          </cell>
        </row>
        <row r="610">
          <cell r="B610">
            <v>1050</v>
          </cell>
          <cell r="C610">
            <v>1024</v>
          </cell>
          <cell r="D610">
            <v>1.4999999999999999E-2</v>
          </cell>
          <cell r="E610">
            <v>10</v>
          </cell>
          <cell r="F610">
            <v>1304.1300000000001</v>
          </cell>
          <cell r="G610">
            <v>1295.03</v>
          </cell>
          <cell r="H610">
            <v>1302.8699999999999</v>
          </cell>
          <cell r="I610">
            <v>1293.72</v>
          </cell>
          <cell r="J610">
            <v>48.5</v>
          </cell>
          <cell r="K610">
            <v>0</v>
          </cell>
          <cell r="L610" t="str">
            <v xml:space="preserve">Tramos Existentes </v>
          </cell>
          <cell r="M610" t="str">
            <v>Existente</v>
          </cell>
        </row>
        <row r="611">
          <cell r="B611">
            <v>703</v>
          </cell>
          <cell r="C611">
            <v>698</v>
          </cell>
          <cell r="D611">
            <v>1.4999999999999999E-2</v>
          </cell>
          <cell r="E611">
            <v>8</v>
          </cell>
          <cell r="F611">
            <v>1301.56</v>
          </cell>
          <cell r="G611">
            <v>1301.01</v>
          </cell>
          <cell r="H611">
            <v>1300.18</v>
          </cell>
          <cell r="I611">
            <v>1299.49</v>
          </cell>
          <cell r="J611">
            <v>32.200000000000003</v>
          </cell>
          <cell r="K611">
            <v>0</v>
          </cell>
          <cell r="L611" t="str">
            <v xml:space="preserve">Tramos Existentes </v>
          </cell>
          <cell r="M611" t="str">
            <v>Existente</v>
          </cell>
        </row>
        <row r="612">
          <cell r="B612">
            <v>698</v>
          </cell>
          <cell r="C612">
            <v>699</v>
          </cell>
          <cell r="D612">
            <v>1.4999999999999999E-2</v>
          </cell>
          <cell r="E612">
            <v>8</v>
          </cell>
          <cell r="F612">
            <v>1301.01</v>
          </cell>
          <cell r="G612">
            <v>1300.8800000000001</v>
          </cell>
          <cell r="H612">
            <v>1299.49</v>
          </cell>
          <cell r="I612">
            <v>1299.32</v>
          </cell>
          <cell r="J612">
            <v>59.3</v>
          </cell>
          <cell r="K612">
            <v>0</v>
          </cell>
          <cell r="L612" t="str">
            <v xml:space="preserve">Tramos Existentes </v>
          </cell>
          <cell r="M612" t="str">
            <v>Existente</v>
          </cell>
        </row>
        <row r="613">
          <cell r="B613">
            <v>699</v>
          </cell>
          <cell r="C613">
            <v>700</v>
          </cell>
          <cell r="D613">
            <v>1.4999999999999999E-2</v>
          </cell>
          <cell r="E613">
            <v>8</v>
          </cell>
          <cell r="F613">
            <v>1300.8800000000001</v>
          </cell>
          <cell r="G613">
            <v>1299.77</v>
          </cell>
          <cell r="H613">
            <v>1299.32</v>
          </cell>
          <cell r="I613">
            <v>1298.17</v>
          </cell>
          <cell r="J613">
            <v>65.3</v>
          </cell>
          <cell r="K613">
            <v>0</v>
          </cell>
          <cell r="L613" t="str">
            <v xml:space="preserve">Tramos Existentes </v>
          </cell>
          <cell r="M613" t="str">
            <v>Existente</v>
          </cell>
        </row>
        <row r="614">
          <cell r="B614">
            <v>700</v>
          </cell>
          <cell r="C614">
            <v>781</v>
          </cell>
          <cell r="D614">
            <v>1.4999999999999999E-2</v>
          </cell>
          <cell r="E614">
            <v>8</v>
          </cell>
          <cell r="F614">
            <v>1299.77</v>
          </cell>
          <cell r="G614">
            <v>1297.8900000000001</v>
          </cell>
          <cell r="H614">
            <v>1298.17</v>
          </cell>
          <cell r="I614">
            <v>1295.8</v>
          </cell>
          <cell r="J614">
            <v>59.8</v>
          </cell>
          <cell r="K614">
            <v>0</v>
          </cell>
          <cell r="L614" t="str">
            <v xml:space="preserve">Tramos Existentes </v>
          </cell>
          <cell r="M614" t="str">
            <v>Existente</v>
          </cell>
        </row>
        <row r="615">
          <cell r="B615">
            <v>900</v>
          </cell>
          <cell r="C615">
            <v>971</v>
          </cell>
          <cell r="D615">
            <v>1.4999999999999999E-2</v>
          </cell>
          <cell r="E615">
            <v>12</v>
          </cell>
          <cell r="F615">
            <v>1312.36</v>
          </cell>
          <cell r="G615">
            <v>1312.86</v>
          </cell>
          <cell r="H615">
            <v>1307.56</v>
          </cell>
          <cell r="I615">
            <v>1307.0999999999999</v>
          </cell>
          <cell r="J615">
            <v>23.5</v>
          </cell>
          <cell r="K615">
            <v>0</v>
          </cell>
          <cell r="L615" t="str">
            <v xml:space="preserve">Tramos Existentes </v>
          </cell>
          <cell r="M615" t="str">
            <v>Existente</v>
          </cell>
        </row>
        <row r="616">
          <cell r="B616">
            <v>990</v>
          </cell>
          <cell r="C616">
            <v>1059</v>
          </cell>
          <cell r="D616">
            <v>1.4999999999999999E-2</v>
          </cell>
          <cell r="E616">
            <v>12</v>
          </cell>
          <cell r="F616">
            <v>1296.3</v>
          </cell>
          <cell r="G616">
            <v>1292.5899999999999</v>
          </cell>
          <cell r="H616">
            <v>1290.82</v>
          </cell>
          <cell r="I616">
            <v>1287.1500000000001</v>
          </cell>
          <cell r="J616">
            <v>9.5</v>
          </cell>
          <cell r="K616">
            <v>0</v>
          </cell>
          <cell r="L616" t="str">
            <v xml:space="preserve">Renovacion </v>
          </cell>
          <cell r="M616" t="str">
            <v>Existente</v>
          </cell>
        </row>
        <row r="617">
          <cell r="B617" t="str">
            <v>20ii</v>
          </cell>
          <cell r="C617">
            <v>51</v>
          </cell>
          <cell r="D617">
            <v>1.4999999999999999E-2</v>
          </cell>
          <cell r="E617">
            <v>8</v>
          </cell>
          <cell r="F617">
            <v>1309.57</v>
          </cell>
          <cell r="G617">
            <v>1300.8</v>
          </cell>
          <cell r="H617">
            <v>1308.1500000000001</v>
          </cell>
          <cell r="I617">
            <v>1300.05</v>
          </cell>
          <cell r="J617">
            <v>66.8</v>
          </cell>
          <cell r="K617">
            <v>0</v>
          </cell>
          <cell r="L617" t="str">
            <v xml:space="preserve">Tramos Existentes </v>
          </cell>
          <cell r="M617" t="str">
            <v>Existente</v>
          </cell>
        </row>
        <row r="618">
          <cell r="B618">
            <v>476</v>
          </cell>
          <cell r="C618">
            <v>1033</v>
          </cell>
          <cell r="D618">
            <v>1.4999999999999999E-2</v>
          </cell>
          <cell r="E618">
            <v>12</v>
          </cell>
          <cell r="F618">
            <v>1310.6099999999999</v>
          </cell>
          <cell r="G618">
            <v>1308.5999999999999</v>
          </cell>
          <cell r="H618">
            <v>1307.83</v>
          </cell>
          <cell r="I618">
            <v>1307.1500000000001</v>
          </cell>
          <cell r="J618">
            <v>39.4</v>
          </cell>
          <cell r="K618">
            <v>0</v>
          </cell>
          <cell r="L618" t="str">
            <v xml:space="preserve">Tramos Existentes </v>
          </cell>
          <cell r="M618" t="str">
            <v>Existente</v>
          </cell>
        </row>
        <row r="619">
          <cell r="B619">
            <v>1033</v>
          </cell>
          <cell r="C619">
            <v>1034</v>
          </cell>
          <cell r="D619">
            <v>1.4999999999999999E-2</v>
          </cell>
          <cell r="E619">
            <v>14</v>
          </cell>
          <cell r="F619">
            <v>1308.5999999999999</v>
          </cell>
          <cell r="G619">
            <v>1308.6199999999999</v>
          </cell>
          <cell r="H619">
            <v>1307.1500000000001</v>
          </cell>
          <cell r="I619">
            <v>1306.58</v>
          </cell>
          <cell r="J619">
            <v>31.6</v>
          </cell>
          <cell r="K619">
            <v>0</v>
          </cell>
          <cell r="L619" t="str">
            <v xml:space="preserve">Tramos Existentes </v>
          </cell>
          <cell r="M619" t="str">
            <v>Existente</v>
          </cell>
        </row>
        <row r="620">
          <cell r="B620">
            <v>1034</v>
          </cell>
          <cell r="C620" t="str">
            <v>P31</v>
          </cell>
          <cell r="D620">
            <v>1.4999999999999999E-2</v>
          </cell>
          <cell r="E620">
            <v>14</v>
          </cell>
          <cell r="F620">
            <v>1308.6199999999999</v>
          </cell>
          <cell r="G620">
            <v>1308.3</v>
          </cell>
          <cell r="H620">
            <v>1306.58</v>
          </cell>
          <cell r="I620">
            <v>1306.21</v>
          </cell>
          <cell r="J620">
            <v>31.6</v>
          </cell>
          <cell r="K620">
            <v>0</v>
          </cell>
          <cell r="L620" t="str">
            <v xml:space="preserve">Tramos Existentes </v>
          </cell>
          <cell r="M620" t="str">
            <v>Existente</v>
          </cell>
        </row>
        <row r="621">
          <cell r="B621">
            <v>1036</v>
          </cell>
          <cell r="C621">
            <v>549</v>
          </cell>
          <cell r="D621">
            <v>1.4999999999999999E-2</v>
          </cell>
          <cell r="E621">
            <v>8</v>
          </cell>
          <cell r="F621">
            <v>1316.2</v>
          </cell>
          <cell r="G621">
            <v>1315.28</v>
          </cell>
          <cell r="H621">
            <v>1314.67</v>
          </cell>
          <cell r="I621">
            <v>1313.72</v>
          </cell>
          <cell r="J621">
            <v>19.100000000000001</v>
          </cell>
          <cell r="K621">
            <v>0</v>
          </cell>
          <cell r="L621" t="str">
            <v xml:space="preserve">Tramos Existentes </v>
          </cell>
          <cell r="M621" t="str">
            <v>Existente</v>
          </cell>
        </row>
        <row r="622">
          <cell r="B622">
            <v>549</v>
          </cell>
          <cell r="C622">
            <v>548</v>
          </cell>
          <cell r="D622">
            <v>1.4999999999999999E-2</v>
          </cell>
          <cell r="E622">
            <v>10</v>
          </cell>
          <cell r="F622">
            <v>1315.28</v>
          </cell>
          <cell r="G622">
            <v>1311.89</v>
          </cell>
          <cell r="H622">
            <v>1313.72</v>
          </cell>
          <cell r="I622">
            <v>1309.97</v>
          </cell>
          <cell r="J622">
            <v>52.2</v>
          </cell>
          <cell r="K622">
            <v>0</v>
          </cell>
          <cell r="L622" t="str">
            <v xml:space="preserve">Tramos Existentes </v>
          </cell>
          <cell r="M622" t="str">
            <v>Existente</v>
          </cell>
        </row>
        <row r="623">
          <cell r="B623">
            <v>548</v>
          </cell>
          <cell r="C623">
            <v>471</v>
          </cell>
          <cell r="D623">
            <v>1.4999999999999999E-2</v>
          </cell>
          <cell r="E623">
            <v>10</v>
          </cell>
          <cell r="F623">
            <v>1311.89</v>
          </cell>
          <cell r="G623">
            <v>1310.79</v>
          </cell>
          <cell r="H623">
            <v>1309.97</v>
          </cell>
          <cell r="I623">
            <v>1308.8900000000001</v>
          </cell>
          <cell r="J623">
            <v>62.5</v>
          </cell>
          <cell r="K623">
            <v>0</v>
          </cell>
          <cell r="L623" t="str">
            <v xml:space="preserve">Tramos Existentes </v>
          </cell>
          <cell r="M623" t="str">
            <v>Existente</v>
          </cell>
        </row>
        <row r="624">
          <cell r="B624">
            <v>410</v>
          </cell>
          <cell r="C624">
            <v>409</v>
          </cell>
          <cell r="D624">
            <v>1.4999999999999999E-2</v>
          </cell>
          <cell r="E624">
            <v>12</v>
          </cell>
          <cell r="F624">
            <v>1309.9100000000001</v>
          </cell>
          <cell r="G624">
            <v>1298.78</v>
          </cell>
          <cell r="H624">
            <v>1307.45</v>
          </cell>
          <cell r="I624">
            <v>1296.58</v>
          </cell>
          <cell r="J624">
            <v>74.5</v>
          </cell>
          <cell r="K624">
            <v>0</v>
          </cell>
          <cell r="L624" t="str">
            <v xml:space="preserve">Tramos Existentes </v>
          </cell>
          <cell r="M624" t="str">
            <v>Existente</v>
          </cell>
        </row>
        <row r="625">
          <cell r="B625">
            <v>1037</v>
          </cell>
          <cell r="C625">
            <v>1038</v>
          </cell>
          <cell r="D625">
            <v>0.01</v>
          </cell>
          <cell r="E625">
            <v>10</v>
          </cell>
          <cell r="F625">
            <v>1306.93</v>
          </cell>
          <cell r="G625">
            <v>1306.6099999999999</v>
          </cell>
          <cell r="H625">
            <v>1305.5999999999999</v>
          </cell>
          <cell r="I625">
            <v>1303.69</v>
          </cell>
          <cell r="J625">
            <v>33.200000000000003</v>
          </cell>
          <cell r="K625">
            <v>0</v>
          </cell>
          <cell r="L625" t="str">
            <v xml:space="preserve">Tramos Existentes </v>
          </cell>
          <cell r="M625" t="str">
            <v>Existente</v>
          </cell>
        </row>
        <row r="626">
          <cell r="B626">
            <v>289</v>
          </cell>
          <cell r="C626">
            <v>290</v>
          </cell>
          <cell r="D626">
            <v>0.01</v>
          </cell>
          <cell r="E626">
            <v>16</v>
          </cell>
          <cell r="F626">
            <v>1278.0999999999999</v>
          </cell>
          <cell r="G626">
            <v>1277.29</v>
          </cell>
          <cell r="H626">
            <v>1274.06</v>
          </cell>
          <cell r="I626">
            <v>1273.8699999999999</v>
          </cell>
          <cell r="J626">
            <v>10</v>
          </cell>
          <cell r="K626">
            <v>0</v>
          </cell>
          <cell r="L626" t="str">
            <v xml:space="preserve">Tramos Existentes </v>
          </cell>
          <cell r="M626" t="str">
            <v>Existente</v>
          </cell>
        </row>
        <row r="627">
          <cell r="B627">
            <v>1039</v>
          </cell>
          <cell r="C627">
            <v>1061</v>
          </cell>
          <cell r="D627">
            <v>1.4999999999999999E-2</v>
          </cell>
          <cell r="E627">
            <v>12</v>
          </cell>
          <cell r="F627">
            <v>1304.8599999999999</v>
          </cell>
          <cell r="G627">
            <v>1303.5</v>
          </cell>
          <cell r="H627">
            <v>1302.21</v>
          </cell>
          <cell r="I627">
            <v>1298.0999999999999</v>
          </cell>
          <cell r="J627">
            <v>28.3</v>
          </cell>
          <cell r="K627">
            <v>0</v>
          </cell>
          <cell r="L627" t="str">
            <v xml:space="preserve">Renovacion </v>
          </cell>
          <cell r="M627" t="str">
            <v>Existente</v>
          </cell>
        </row>
        <row r="628">
          <cell r="B628">
            <v>1035</v>
          </cell>
          <cell r="C628" t="str">
            <v>P31</v>
          </cell>
          <cell r="D628">
            <v>1.4999999999999999E-2</v>
          </cell>
          <cell r="E628">
            <v>10</v>
          </cell>
          <cell r="F628">
            <v>1308.71</v>
          </cell>
          <cell r="G628">
            <v>1308.3</v>
          </cell>
          <cell r="H628">
            <v>1306.6600000000001</v>
          </cell>
          <cell r="I628">
            <v>1306.21</v>
          </cell>
          <cell r="J628">
            <v>18.399999999999999</v>
          </cell>
          <cell r="K628">
            <v>0</v>
          </cell>
          <cell r="L628" t="str">
            <v xml:space="preserve">Tramos Existentes </v>
          </cell>
          <cell r="M628" t="str">
            <v>Existente</v>
          </cell>
        </row>
        <row r="629">
          <cell r="B629">
            <v>59</v>
          </cell>
          <cell r="C629">
            <v>58</v>
          </cell>
          <cell r="D629">
            <v>1.4999999999999999E-2</v>
          </cell>
          <cell r="E629">
            <v>8</v>
          </cell>
          <cell r="F629">
            <v>1304.1500000000001</v>
          </cell>
          <cell r="G629">
            <v>1303.21</v>
          </cell>
          <cell r="H629">
            <v>1301.23</v>
          </cell>
          <cell r="I629">
            <v>1300.28</v>
          </cell>
          <cell r="J629">
            <v>14.5</v>
          </cell>
          <cell r="K629">
            <v>0</v>
          </cell>
          <cell r="L629" t="str">
            <v xml:space="preserve">Tramos Existentes </v>
          </cell>
          <cell r="M629" t="str">
            <v>Existente</v>
          </cell>
        </row>
        <row r="630">
          <cell r="B630">
            <v>58</v>
          </cell>
          <cell r="C630">
            <v>56</v>
          </cell>
          <cell r="D630">
            <v>1.4999999999999999E-2</v>
          </cell>
          <cell r="E630">
            <v>14</v>
          </cell>
          <cell r="F630">
            <v>1303.21</v>
          </cell>
          <cell r="G630">
            <v>1301.0899999999999</v>
          </cell>
          <cell r="H630">
            <v>1300.28</v>
          </cell>
          <cell r="I630">
            <v>1298.1600000000001</v>
          </cell>
          <cell r="J630">
            <v>28.4</v>
          </cell>
          <cell r="K630">
            <v>0</v>
          </cell>
          <cell r="L630" t="str">
            <v xml:space="preserve">Tramos Existentes </v>
          </cell>
          <cell r="M630" t="str">
            <v>Existente</v>
          </cell>
        </row>
        <row r="631">
          <cell r="B631">
            <v>56</v>
          </cell>
          <cell r="C631">
            <v>106</v>
          </cell>
          <cell r="D631">
            <v>1.4999999999999999E-2</v>
          </cell>
          <cell r="E631">
            <v>18</v>
          </cell>
          <cell r="F631">
            <v>1301.0899999999999</v>
          </cell>
          <cell r="G631">
            <v>1301.96</v>
          </cell>
          <cell r="H631">
            <v>1298.1600000000001</v>
          </cell>
          <cell r="I631">
            <v>1297.04</v>
          </cell>
          <cell r="J631">
            <v>20.3</v>
          </cell>
          <cell r="K631">
            <v>0</v>
          </cell>
          <cell r="L631" t="str">
            <v xml:space="preserve">Tramos Existentes </v>
          </cell>
          <cell r="M631" t="str">
            <v>Existente</v>
          </cell>
        </row>
        <row r="632">
          <cell r="B632">
            <v>105</v>
          </cell>
          <cell r="C632">
            <v>104</v>
          </cell>
          <cell r="D632">
            <v>1.4999999999999999E-2</v>
          </cell>
          <cell r="E632">
            <v>12</v>
          </cell>
          <cell r="F632">
            <v>1300.3599999999999</v>
          </cell>
          <cell r="G632">
            <v>1297.25</v>
          </cell>
          <cell r="H632">
            <v>1293.6600000000001</v>
          </cell>
          <cell r="I632">
            <v>1285.8499999999999</v>
          </cell>
          <cell r="J632">
            <v>30.8</v>
          </cell>
          <cell r="K632">
            <v>0</v>
          </cell>
          <cell r="L632" t="str">
            <v xml:space="preserve">Tramos Existentes </v>
          </cell>
          <cell r="M632" t="str">
            <v>Existente</v>
          </cell>
        </row>
        <row r="633">
          <cell r="B633">
            <v>104</v>
          </cell>
          <cell r="C633">
            <v>103</v>
          </cell>
          <cell r="D633">
            <v>1.4999999999999999E-2</v>
          </cell>
          <cell r="E633">
            <v>12</v>
          </cell>
          <cell r="F633">
            <v>1297.25</v>
          </cell>
          <cell r="G633">
            <v>1296.45</v>
          </cell>
          <cell r="H633">
            <v>1285.8499999999999</v>
          </cell>
          <cell r="I633">
            <v>1284.8499999999999</v>
          </cell>
          <cell r="J633">
            <v>30.8</v>
          </cell>
          <cell r="K633">
            <v>0</v>
          </cell>
          <cell r="L633" t="str">
            <v xml:space="preserve">Tramos Existentes </v>
          </cell>
          <cell r="M633" t="str">
            <v>Existente</v>
          </cell>
        </row>
        <row r="634">
          <cell r="B634">
            <v>1040</v>
          </cell>
          <cell r="C634">
            <v>1061</v>
          </cell>
          <cell r="D634">
            <v>1.4999999999999999E-2</v>
          </cell>
          <cell r="E634">
            <v>8</v>
          </cell>
          <cell r="F634">
            <v>1305.23</v>
          </cell>
          <cell r="G634">
            <v>1303.5</v>
          </cell>
          <cell r="H634">
            <v>1304.3900000000001</v>
          </cell>
          <cell r="I634">
            <v>1298.0999999999999</v>
          </cell>
          <cell r="J634">
            <v>51.1</v>
          </cell>
          <cell r="K634">
            <v>0</v>
          </cell>
          <cell r="L634" t="str">
            <v xml:space="preserve">Renovacion </v>
          </cell>
          <cell r="M634" t="str">
            <v>Existente</v>
          </cell>
        </row>
        <row r="635">
          <cell r="B635">
            <v>1041</v>
          </cell>
          <cell r="C635">
            <v>243</v>
          </cell>
          <cell r="D635">
            <v>1.4999999999999999E-2</v>
          </cell>
          <cell r="E635">
            <v>12</v>
          </cell>
          <cell r="F635">
            <v>1300.97</v>
          </cell>
          <cell r="G635">
            <v>1297.32</v>
          </cell>
          <cell r="H635">
            <v>1299.53</v>
          </cell>
          <cell r="I635">
            <v>1291.7</v>
          </cell>
          <cell r="J635">
            <v>54.8</v>
          </cell>
          <cell r="K635">
            <v>0</v>
          </cell>
          <cell r="L635" t="str">
            <v xml:space="preserve">Tramos Existentes </v>
          </cell>
          <cell r="M635" t="str">
            <v>Existente</v>
          </cell>
        </row>
        <row r="636">
          <cell r="B636">
            <v>243</v>
          </cell>
          <cell r="C636">
            <v>1042</v>
          </cell>
          <cell r="D636">
            <v>1.4999999999999999E-2</v>
          </cell>
          <cell r="E636">
            <v>12</v>
          </cell>
          <cell r="F636">
            <v>1297.32</v>
          </cell>
          <cell r="G636">
            <v>1289.6199999999999</v>
          </cell>
          <cell r="H636">
            <v>1291.7</v>
          </cell>
          <cell r="I636">
            <v>1288.1500000000001</v>
          </cell>
          <cell r="J636">
            <v>29.1</v>
          </cell>
          <cell r="K636">
            <v>0</v>
          </cell>
          <cell r="L636" t="str">
            <v xml:space="preserve">Tramos Existentes </v>
          </cell>
          <cell r="M636" t="str">
            <v>Existente</v>
          </cell>
        </row>
        <row r="637">
          <cell r="B637">
            <v>1042</v>
          </cell>
          <cell r="C637">
            <v>281</v>
          </cell>
          <cell r="D637">
            <v>0.01</v>
          </cell>
          <cell r="E637">
            <v>12</v>
          </cell>
          <cell r="F637">
            <v>1289.6199999999999</v>
          </cell>
          <cell r="G637">
            <v>1279.49</v>
          </cell>
          <cell r="H637">
            <v>1288.1500000000001</v>
          </cell>
          <cell r="I637">
            <v>1277.8499999999999</v>
          </cell>
          <cell r="J637">
            <v>53</v>
          </cell>
          <cell r="K637">
            <v>0</v>
          </cell>
          <cell r="L637" t="str">
            <v xml:space="preserve">Tramos Existentes </v>
          </cell>
          <cell r="M637" t="str">
            <v>Existente</v>
          </cell>
        </row>
        <row r="638">
          <cell r="B638">
            <v>1038</v>
          </cell>
          <cell r="C638">
            <v>1039</v>
          </cell>
          <cell r="D638">
            <v>0.01</v>
          </cell>
          <cell r="E638">
            <v>12</v>
          </cell>
          <cell r="F638">
            <v>1306.6099999999999</v>
          </cell>
          <cell r="G638">
            <v>1304.8599999999999</v>
          </cell>
          <cell r="H638">
            <v>1303.69</v>
          </cell>
          <cell r="I638">
            <v>1302.21</v>
          </cell>
          <cell r="J638">
            <v>23.6</v>
          </cell>
          <cell r="K638">
            <v>0</v>
          </cell>
          <cell r="L638" t="str">
            <v xml:space="preserve">Tramos Existentes </v>
          </cell>
          <cell r="M638" t="str">
            <v>Existente</v>
          </cell>
        </row>
        <row r="639">
          <cell r="B639">
            <v>100</v>
          </cell>
          <cell r="C639">
            <v>99</v>
          </cell>
          <cell r="D639">
            <v>1.4999999999999999E-2</v>
          </cell>
          <cell r="E639">
            <v>14</v>
          </cell>
          <cell r="F639">
            <v>1310.6500000000001</v>
          </cell>
          <cell r="G639">
            <v>1310.6600000000001</v>
          </cell>
          <cell r="H639">
            <v>1308.8499999999999</v>
          </cell>
          <cell r="I639">
            <v>1307.5999999999999</v>
          </cell>
          <cell r="J639">
            <v>1.7</v>
          </cell>
          <cell r="K639">
            <v>0</v>
          </cell>
          <cell r="L639" t="str">
            <v xml:space="preserve">Tramos Existentes </v>
          </cell>
          <cell r="M639" t="str">
            <v>Existente</v>
          </cell>
        </row>
        <row r="640">
          <cell r="B640">
            <v>1</v>
          </cell>
          <cell r="C640">
            <v>197</v>
          </cell>
          <cell r="D640">
            <v>1.4999999999999999E-2</v>
          </cell>
          <cell r="E640">
            <v>12</v>
          </cell>
          <cell r="F640">
            <v>1303.77</v>
          </cell>
          <cell r="G640">
            <v>1302.95</v>
          </cell>
          <cell r="H640">
            <v>1302.03</v>
          </cell>
          <cell r="I640">
            <v>1300.57</v>
          </cell>
          <cell r="J640">
            <v>75.7</v>
          </cell>
          <cell r="K640">
            <v>0</v>
          </cell>
          <cell r="L640" t="str">
            <v xml:space="preserve">Tramos Existentes </v>
          </cell>
          <cell r="M640" t="str">
            <v>Existente</v>
          </cell>
        </row>
        <row r="641">
          <cell r="B641">
            <v>197</v>
          </cell>
          <cell r="C641">
            <v>198</v>
          </cell>
          <cell r="D641">
            <v>1.4999999999999999E-2</v>
          </cell>
          <cell r="E641">
            <v>12</v>
          </cell>
          <cell r="F641">
            <v>1302.95</v>
          </cell>
          <cell r="G641">
            <v>1300.47</v>
          </cell>
          <cell r="H641">
            <v>1300.57</v>
          </cell>
          <cell r="I641">
            <v>1297.8599999999999</v>
          </cell>
          <cell r="J641">
            <v>75.900000000000006</v>
          </cell>
          <cell r="K641">
            <v>0</v>
          </cell>
          <cell r="L641" t="str">
            <v xml:space="preserve">Tramos Existentes </v>
          </cell>
          <cell r="M641" t="str">
            <v>Existente</v>
          </cell>
        </row>
        <row r="642">
          <cell r="B642">
            <v>198</v>
          </cell>
          <cell r="C642">
            <v>184</v>
          </cell>
          <cell r="D642">
            <v>1.4999999999999999E-2</v>
          </cell>
          <cell r="E642">
            <v>12</v>
          </cell>
          <cell r="F642">
            <v>1300.47</v>
          </cell>
          <cell r="G642">
            <v>1296.22</v>
          </cell>
          <cell r="H642">
            <v>1297.8599999999999</v>
          </cell>
          <cell r="I642">
            <v>1290.92</v>
          </cell>
          <cell r="J642">
            <v>75.099999999999994</v>
          </cell>
          <cell r="K642">
            <v>0</v>
          </cell>
          <cell r="L642" t="str">
            <v xml:space="preserve">Tramos Existentes </v>
          </cell>
          <cell r="M642" t="str">
            <v>Existente</v>
          </cell>
        </row>
        <row r="643">
          <cell r="B643" t="str">
            <v>P2</v>
          </cell>
          <cell r="C643">
            <v>13</v>
          </cell>
          <cell r="D643">
            <v>1.4999999999999999E-2</v>
          </cell>
          <cell r="E643">
            <v>8</v>
          </cell>
          <cell r="F643">
            <v>1292.48</v>
          </cell>
          <cell r="G643">
            <v>1309.29</v>
          </cell>
          <cell r="H643">
            <v>1308.76</v>
          </cell>
          <cell r="I643">
            <v>1306.79</v>
          </cell>
          <cell r="J643">
            <v>62.9</v>
          </cell>
          <cell r="K643">
            <v>0</v>
          </cell>
          <cell r="L643" t="str">
            <v xml:space="preserve">Tramos Existentes </v>
          </cell>
          <cell r="M643" t="str">
            <v>Existente</v>
          </cell>
        </row>
        <row r="644">
          <cell r="B644">
            <v>13</v>
          </cell>
          <cell r="C644">
            <v>12</v>
          </cell>
          <cell r="D644">
            <v>1.4999999999999999E-2</v>
          </cell>
          <cell r="E644">
            <v>14</v>
          </cell>
          <cell r="F644">
            <v>1309.29</v>
          </cell>
          <cell r="G644">
            <v>1309.8900000000001</v>
          </cell>
          <cell r="H644">
            <v>1306.79</v>
          </cell>
          <cell r="I644">
            <v>1306.6400000000001</v>
          </cell>
          <cell r="J644">
            <v>44.1</v>
          </cell>
          <cell r="K644">
            <v>0</v>
          </cell>
          <cell r="L644" t="str">
            <v xml:space="preserve">Tramos Existentes </v>
          </cell>
          <cell r="M644" t="str">
            <v>Existente</v>
          </cell>
        </row>
        <row r="645">
          <cell r="B645">
            <v>12</v>
          </cell>
          <cell r="C645">
            <v>11</v>
          </cell>
          <cell r="D645">
            <v>1.4999999999999999E-2</v>
          </cell>
          <cell r="E645">
            <v>14</v>
          </cell>
          <cell r="F645">
            <v>1309.8900000000001</v>
          </cell>
          <cell r="G645">
            <v>1310.03</v>
          </cell>
          <cell r="H645">
            <v>1306.6400000000001</v>
          </cell>
          <cell r="I645">
            <v>1306.5999999999999</v>
          </cell>
          <cell r="J645">
            <v>32.700000000000003</v>
          </cell>
          <cell r="K645">
            <v>0</v>
          </cell>
          <cell r="L645" t="str">
            <v xml:space="preserve">Tramos Existentes </v>
          </cell>
          <cell r="M645" t="str">
            <v>Existente</v>
          </cell>
        </row>
        <row r="646">
          <cell r="B646">
            <v>11</v>
          </cell>
          <cell r="C646">
            <v>10</v>
          </cell>
          <cell r="D646">
            <v>1.4999999999999999E-2</v>
          </cell>
          <cell r="E646">
            <v>10</v>
          </cell>
          <cell r="F646">
            <v>1310.03</v>
          </cell>
          <cell r="G646">
            <v>1310.04</v>
          </cell>
          <cell r="H646">
            <v>1306.5999999999999</v>
          </cell>
          <cell r="I646">
            <v>1306.51</v>
          </cell>
          <cell r="J646">
            <v>1.9</v>
          </cell>
          <cell r="K646">
            <v>0</v>
          </cell>
          <cell r="L646" t="str">
            <v xml:space="preserve">Tramos Existentes </v>
          </cell>
          <cell r="M646" t="str">
            <v>Existente</v>
          </cell>
        </row>
        <row r="647">
          <cell r="B647">
            <v>10</v>
          </cell>
          <cell r="C647">
            <v>86</v>
          </cell>
          <cell r="D647">
            <v>1.4999999999999999E-2</v>
          </cell>
          <cell r="E647">
            <v>12</v>
          </cell>
          <cell r="F647">
            <v>1310.04</v>
          </cell>
          <cell r="G647">
            <v>1311.35</v>
          </cell>
          <cell r="H647">
            <v>1306.51</v>
          </cell>
          <cell r="I647">
            <v>1305.6400000000001</v>
          </cell>
          <cell r="J647">
            <v>75.900000000000006</v>
          </cell>
          <cell r="K647">
            <v>0</v>
          </cell>
          <cell r="L647" t="str">
            <v xml:space="preserve">Tramos Existentes </v>
          </cell>
          <cell r="M647" t="str">
            <v>Existente</v>
          </cell>
        </row>
        <row r="648">
          <cell r="B648">
            <v>50</v>
          </cell>
          <cell r="C648">
            <v>102</v>
          </cell>
          <cell r="D648">
            <v>0.01</v>
          </cell>
          <cell r="E648">
            <v>12</v>
          </cell>
          <cell r="F648">
            <v>1300.97</v>
          </cell>
          <cell r="G648">
            <v>1297.5999999999999</v>
          </cell>
          <cell r="H648">
            <v>1295.3</v>
          </cell>
          <cell r="I648">
            <v>1290.23</v>
          </cell>
          <cell r="J648">
            <v>19.7</v>
          </cell>
          <cell r="K648">
            <v>0</v>
          </cell>
          <cell r="L648" t="str">
            <v xml:space="preserve">Tramos Existentes </v>
          </cell>
          <cell r="M648" t="str">
            <v>Existente</v>
          </cell>
        </row>
        <row r="649">
          <cell r="B649">
            <v>989</v>
          </cell>
          <cell r="C649">
            <v>378</v>
          </cell>
          <cell r="D649">
            <v>1.4999999999999999E-2</v>
          </cell>
          <cell r="E649">
            <v>12</v>
          </cell>
          <cell r="F649">
            <v>1308.6199999999999</v>
          </cell>
          <cell r="G649">
            <v>1307.67</v>
          </cell>
          <cell r="H649">
            <v>1304.94</v>
          </cell>
          <cell r="I649">
            <v>1303.26</v>
          </cell>
          <cell r="J649">
            <v>72</v>
          </cell>
          <cell r="K649">
            <v>0</v>
          </cell>
          <cell r="L649" t="str">
            <v xml:space="preserve">Tramos Existentes </v>
          </cell>
          <cell r="M649" t="str">
            <v>Existente</v>
          </cell>
        </row>
        <row r="650">
          <cell r="B650" t="str">
            <v>A1</v>
          </cell>
          <cell r="C650" t="str">
            <v>A2</v>
          </cell>
          <cell r="D650">
            <v>1.2999999999999999E-2</v>
          </cell>
          <cell r="E650">
            <v>16</v>
          </cell>
          <cell r="F650">
            <v>1292.45</v>
          </cell>
          <cell r="G650">
            <v>1293.8</v>
          </cell>
          <cell r="H650">
            <v>1289.57</v>
          </cell>
          <cell r="I650">
            <v>1289.24</v>
          </cell>
          <cell r="J650">
            <v>80.2</v>
          </cell>
          <cell r="K650">
            <v>0</v>
          </cell>
          <cell r="L650" t="str">
            <v>Unificacion de Vertimientos</v>
          </cell>
          <cell r="M650" t="str">
            <v>Nuevo</v>
          </cell>
        </row>
        <row r="651">
          <cell r="B651">
            <v>99</v>
          </cell>
          <cell r="C651">
            <v>98</v>
          </cell>
          <cell r="D651">
            <v>1.4999999999999999E-2</v>
          </cell>
          <cell r="E651">
            <v>24</v>
          </cell>
          <cell r="F651">
            <v>1310.6600000000001</v>
          </cell>
          <cell r="G651">
            <v>1310.84</v>
          </cell>
          <cell r="H651">
            <v>1307.5999999999999</v>
          </cell>
          <cell r="I651">
            <v>1306.3900000000001</v>
          </cell>
          <cell r="J651">
            <v>73.2</v>
          </cell>
          <cell r="K651">
            <v>0</v>
          </cell>
          <cell r="L651" t="str">
            <v xml:space="preserve">Tramos Existentes </v>
          </cell>
          <cell r="M651" t="str">
            <v>Existente</v>
          </cell>
        </row>
        <row r="652">
          <cell r="B652">
            <v>1059</v>
          </cell>
          <cell r="C652">
            <v>999</v>
          </cell>
          <cell r="D652">
            <v>1.4999999999999999E-2</v>
          </cell>
          <cell r="E652">
            <v>12</v>
          </cell>
          <cell r="F652">
            <v>1292.5899999999999</v>
          </cell>
          <cell r="G652">
            <v>1285.81</v>
          </cell>
          <cell r="H652">
            <v>1287.1500000000001</v>
          </cell>
          <cell r="I652">
            <v>1281.55</v>
          </cell>
          <cell r="J652">
            <v>9.5</v>
          </cell>
          <cell r="K652">
            <v>0</v>
          </cell>
          <cell r="L652" t="str">
            <v xml:space="preserve">Tramos Existentes </v>
          </cell>
          <cell r="M652" t="str">
            <v>Existente</v>
          </cell>
        </row>
        <row r="653">
          <cell r="B653">
            <v>999</v>
          </cell>
          <cell r="C653">
            <v>1000</v>
          </cell>
          <cell r="D653">
            <v>1.4999999999999999E-2</v>
          </cell>
          <cell r="E653">
            <v>14</v>
          </cell>
          <cell r="F653">
            <v>1285.81</v>
          </cell>
          <cell r="G653">
            <v>1283.3399999999999</v>
          </cell>
          <cell r="H653">
            <v>1281.55</v>
          </cell>
          <cell r="I653">
            <v>1281.0999999999999</v>
          </cell>
          <cell r="J653">
            <v>8.6999999999999993</v>
          </cell>
          <cell r="K653">
            <v>0</v>
          </cell>
          <cell r="L653" t="str">
            <v xml:space="preserve">Tramos Existentes </v>
          </cell>
          <cell r="M653" t="str">
            <v>Existente</v>
          </cell>
        </row>
        <row r="654">
          <cell r="B654">
            <v>1000</v>
          </cell>
          <cell r="C654" t="str">
            <v>D27</v>
          </cell>
          <cell r="D654">
            <v>1.4999999999999999E-2</v>
          </cell>
          <cell r="E654">
            <v>14</v>
          </cell>
          <cell r="F654">
            <v>1283.3399999999999</v>
          </cell>
          <cell r="G654">
            <v>1279.68</v>
          </cell>
          <cell r="H654">
            <v>1281.0999999999999</v>
          </cell>
          <cell r="I654">
            <v>1279.68</v>
          </cell>
          <cell r="J654">
            <v>12.8</v>
          </cell>
          <cell r="K654">
            <v>0</v>
          </cell>
          <cell r="L654" t="str">
            <v xml:space="preserve">Tramos Existentes </v>
          </cell>
          <cell r="M654" t="str">
            <v>Existente</v>
          </cell>
        </row>
        <row r="655">
          <cell r="B655">
            <v>1004</v>
          </cell>
          <cell r="C655" t="str">
            <v>i</v>
          </cell>
          <cell r="D655">
            <v>0.01</v>
          </cell>
          <cell r="E655">
            <v>12</v>
          </cell>
          <cell r="F655">
            <v>1297.69</v>
          </cell>
          <cell r="G655">
            <v>1297.83</v>
          </cell>
          <cell r="H655">
            <v>1295.5899999999999</v>
          </cell>
          <cell r="I655">
            <v>1295.54</v>
          </cell>
          <cell r="J655">
            <v>21.6</v>
          </cell>
          <cell r="K655">
            <v>0</v>
          </cell>
          <cell r="L655" t="str">
            <v xml:space="preserve">Tramos Existentes </v>
          </cell>
          <cell r="M655" t="str">
            <v>Existente</v>
          </cell>
        </row>
        <row r="656">
          <cell r="B656" t="str">
            <v>i</v>
          </cell>
          <cell r="C656">
            <v>21</v>
          </cell>
          <cell r="D656">
            <v>0.01</v>
          </cell>
          <cell r="E656">
            <v>12</v>
          </cell>
          <cell r="F656">
            <v>1297.83</v>
          </cell>
          <cell r="G656">
            <v>1298.3399999999999</v>
          </cell>
          <cell r="H656">
            <v>1295.54</v>
          </cell>
          <cell r="I656">
            <v>1295.4000000000001</v>
          </cell>
          <cell r="J656">
            <v>28.3</v>
          </cell>
          <cell r="K656">
            <v>0</v>
          </cell>
          <cell r="L656" t="str">
            <v xml:space="preserve">Tramos Existentes </v>
          </cell>
          <cell r="M656" t="str">
            <v>Existente</v>
          </cell>
        </row>
        <row r="657">
          <cell r="B657">
            <v>21</v>
          </cell>
          <cell r="C657">
            <v>77</v>
          </cell>
          <cell r="D657">
            <v>0.01</v>
          </cell>
          <cell r="E657">
            <v>12</v>
          </cell>
          <cell r="F657">
            <v>1298.3399999999999</v>
          </cell>
          <cell r="G657">
            <v>1298.25</v>
          </cell>
          <cell r="H657">
            <v>1295.4000000000001</v>
          </cell>
          <cell r="I657">
            <v>1295.3599999999999</v>
          </cell>
          <cell r="J657">
            <v>9.6</v>
          </cell>
          <cell r="K657">
            <v>0</v>
          </cell>
          <cell r="L657" t="str">
            <v xml:space="preserve">Tramos Existentes </v>
          </cell>
          <cell r="M657" t="str">
            <v>Existente</v>
          </cell>
        </row>
        <row r="658">
          <cell r="B658">
            <v>77</v>
          </cell>
          <cell r="C658">
            <v>121</v>
          </cell>
          <cell r="D658">
            <v>0.01</v>
          </cell>
          <cell r="E658">
            <v>10</v>
          </cell>
          <cell r="F658">
            <v>1298.25</v>
          </cell>
          <cell r="G658">
            <v>1271.45</v>
          </cell>
          <cell r="H658">
            <v>1295.3599999999999</v>
          </cell>
          <cell r="I658">
            <v>1295.25</v>
          </cell>
          <cell r="J658">
            <v>30</v>
          </cell>
          <cell r="K658">
            <v>0</v>
          </cell>
          <cell r="L658" t="str">
            <v xml:space="preserve">Tramos Existentes </v>
          </cell>
          <cell r="M658" t="str">
            <v>Existente</v>
          </cell>
        </row>
        <row r="659">
          <cell r="B659">
            <v>1003</v>
          </cell>
          <cell r="C659">
            <v>1002</v>
          </cell>
          <cell r="D659">
            <v>1.4999999999999999E-2</v>
          </cell>
          <cell r="E659">
            <v>8</v>
          </cell>
          <cell r="F659">
            <v>1298.75</v>
          </cell>
          <cell r="G659">
            <v>1298.17</v>
          </cell>
          <cell r="H659">
            <v>1297.8800000000001</v>
          </cell>
          <cell r="I659">
            <v>1297.26</v>
          </cell>
          <cell r="J659">
            <v>13.3</v>
          </cell>
          <cell r="K659">
            <v>0</v>
          </cell>
          <cell r="L659" t="str">
            <v xml:space="preserve">Tramos Existentes </v>
          </cell>
          <cell r="M659" t="str">
            <v>Existente</v>
          </cell>
        </row>
        <row r="660">
          <cell r="B660">
            <v>86</v>
          </cell>
          <cell r="C660">
            <v>989</v>
          </cell>
          <cell r="D660">
            <v>1.4999999999999999E-2</v>
          </cell>
          <cell r="E660">
            <v>12</v>
          </cell>
          <cell r="F660">
            <v>1311.35</v>
          </cell>
          <cell r="G660">
            <v>1308.6199999999999</v>
          </cell>
          <cell r="H660">
            <v>1305.6400000000001</v>
          </cell>
          <cell r="I660">
            <v>1304.94</v>
          </cell>
          <cell r="J660">
            <v>72.5</v>
          </cell>
          <cell r="K660">
            <v>0</v>
          </cell>
          <cell r="L660" t="str">
            <v xml:space="preserve">Tramos Existentes </v>
          </cell>
          <cell r="M660" t="str">
            <v>Existente</v>
          </cell>
        </row>
        <row r="661">
          <cell r="B661">
            <v>1047</v>
          </cell>
          <cell r="C661" t="str">
            <v>MH-245</v>
          </cell>
          <cell r="D661">
            <v>1.2999999999999999E-2</v>
          </cell>
          <cell r="E661">
            <v>12</v>
          </cell>
          <cell r="F661">
            <v>1295.4000000000001</v>
          </cell>
          <cell r="G661">
            <v>1293.48</v>
          </cell>
          <cell r="H661">
            <v>1290.7</v>
          </cell>
          <cell r="I661">
            <v>1290.5</v>
          </cell>
          <cell r="J661">
            <v>31.2</v>
          </cell>
          <cell r="K661">
            <v>0</v>
          </cell>
          <cell r="L661" t="str">
            <v>Unificacion de Vertimientos</v>
          </cell>
          <cell r="M661" t="str">
            <v>Nuevo</v>
          </cell>
        </row>
        <row r="662">
          <cell r="B662" t="str">
            <v>AD20</v>
          </cell>
          <cell r="C662" t="str">
            <v>AD21</v>
          </cell>
          <cell r="D662">
            <v>1.2999999999999999E-2</v>
          </cell>
          <cell r="E662">
            <v>10</v>
          </cell>
          <cell r="F662">
            <v>1293.68</v>
          </cell>
          <cell r="G662">
            <v>1292.01</v>
          </cell>
          <cell r="H662">
            <v>1292.72</v>
          </cell>
          <cell r="I662">
            <v>1289.19</v>
          </cell>
          <cell r="J662">
            <v>34.700000000000003</v>
          </cell>
          <cell r="K662">
            <v>0</v>
          </cell>
          <cell r="L662" t="str">
            <v>Unificacion de Vertimientos</v>
          </cell>
          <cell r="M662" t="str">
            <v>Nuevo</v>
          </cell>
        </row>
        <row r="663">
          <cell r="B663" t="str">
            <v>AD21</v>
          </cell>
          <cell r="C663" t="str">
            <v>A33</v>
          </cell>
          <cell r="D663">
            <v>1.2999999999999999E-2</v>
          </cell>
          <cell r="E663">
            <v>10</v>
          </cell>
          <cell r="F663">
            <v>1292.01</v>
          </cell>
          <cell r="G663">
            <v>1290</v>
          </cell>
          <cell r="H663">
            <v>1289.19</v>
          </cell>
          <cell r="I663">
            <v>1285.96</v>
          </cell>
          <cell r="J663">
            <v>41.1</v>
          </cell>
          <cell r="K663">
            <v>0</v>
          </cell>
          <cell r="L663" t="str">
            <v>Unificacion de Vertimientos</v>
          </cell>
          <cell r="M663" t="str">
            <v>Nuevo</v>
          </cell>
        </row>
        <row r="664">
          <cell r="B664" t="str">
            <v>A13</v>
          </cell>
          <cell r="C664" t="str">
            <v>MH-243</v>
          </cell>
          <cell r="D664">
            <v>1.2999999999999999E-2</v>
          </cell>
          <cell r="E664">
            <v>18</v>
          </cell>
          <cell r="F664">
            <v>1292.71</v>
          </cell>
          <cell r="G664">
            <v>1293.02</v>
          </cell>
          <cell r="H664">
            <v>1288.0899999999999</v>
          </cell>
          <cell r="I664">
            <v>1288</v>
          </cell>
          <cell r="J664">
            <v>21.8</v>
          </cell>
          <cell r="K664">
            <v>0</v>
          </cell>
          <cell r="L664" t="str">
            <v>Unificacion de Vertimientos</v>
          </cell>
          <cell r="M664" t="str">
            <v>Nuevo</v>
          </cell>
        </row>
        <row r="665">
          <cell r="B665" t="str">
            <v>MH-243</v>
          </cell>
          <cell r="C665" t="str">
            <v>A14</v>
          </cell>
          <cell r="D665">
            <v>1.2999999999999999E-2</v>
          </cell>
          <cell r="E665">
            <v>18</v>
          </cell>
          <cell r="F665">
            <v>1293.02</v>
          </cell>
          <cell r="G665">
            <v>1293</v>
          </cell>
          <cell r="H665">
            <v>1288</v>
          </cell>
          <cell r="I665">
            <v>1287.93</v>
          </cell>
          <cell r="J665">
            <v>19.7</v>
          </cell>
          <cell r="K665">
            <v>0</v>
          </cell>
          <cell r="L665" t="str">
            <v>Unificacion de Vertimientos</v>
          </cell>
          <cell r="M665" t="str">
            <v>Nuevo</v>
          </cell>
        </row>
        <row r="666">
          <cell r="B666" t="str">
            <v>MR6</v>
          </cell>
          <cell r="C666">
            <v>1120</v>
          </cell>
          <cell r="D666">
            <v>1.2999999999999999E-2</v>
          </cell>
          <cell r="E666">
            <v>12</v>
          </cell>
          <cell r="F666">
            <v>1278.95</v>
          </cell>
          <cell r="G666">
            <v>1276.8</v>
          </cell>
          <cell r="H666">
            <v>1275.76</v>
          </cell>
          <cell r="I666">
            <v>1275.7</v>
          </cell>
          <cell r="J666">
            <v>47.3</v>
          </cell>
          <cell r="K666">
            <v>0</v>
          </cell>
          <cell r="L666" t="str">
            <v>Unificacion de Vertimientos</v>
          </cell>
          <cell r="M666" t="str">
            <v>Nuevo</v>
          </cell>
        </row>
        <row r="667">
          <cell r="B667">
            <v>1120</v>
          </cell>
          <cell r="C667" t="str">
            <v>MH-160</v>
          </cell>
          <cell r="D667">
            <v>1.2999999999999999E-2</v>
          </cell>
          <cell r="E667">
            <v>12</v>
          </cell>
          <cell r="F667">
            <v>1276.8</v>
          </cell>
          <cell r="G667">
            <v>1277</v>
          </cell>
          <cell r="H667">
            <v>1275.7</v>
          </cell>
          <cell r="I667">
            <v>1275.57</v>
          </cell>
          <cell r="J667">
            <v>24.3</v>
          </cell>
          <cell r="K667">
            <v>0</v>
          </cell>
          <cell r="L667" t="str">
            <v>Unificacion de Vertimientos</v>
          </cell>
          <cell r="M667" t="str">
            <v>Nuevo</v>
          </cell>
        </row>
        <row r="668">
          <cell r="B668" t="str">
            <v>MH-160</v>
          </cell>
          <cell r="C668" t="str">
            <v>MR7</v>
          </cell>
          <cell r="D668">
            <v>1.2999999999999999E-2</v>
          </cell>
          <cell r="E668">
            <v>12</v>
          </cell>
          <cell r="F668">
            <v>1277</v>
          </cell>
          <cell r="G668">
            <v>1278.78</v>
          </cell>
          <cell r="H668">
            <v>1275.57</v>
          </cell>
          <cell r="I668">
            <v>1275.52</v>
          </cell>
          <cell r="J668">
            <v>18</v>
          </cell>
          <cell r="K668">
            <v>0</v>
          </cell>
          <cell r="L668" t="str">
            <v>Unificacion de Vertimientos</v>
          </cell>
          <cell r="M668" t="str">
            <v>Nuevo</v>
          </cell>
        </row>
        <row r="669">
          <cell r="B669" t="str">
            <v>MR7</v>
          </cell>
          <cell r="C669" t="str">
            <v>MR8</v>
          </cell>
          <cell r="D669">
            <v>1.2999999999999999E-2</v>
          </cell>
          <cell r="E669">
            <v>12</v>
          </cell>
          <cell r="F669">
            <v>1278.78</v>
          </cell>
          <cell r="G669">
            <v>1277.7</v>
          </cell>
          <cell r="H669">
            <v>1275.52</v>
          </cell>
          <cell r="I669">
            <v>1275.49</v>
          </cell>
          <cell r="J669">
            <v>10.4</v>
          </cell>
          <cell r="K669">
            <v>0</v>
          </cell>
          <cell r="L669" t="str">
            <v>Unificacion de Vertimientos</v>
          </cell>
          <cell r="M669" t="str">
            <v>Nuevo</v>
          </cell>
        </row>
        <row r="670">
          <cell r="B670">
            <v>701</v>
          </cell>
          <cell r="C670">
            <v>116</v>
          </cell>
          <cell r="D670">
            <v>1.2999999999999999E-2</v>
          </cell>
          <cell r="E670">
            <v>27</v>
          </cell>
          <cell r="F670">
            <v>1268.31</v>
          </cell>
          <cell r="G670">
            <v>1273.08</v>
          </cell>
          <cell r="H670">
            <v>1269.8</v>
          </cell>
          <cell r="I670">
            <v>1270.51</v>
          </cell>
          <cell r="J670">
            <v>19.100000000000001</v>
          </cell>
          <cell r="K670">
            <v>0</v>
          </cell>
          <cell r="L670" t="str">
            <v>Unificacion de Vertimientos</v>
          </cell>
          <cell r="M670" t="str">
            <v>Nuevo</v>
          </cell>
        </row>
        <row r="671">
          <cell r="B671" t="str">
            <v>17ii</v>
          </cell>
          <cell r="C671">
            <v>1</v>
          </cell>
          <cell r="D671">
            <v>1.4999999999999999E-2</v>
          </cell>
          <cell r="E671">
            <v>8</v>
          </cell>
          <cell r="F671">
            <v>1307.5</v>
          </cell>
          <cell r="G671">
            <v>1303.77</v>
          </cell>
          <cell r="H671">
            <v>1306.1099999999999</v>
          </cell>
          <cell r="I671">
            <v>1302.03</v>
          </cell>
          <cell r="J671">
            <v>76.5</v>
          </cell>
          <cell r="K671">
            <v>0</v>
          </cell>
          <cell r="L671" t="str">
            <v xml:space="preserve">Tramos Existentes </v>
          </cell>
          <cell r="M671" t="str">
            <v>Existente</v>
          </cell>
        </row>
        <row r="672">
          <cell r="B672" t="str">
            <v>MH-244</v>
          </cell>
          <cell r="C672">
            <v>1047</v>
          </cell>
          <cell r="D672">
            <v>1.2999999999999999E-2</v>
          </cell>
          <cell r="E672">
            <v>12</v>
          </cell>
          <cell r="F672">
            <v>1294.3699999999999</v>
          </cell>
          <cell r="G672">
            <v>1295.4000000000001</v>
          </cell>
          <cell r="H672">
            <v>1293.43</v>
          </cell>
          <cell r="I672">
            <v>1290.7</v>
          </cell>
          <cell r="J672">
            <v>82.4</v>
          </cell>
          <cell r="K672">
            <v>0</v>
          </cell>
          <cell r="L672" t="str">
            <v>Unificacion de Vertimientos</v>
          </cell>
          <cell r="M672" t="str">
            <v>Nuevo</v>
          </cell>
        </row>
        <row r="673">
          <cell r="B673">
            <v>68</v>
          </cell>
          <cell r="C673" t="str">
            <v>MR23</v>
          </cell>
          <cell r="D673">
            <v>1.2999999999999999E-2</v>
          </cell>
          <cell r="E673">
            <v>18</v>
          </cell>
          <cell r="F673">
            <v>1273.33</v>
          </cell>
          <cell r="G673">
            <v>1275.02</v>
          </cell>
          <cell r="H673">
            <v>1272.2</v>
          </cell>
          <cell r="I673">
            <v>1272.1099999999999</v>
          </cell>
          <cell r="J673">
            <v>11.5</v>
          </cell>
          <cell r="K673">
            <v>0</v>
          </cell>
          <cell r="L673" t="str">
            <v>Unificacion de Vertimientos</v>
          </cell>
          <cell r="M673" t="str">
            <v>Nuevo</v>
          </cell>
        </row>
        <row r="674">
          <cell r="B674" t="str">
            <v>MH-245</v>
          </cell>
          <cell r="C674">
            <v>1027</v>
          </cell>
          <cell r="D674">
            <v>1.2999999999999999E-2</v>
          </cell>
          <cell r="E674">
            <v>12</v>
          </cell>
          <cell r="F674">
            <v>1293.48</v>
          </cell>
          <cell r="G674">
            <v>1294.32</v>
          </cell>
          <cell r="H674">
            <v>1290.5</v>
          </cell>
          <cell r="I674">
            <v>1290.33</v>
          </cell>
          <cell r="J674">
            <v>6.2</v>
          </cell>
          <cell r="K674">
            <v>0</v>
          </cell>
          <cell r="L674" t="str">
            <v>Unificacion de Vertimientos</v>
          </cell>
          <cell r="M674" t="str">
            <v>Nuevo</v>
          </cell>
        </row>
        <row r="675">
          <cell r="B675" t="str">
            <v>D9</v>
          </cell>
          <cell r="C675" t="str">
            <v>MH-248</v>
          </cell>
          <cell r="D675">
            <v>1.2999999999999999E-2</v>
          </cell>
          <cell r="E675">
            <v>12</v>
          </cell>
          <cell r="F675">
            <v>1294.06</v>
          </cell>
          <cell r="G675">
            <v>1296.4100000000001</v>
          </cell>
          <cell r="H675">
            <v>1287.54</v>
          </cell>
          <cell r="I675">
            <v>1286.5</v>
          </cell>
          <cell r="J675">
            <v>10</v>
          </cell>
          <cell r="K675">
            <v>0</v>
          </cell>
          <cell r="L675" t="str">
            <v>Unificacion de Vertimientos</v>
          </cell>
          <cell r="M675" t="str">
            <v>Nuevo</v>
          </cell>
        </row>
        <row r="676">
          <cell r="B676" t="str">
            <v>MH-248</v>
          </cell>
          <cell r="C676" t="str">
            <v>BV34</v>
          </cell>
          <cell r="D676">
            <v>1.2999999999999999E-2</v>
          </cell>
          <cell r="E676">
            <v>12</v>
          </cell>
          <cell r="F676">
            <v>1296.4100000000001</v>
          </cell>
          <cell r="G676">
            <v>1285.55</v>
          </cell>
          <cell r="H676">
            <v>1286.5</v>
          </cell>
          <cell r="I676">
            <v>1284.54</v>
          </cell>
          <cell r="J676">
            <v>31.6</v>
          </cell>
          <cell r="K676">
            <v>0</v>
          </cell>
          <cell r="L676" t="str">
            <v>Unificacion de Vertimientos</v>
          </cell>
          <cell r="M676" t="str">
            <v>Nuevo</v>
          </cell>
        </row>
        <row r="677">
          <cell r="B677" t="str">
            <v>D6</v>
          </cell>
          <cell r="C677" t="str">
            <v>BV18</v>
          </cell>
          <cell r="D677">
            <v>1.2999999999999999E-2</v>
          </cell>
          <cell r="E677">
            <v>12</v>
          </cell>
          <cell r="F677">
            <v>1279.07</v>
          </cell>
          <cell r="G677">
            <v>1273.17</v>
          </cell>
          <cell r="H677">
            <v>1275.06</v>
          </cell>
          <cell r="I677">
            <v>1272.26</v>
          </cell>
          <cell r="J677">
            <v>43.7</v>
          </cell>
          <cell r="K677">
            <v>0</v>
          </cell>
          <cell r="L677" t="str">
            <v>Unificacion de Vertimientos</v>
          </cell>
          <cell r="M677" t="str">
            <v>Nuevo</v>
          </cell>
        </row>
        <row r="678">
          <cell r="B678" t="str">
            <v>BV18</v>
          </cell>
          <cell r="C678" t="str">
            <v>BV19</v>
          </cell>
          <cell r="D678">
            <v>1.2999999999999999E-2</v>
          </cell>
          <cell r="E678">
            <v>12</v>
          </cell>
          <cell r="F678">
            <v>1273.17</v>
          </cell>
          <cell r="G678">
            <v>1268.53</v>
          </cell>
          <cell r="H678">
            <v>1272.26</v>
          </cell>
          <cell r="I678">
            <v>1266.3599999999999</v>
          </cell>
          <cell r="J678">
            <v>34.5</v>
          </cell>
          <cell r="K678">
            <v>0</v>
          </cell>
          <cell r="L678" t="str">
            <v>Unificacion de Vertimientos</v>
          </cell>
          <cell r="M678" t="str">
            <v>Nuevo</v>
          </cell>
        </row>
        <row r="679">
          <cell r="B679">
            <v>520</v>
          </cell>
          <cell r="C679" t="str">
            <v>BV26</v>
          </cell>
          <cell r="D679">
            <v>1.2999999999999999E-2</v>
          </cell>
          <cell r="E679">
            <v>12</v>
          </cell>
          <cell r="F679">
            <v>1294.3599999999999</v>
          </cell>
          <cell r="G679">
            <v>1278.3699999999999</v>
          </cell>
          <cell r="H679">
            <v>1292.7</v>
          </cell>
          <cell r="I679">
            <v>1274.8599999999999</v>
          </cell>
          <cell r="J679">
            <v>29.5</v>
          </cell>
          <cell r="K679">
            <v>0</v>
          </cell>
          <cell r="L679" t="str">
            <v>Unificacion de Vertimientos</v>
          </cell>
          <cell r="M679" t="str">
            <v>Nuevo</v>
          </cell>
        </row>
        <row r="680">
          <cell r="B680" t="str">
            <v>BV26</v>
          </cell>
          <cell r="C680" t="str">
            <v>BV25</v>
          </cell>
          <cell r="D680">
            <v>1.2999999999999999E-2</v>
          </cell>
          <cell r="E680">
            <v>12</v>
          </cell>
          <cell r="F680">
            <v>1278.3699999999999</v>
          </cell>
          <cell r="G680">
            <v>1267.01</v>
          </cell>
          <cell r="H680">
            <v>1274.8599999999999</v>
          </cell>
          <cell r="I680">
            <v>1263.45</v>
          </cell>
          <cell r="J680">
            <v>11.8</v>
          </cell>
          <cell r="K680">
            <v>0</v>
          </cell>
          <cell r="L680" t="str">
            <v>Unificacion de Vertimientos</v>
          </cell>
          <cell r="M680" t="str">
            <v>Nuevo</v>
          </cell>
        </row>
        <row r="681">
          <cell r="B681" t="str">
            <v>BV25</v>
          </cell>
          <cell r="C681" t="str">
            <v>D8</v>
          </cell>
          <cell r="D681">
            <v>1.2999999999999999E-2</v>
          </cell>
          <cell r="E681">
            <v>12</v>
          </cell>
          <cell r="F681">
            <v>1267.01</v>
          </cell>
          <cell r="G681">
            <v>1255.51</v>
          </cell>
          <cell r="H681">
            <v>1263.45</v>
          </cell>
          <cell r="I681">
            <v>1251.6300000000001</v>
          </cell>
          <cell r="J681">
            <v>13.4</v>
          </cell>
          <cell r="K681">
            <v>0</v>
          </cell>
          <cell r="L681" t="str">
            <v>Unificacion de Vertimientos</v>
          </cell>
          <cell r="M681" t="str">
            <v>Nuevo</v>
          </cell>
        </row>
        <row r="682">
          <cell r="B682">
            <v>24</v>
          </cell>
          <cell r="C682">
            <v>26</v>
          </cell>
          <cell r="D682">
            <v>1.4999999999999999E-2</v>
          </cell>
          <cell r="E682">
            <v>20</v>
          </cell>
          <cell r="F682">
            <v>1298.8</v>
          </cell>
          <cell r="G682">
            <v>1298.8699999999999</v>
          </cell>
          <cell r="H682">
            <v>1296.3599999999999</v>
          </cell>
          <cell r="I682">
            <v>1296.1199999999999</v>
          </cell>
          <cell r="J682">
            <v>29.4</v>
          </cell>
          <cell r="K682">
            <v>0</v>
          </cell>
          <cell r="L682" t="str">
            <v xml:space="preserve">Tramos Existentes </v>
          </cell>
          <cell r="M682" t="str">
            <v>Existente</v>
          </cell>
        </row>
        <row r="683">
          <cell r="B683">
            <v>1023</v>
          </cell>
          <cell r="C683" t="str">
            <v>MH-244</v>
          </cell>
          <cell r="D683">
            <v>1.2999999999999999E-2</v>
          </cell>
          <cell r="E683">
            <v>12</v>
          </cell>
          <cell r="F683">
            <v>1297.56</v>
          </cell>
          <cell r="G683">
            <v>1294.3699999999999</v>
          </cell>
          <cell r="H683">
            <v>1295.8900000000001</v>
          </cell>
          <cell r="I683">
            <v>1293.43</v>
          </cell>
          <cell r="J683">
            <v>106.1</v>
          </cell>
          <cell r="K683">
            <v>0</v>
          </cell>
          <cell r="L683" t="str">
            <v>Unificacion de Vertimientos</v>
          </cell>
          <cell r="M683" t="str">
            <v>Nuevo</v>
          </cell>
        </row>
        <row r="684">
          <cell r="B684">
            <v>416</v>
          </cell>
          <cell r="C684">
            <v>1017</v>
          </cell>
          <cell r="D684">
            <v>1.4999999999999999E-2</v>
          </cell>
          <cell r="E684">
            <v>8</v>
          </cell>
          <cell r="F684">
            <v>1316.4</v>
          </cell>
          <cell r="G684">
            <v>1316.21</v>
          </cell>
          <cell r="H684">
            <v>1313.7</v>
          </cell>
          <cell r="I684">
            <v>1313.45</v>
          </cell>
          <cell r="J684">
            <v>24.7</v>
          </cell>
          <cell r="K684">
            <v>0</v>
          </cell>
          <cell r="L684" t="str">
            <v xml:space="preserve">Tramos Existentes </v>
          </cell>
          <cell r="M684" t="str">
            <v>Existente</v>
          </cell>
        </row>
        <row r="685">
          <cell r="B685">
            <v>1002</v>
          </cell>
          <cell r="C685">
            <v>22</v>
          </cell>
          <cell r="D685">
            <v>1.4999999999999999E-2</v>
          </cell>
          <cell r="E685">
            <v>10</v>
          </cell>
          <cell r="F685">
            <v>1298.17</v>
          </cell>
          <cell r="G685">
            <v>1298.3499999999999</v>
          </cell>
          <cell r="H685">
            <v>1297.26</v>
          </cell>
          <cell r="I685">
            <v>1296.6099999999999</v>
          </cell>
          <cell r="J685">
            <v>34.4</v>
          </cell>
          <cell r="K685">
            <v>0</v>
          </cell>
          <cell r="L685" t="str">
            <v xml:space="preserve">Tramos Existentes </v>
          </cell>
          <cell r="M685" t="str">
            <v>Existente</v>
          </cell>
        </row>
        <row r="686">
          <cell r="B686">
            <v>101</v>
          </cell>
          <cell r="C686">
            <v>57</v>
          </cell>
          <cell r="D686">
            <v>1.4999999999999999E-2</v>
          </cell>
          <cell r="E686">
            <v>12</v>
          </cell>
          <cell r="F686">
            <v>1303.48</v>
          </cell>
          <cell r="G686">
            <v>1302.28</v>
          </cell>
          <cell r="H686">
            <v>1301.68</v>
          </cell>
          <cell r="I686">
            <v>1299.94</v>
          </cell>
          <cell r="J686">
            <v>29.2</v>
          </cell>
          <cell r="K686">
            <v>0</v>
          </cell>
          <cell r="L686" t="str">
            <v xml:space="preserve">Tramos Existentes </v>
          </cell>
          <cell r="M686" t="str">
            <v>Existente</v>
          </cell>
        </row>
        <row r="687">
          <cell r="B687">
            <v>57</v>
          </cell>
          <cell r="C687" t="str">
            <v>P5</v>
          </cell>
          <cell r="D687">
            <v>1.4999999999999999E-2</v>
          </cell>
          <cell r="E687">
            <v>12</v>
          </cell>
          <cell r="F687">
            <v>1302.28</v>
          </cell>
          <cell r="G687">
            <v>1301.96</v>
          </cell>
          <cell r="H687">
            <v>1299.94</v>
          </cell>
          <cell r="I687">
            <v>1299.5899999999999</v>
          </cell>
          <cell r="J687">
            <v>13</v>
          </cell>
          <cell r="K687">
            <v>0</v>
          </cell>
          <cell r="L687" t="str">
            <v xml:space="preserve">Tramos Existentes </v>
          </cell>
          <cell r="M687" t="str">
            <v>Existente</v>
          </cell>
        </row>
        <row r="688">
          <cell r="B688" t="str">
            <v>P5</v>
          </cell>
          <cell r="C688">
            <v>56</v>
          </cell>
          <cell r="D688">
            <v>1.4999999999999999E-2</v>
          </cell>
          <cell r="E688">
            <v>18</v>
          </cell>
          <cell r="F688">
            <v>1301.96</v>
          </cell>
          <cell r="G688">
            <v>1301.0899999999999</v>
          </cell>
          <cell r="H688">
            <v>1299.5899999999999</v>
          </cell>
          <cell r="I688">
            <v>1298.1600000000001</v>
          </cell>
          <cell r="J688">
            <v>14.3</v>
          </cell>
          <cell r="K688">
            <v>0</v>
          </cell>
          <cell r="L688" t="str">
            <v xml:space="preserve">Tramos Existentes </v>
          </cell>
          <cell r="M688" t="str">
            <v>Existente</v>
          </cell>
        </row>
        <row r="689">
          <cell r="B689">
            <v>1010</v>
          </cell>
          <cell r="C689">
            <v>214</v>
          </cell>
          <cell r="D689">
            <v>1.4999999999999999E-2</v>
          </cell>
          <cell r="E689">
            <v>12</v>
          </cell>
          <cell r="F689">
            <v>1316.44</v>
          </cell>
          <cell r="G689">
            <v>1315.68</v>
          </cell>
          <cell r="H689">
            <v>1313.46</v>
          </cell>
          <cell r="I689">
            <v>1312.27</v>
          </cell>
          <cell r="J689">
            <v>75.8</v>
          </cell>
          <cell r="K689">
            <v>0</v>
          </cell>
          <cell r="L689" t="str">
            <v xml:space="preserve">Tramos Existentes </v>
          </cell>
          <cell r="M689" t="str">
            <v>Existente</v>
          </cell>
        </row>
        <row r="690">
          <cell r="B690">
            <v>214</v>
          </cell>
          <cell r="C690">
            <v>872</v>
          </cell>
          <cell r="D690">
            <v>0.01</v>
          </cell>
          <cell r="E690">
            <v>16</v>
          </cell>
          <cell r="F690">
            <v>1315.68</v>
          </cell>
          <cell r="G690">
            <v>1313.09</v>
          </cell>
          <cell r="H690">
            <v>1312.27</v>
          </cell>
          <cell r="I690">
            <v>1309.6500000000001</v>
          </cell>
          <cell r="J690">
            <v>72.7</v>
          </cell>
          <cell r="K690">
            <v>0</v>
          </cell>
          <cell r="L690" t="str">
            <v xml:space="preserve">Tramos Existentes </v>
          </cell>
          <cell r="M690" t="str">
            <v>Existente</v>
          </cell>
        </row>
        <row r="691">
          <cell r="B691">
            <v>872</v>
          </cell>
          <cell r="C691">
            <v>217</v>
          </cell>
          <cell r="D691">
            <v>0.01</v>
          </cell>
          <cell r="E691">
            <v>22</v>
          </cell>
          <cell r="F691">
            <v>1313.09</v>
          </cell>
          <cell r="G691">
            <v>1311.22</v>
          </cell>
          <cell r="H691">
            <v>1309.6500000000001</v>
          </cell>
          <cell r="I691">
            <v>1308.8599999999999</v>
          </cell>
          <cell r="J691">
            <v>72.400000000000006</v>
          </cell>
          <cell r="K691">
            <v>0</v>
          </cell>
          <cell r="L691" t="str">
            <v xml:space="preserve">Tramos Existentes </v>
          </cell>
          <cell r="M691" t="str">
            <v>Existente</v>
          </cell>
        </row>
        <row r="692">
          <cell r="B692">
            <v>938</v>
          </cell>
          <cell r="C692">
            <v>935</v>
          </cell>
          <cell r="D692">
            <v>0.01</v>
          </cell>
          <cell r="E692">
            <v>12</v>
          </cell>
          <cell r="F692">
            <v>1314.9</v>
          </cell>
          <cell r="G692">
            <v>1313.03</v>
          </cell>
          <cell r="H692">
            <v>1313.26</v>
          </cell>
          <cell r="I692">
            <v>1310.5899999999999</v>
          </cell>
          <cell r="J692">
            <v>51.6</v>
          </cell>
          <cell r="K692">
            <v>0</v>
          </cell>
          <cell r="L692" t="str">
            <v xml:space="preserve">Tramos Existentes </v>
          </cell>
          <cell r="M692" t="str">
            <v>Existente</v>
          </cell>
        </row>
        <row r="693">
          <cell r="B693">
            <v>935</v>
          </cell>
          <cell r="C693">
            <v>1013</v>
          </cell>
          <cell r="D693">
            <v>1.4999999999999999E-2</v>
          </cell>
          <cell r="E693">
            <v>16</v>
          </cell>
          <cell r="F693">
            <v>1313.03</v>
          </cell>
          <cell r="G693">
            <v>1312.1</v>
          </cell>
          <cell r="H693">
            <v>1310.5899999999999</v>
          </cell>
          <cell r="I693">
            <v>1309.9000000000001</v>
          </cell>
          <cell r="J693">
            <v>15.4</v>
          </cell>
          <cell r="K693">
            <v>0</v>
          </cell>
          <cell r="L693" t="str">
            <v xml:space="preserve">Tramos Existentes </v>
          </cell>
          <cell r="M693" t="str">
            <v>Existente</v>
          </cell>
        </row>
        <row r="694">
          <cell r="B694">
            <v>806</v>
          </cell>
          <cell r="C694">
            <v>805</v>
          </cell>
          <cell r="D694">
            <v>1.4999999999999999E-2</v>
          </cell>
          <cell r="E694">
            <v>28</v>
          </cell>
          <cell r="F694">
            <v>1307.54</v>
          </cell>
          <cell r="G694">
            <v>1305.8</v>
          </cell>
          <cell r="H694">
            <v>1302.76</v>
          </cell>
          <cell r="I694">
            <v>1301.83</v>
          </cell>
          <cell r="J694">
            <v>74</v>
          </cell>
          <cell r="K694">
            <v>0</v>
          </cell>
          <cell r="L694" t="str">
            <v xml:space="preserve">Tramos Existentes </v>
          </cell>
          <cell r="M694" t="str">
            <v>Existente</v>
          </cell>
        </row>
        <row r="695">
          <cell r="B695" t="str">
            <v>P14</v>
          </cell>
          <cell r="C695">
            <v>416</v>
          </cell>
          <cell r="D695">
            <v>1.4999999999999999E-2</v>
          </cell>
          <cell r="E695">
            <v>8</v>
          </cell>
          <cell r="F695">
            <v>1316.09</v>
          </cell>
          <cell r="G695">
            <v>1316.4</v>
          </cell>
          <cell r="H695">
            <v>1313.79</v>
          </cell>
          <cell r="I695">
            <v>1313.7</v>
          </cell>
          <cell r="J695">
            <v>26.5</v>
          </cell>
          <cell r="K695">
            <v>0</v>
          </cell>
          <cell r="L695" t="str">
            <v xml:space="preserve">Tramos Existentes </v>
          </cell>
          <cell r="M695" t="str">
            <v>Existente</v>
          </cell>
        </row>
        <row r="696">
          <cell r="B696">
            <v>1009</v>
          </cell>
          <cell r="C696">
            <v>806</v>
          </cell>
          <cell r="D696">
            <v>1.4999999999999999E-2</v>
          </cell>
          <cell r="E696">
            <v>28</v>
          </cell>
          <cell r="F696">
            <v>1306.4100000000001</v>
          </cell>
          <cell r="G696">
            <v>1307.54</v>
          </cell>
          <cell r="H696">
            <v>1302.99</v>
          </cell>
          <cell r="I696">
            <v>1302.76</v>
          </cell>
          <cell r="J696">
            <v>38.299999999999997</v>
          </cell>
          <cell r="K696">
            <v>0</v>
          </cell>
          <cell r="L696" t="str">
            <v xml:space="preserve">Tramos Existentes </v>
          </cell>
          <cell r="M696" t="str">
            <v>Existente</v>
          </cell>
        </row>
        <row r="697">
          <cell r="B697">
            <v>1017</v>
          </cell>
          <cell r="C697">
            <v>1019</v>
          </cell>
          <cell r="D697">
            <v>0.01</v>
          </cell>
          <cell r="E697">
            <v>12</v>
          </cell>
          <cell r="F697">
            <v>1316.21</v>
          </cell>
          <cell r="G697">
            <v>1314.12</v>
          </cell>
          <cell r="H697">
            <v>1313.45</v>
          </cell>
          <cell r="I697">
            <v>1311.32</v>
          </cell>
          <cell r="J697">
            <v>28.8</v>
          </cell>
          <cell r="K697">
            <v>0</v>
          </cell>
          <cell r="L697" t="str">
            <v xml:space="preserve">Tramos Existentes </v>
          </cell>
          <cell r="M697" t="str">
            <v>Existente</v>
          </cell>
        </row>
        <row r="698">
          <cell r="B698">
            <v>1019</v>
          </cell>
          <cell r="C698">
            <v>729</v>
          </cell>
          <cell r="D698">
            <v>0.01</v>
          </cell>
          <cell r="E698">
            <v>12</v>
          </cell>
          <cell r="F698">
            <v>1314.12</v>
          </cell>
          <cell r="G698">
            <v>1307.21</v>
          </cell>
          <cell r="H698">
            <v>1311.32</v>
          </cell>
          <cell r="I698">
            <v>1303.1500000000001</v>
          </cell>
          <cell r="J698">
            <v>36.200000000000003</v>
          </cell>
          <cell r="K698">
            <v>0</v>
          </cell>
          <cell r="L698" t="str">
            <v xml:space="preserve">Tramos Existentes </v>
          </cell>
          <cell r="M698" t="str">
            <v>Existente</v>
          </cell>
        </row>
        <row r="699">
          <cell r="B699">
            <v>729</v>
          </cell>
          <cell r="C699">
            <v>979</v>
          </cell>
          <cell r="D699">
            <v>0.01</v>
          </cell>
          <cell r="E699">
            <v>12</v>
          </cell>
          <cell r="F699">
            <v>1307.21</v>
          </cell>
          <cell r="G699">
            <v>1302.25</v>
          </cell>
          <cell r="H699">
            <v>1303.1500000000001</v>
          </cell>
          <cell r="I699">
            <v>1300.54</v>
          </cell>
          <cell r="J699">
            <v>21.1</v>
          </cell>
          <cell r="K699">
            <v>0</v>
          </cell>
          <cell r="L699" t="str">
            <v xml:space="preserve">Tramos Existentes </v>
          </cell>
          <cell r="M699" t="str">
            <v>Existente</v>
          </cell>
        </row>
        <row r="700">
          <cell r="B700">
            <v>979</v>
          </cell>
          <cell r="C700">
            <v>730</v>
          </cell>
          <cell r="D700">
            <v>0.01</v>
          </cell>
          <cell r="E700">
            <v>12</v>
          </cell>
          <cell r="F700">
            <v>1302.25</v>
          </cell>
          <cell r="G700">
            <v>1301.3399999999999</v>
          </cell>
          <cell r="H700">
            <v>1300.54</v>
          </cell>
          <cell r="I700">
            <v>1298.6300000000001</v>
          </cell>
          <cell r="J700">
            <v>23.1</v>
          </cell>
          <cell r="K700">
            <v>0</v>
          </cell>
          <cell r="L700" t="str">
            <v xml:space="preserve">Tramos Existentes </v>
          </cell>
          <cell r="M700" t="str">
            <v>Existente</v>
          </cell>
        </row>
        <row r="701">
          <cell r="B701">
            <v>730</v>
          </cell>
          <cell r="C701">
            <v>1023</v>
          </cell>
          <cell r="D701">
            <v>0.01</v>
          </cell>
          <cell r="E701">
            <v>12</v>
          </cell>
          <cell r="F701">
            <v>1301.3399999999999</v>
          </cell>
          <cell r="G701">
            <v>1297.56</v>
          </cell>
          <cell r="H701">
            <v>1298.6300000000001</v>
          </cell>
          <cell r="I701">
            <v>1295.8900000000001</v>
          </cell>
          <cell r="J701">
            <v>20.7</v>
          </cell>
          <cell r="K701">
            <v>0</v>
          </cell>
          <cell r="L701" t="str">
            <v xml:space="preserve">Tramos Existentes </v>
          </cell>
          <cell r="M701" t="str">
            <v>Existente</v>
          </cell>
        </row>
        <row r="702">
          <cell r="B702" t="str">
            <v>417i</v>
          </cell>
          <cell r="C702">
            <v>693</v>
          </cell>
          <cell r="D702">
            <v>0.01</v>
          </cell>
          <cell r="E702">
            <v>12</v>
          </cell>
          <cell r="F702">
            <v>1316.42</v>
          </cell>
          <cell r="G702">
            <v>1316.09</v>
          </cell>
          <cell r="H702">
            <v>1313.52</v>
          </cell>
          <cell r="I702">
            <v>1313.15</v>
          </cell>
          <cell r="J702">
            <v>25</v>
          </cell>
          <cell r="K702">
            <v>0</v>
          </cell>
          <cell r="L702" t="str">
            <v xml:space="preserve">Tramos Existentes </v>
          </cell>
          <cell r="M702" t="str">
            <v>Existente</v>
          </cell>
        </row>
        <row r="703">
          <cell r="B703">
            <v>693</v>
          </cell>
          <cell r="C703">
            <v>1018</v>
          </cell>
          <cell r="D703">
            <v>0.01</v>
          </cell>
          <cell r="E703">
            <v>12</v>
          </cell>
          <cell r="F703">
            <v>1316.09</v>
          </cell>
          <cell r="G703">
            <v>1314.17</v>
          </cell>
          <cell r="H703">
            <v>1313.15</v>
          </cell>
          <cell r="I703">
            <v>1311.19</v>
          </cell>
          <cell r="J703">
            <v>24.9</v>
          </cell>
          <cell r="K703">
            <v>0</v>
          </cell>
          <cell r="L703" t="str">
            <v xml:space="preserve">Tramos Existentes </v>
          </cell>
          <cell r="M703" t="str">
            <v>Existente</v>
          </cell>
        </row>
        <row r="704">
          <cell r="B704">
            <v>1018</v>
          </cell>
          <cell r="C704">
            <v>980</v>
          </cell>
          <cell r="D704">
            <v>0.01</v>
          </cell>
          <cell r="E704">
            <v>12</v>
          </cell>
          <cell r="F704">
            <v>1314.17</v>
          </cell>
          <cell r="G704">
            <v>1301.49</v>
          </cell>
          <cell r="H704">
            <v>1311.19</v>
          </cell>
          <cell r="I704">
            <v>1296.98</v>
          </cell>
          <cell r="J704">
            <v>46.9</v>
          </cell>
          <cell r="K704">
            <v>0</v>
          </cell>
          <cell r="L704" t="str">
            <v xml:space="preserve">Tramos Existentes </v>
          </cell>
          <cell r="M704" t="str">
            <v>Existente</v>
          </cell>
        </row>
        <row r="705">
          <cell r="B705">
            <v>980</v>
          </cell>
          <cell r="C705">
            <v>1022</v>
          </cell>
          <cell r="D705">
            <v>0.01</v>
          </cell>
          <cell r="E705">
            <v>12</v>
          </cell>
          <cell r="F705">
            <v>1301.49</v>
          </cell>
          <cell r="G705">
            <v>1301.47</v>
          </cell>
          <cell r="H705">
            <v>1296.98</v>
          </cell>
          <cell r="I705">
            <v>1296.32</v>
          </cell>
          <cell r="J705">
            <v>4.3</v>
          </cell>
          <cell r="K705">
            <v>0</v>
          </cell>
          <cell r="L705" t="str">
            <v xml:space="preserve">Tramos Existentes </v>
          </cell>
          <cell r="M705" t="str">
            <v>Existente</v>
          </cell>
        </row>
        <row r="706">
          <cell r="B706">
            <v>1013</v>
          </cell>
          <cell r="C706">
            <v>1012</v>
          </cell>
          <cell r="D706">
            <v>1.4999999999999999E-2</v>
          </cell>
          <cell r="E706">
            <v>16</v>
          </cell>
          <cell r="F706">
            <v>1312.1</v>
          </cell>
          <cell r="G706">
            <v>1309.9000000000001</v>
          </cell>
          <cell r="H706">
            <v>1309.9000000000001</v>
          </cell>
          <cell r="I706">
            <v>1307.1099999999999</v>
          </cell>
          <cell r="J706">
            <v>29.3</v>
          </cell>
          <cell r="K706">
            <v>0</v>
          </cell>
          <cell r="L706" t="str">
            <v xml:space="preserve">Tramos Existentes </v>
          </cell>
          <cell r="M706" t="str">
            <v>Existente</v>
          </cell>
        </row>
        <row r="707">
          <cell r="B707">
            <v>1011</v>
          </cell>
          <cell r="C707">
            <v>1012</v>
          </cell>
          <cell r="D707">
            <v>1.4999999999999999E-2</v>
          </cell>
          <cell r="E707">
            <v>16</v>
          </cell>
          <cell r="F707">
            <v>1310.52</v>
          </cell>
          <cell r="G707">
            <v>1309.9000000000001</v>
          </cell>
          <cell r="H707">
            <v>1308.92</v>
          </cell>
          <cell r="I707">
            <v>1307.1099999999999</v>
          </cell>
          <cell r="J707">
            <v>23.9</v>
          </cell>
          <cell r="K707">
            <v>0</v>
          </cell>
          <cell r="L707" t="str">
            <v xml:space="preserve">Tramos Existentes </v>
          </cell>
          <cell r="M707" t="str">
            <v>Existente</v>
          </cell>
        </row>
        <row r="708">
          <cell r="B708">
            <v>230</v>
          </cell>
          <cell r="C708">
            <v>228</v>
          </cell>
          <cell r="D708">
            <v>1.4999999999999999E-2</v>
          </cell>
          <cell r="E708">
            <v>12</v>
          </cell>
          <cell r="F708">
            <v>1292.75</v>
          </cell>
          <cell r="G708">
            <v>1292.67</v>
          </cell>
          <cell r="H708">
            <v>1290.74</v>
          </cell>
          <cell r="I708">
            <v>1289.27</v>
          </cell>
          <cell r="J708">
            <v>23.3</v>
          </cell>
          <cell r="K708">
            <v>0</v>
          </cell>
          <cell r="L708" t="str">
            <v xml:space="preserve">Tramos Existentes </v>
          </cell>
          <cell r="M708" t="str">
            <v>Existente</v>
          </cell>
        </row>
        <row r="709">
          <cell r="B709">
            <v>29</v>
          </cell>
          <cell r="C709">
            <v>30</v>
          </cell>
          <cell r="D709">
            <v>1.4999999999999999E-2</v>
          </cell>
          <cell r="E709">
            <v>12</v>
          </cell>
          <cell r="F709">
            <v>1298.27</v>
          </cell>
          <cell r="G709">
            <v>1298.0899999999999</v>
          </cell>
          <cell r="H709">
            <v>1295.5999999999999</v>
          </cell>
          <cell r="I709">
            <v>1295.58</v>
          </cell>
          <cell r="J709">
            <v>9.3000000000000007</v>
          </cell>
          <cell r="K709">
            <v>0</v>
          </cell>
          <cell r="L709" t="str">
            <v xml:space="preserve">Tramos Existentes </v>
          </cell>
          <cell r="M709" t="str">
            <v>Existente</v>
          </cell>
        </row>
        <row r="710">
          <cell r="B710">
            <v>30</v>
          </cell>
          <cell r="C710">
            <v>32</v>
          </cell>
          <cell r="D710">
            <v>0.01</v>
          </cell>
          <cell r="E710">
            <v>12</v>
          </cell>
          <cell r="F710">
            <v>1298.0899999999999</v>
          </cell>
          <cell r="G710">
            <v>1297.8599999999999</v>
          </cell>
          <cell r="H710">
            <v>1295.58</v>
          </cell>
          <cell r="I710">
            <v>1290.6300000000001</v>
          </cell>
          <cell r="J710">
            <v>8.8000000000000007</v>
          </cell>
          <cell r="K710">
            <v>0</v>
          </cell>
          <cell r="L710" t="str">
            <v xml:space="preserve">Tramos Existentes </v>
          </cell>
          <cell r="M710" t="str">
            <v>Existente</v>
          </cell>
        </row>
        <row r="711">
          <cell r="B711">
            <v>32</v>
          </cell>
          <cell r="C711">
            <v>33</v>
          </cell>
          <cell r="D711">
            <v>0.01</v>
          </cell>
          <cell r="E711">
            <v>12</v>
          </cell>
          <cell r="F711">
            <v>1297.8599999999999</v>
          </cell>
          <cell r="G711">
            <v>1291.22</v>
          </cell>
          <cell r="H711">
            <v>1290.6300000000001</v>
          </cell>
          <cell r="I711">
            <v>1285.1199999999999</v>
          </cell>
          <cell r="J711">
            <v>11.3</v>
          </cell>
          <cell r="K711">
            <v>0</v>
          </cell>
          <cell r="L711" t="str">
            <v xml:space="preserve">Tramos Existentes </v>
          </cell>
          <cell r="M711" t="str">
            <v>Existente</v>
          </cell>
        </row>
        <row r="712">
          <cell r="B712">
            <v>33</v>
          </cell>
          <cell r="C712">
            <v>34</v>
          </cell>
          <cell r="D712">
            <v>0.01</v>
          </cell>
          <cell r="E712">
            <v>12</v>
          </cell>
          <cell r="F712">
            <v>1291.22</v>
          </cell>
          <cell r="G712">
            <v>1285.68</v>
          </cell>
          <cell r="H712">
            <v>1285.1199999999999</v>
          </cell>
          <cell r="I712">
            <v>1280.1500000000001</v>
          </cell>
          <cell r="J712">
            <v>12.1</v>
          </cell>
          <cell r="K712">
            <v>0</v>
          </cell>
          <cell r="L712" t="str">
            <v xml:space="preserve">Tramos Existentes </v>
          </cell>
          <cell r="M712" t="str">
            <v>Existente</v>
          </cell>
        </row>
        <row r="713">
          <cell r="B713">
            <v>34</v>
          </cell>
          <cell r="C713">
            <v>35</v>
          </cell>
          <cell r="D713">
            <v>0.01</v>
          </cell>
          <cell r="E713">
            <v>12</v>
          </cell>
          <cell r="F713">
            <v>1285.68</v>
          </cell>
          <cell r="G713">
            <v>1281.1300000000001</v>
          </cell>
          <cell r="H713">
            <v>1280.1500000000001</v>
          </cell>
          <cell r="I713">
            <v>1275</v>
          </cell>
          <cell r="J713">
            <v>7.6</v>
          </cell>
          <cell r="K713">
            <v>0</v>
          </cell>
          <cell r="L713" t="str">
            <v xml:space="preserve">Tramos Existentes </v>
          </cell>
          <cell r="M713" t="str">
            <v>Existente</v>
          </cell>
        </row>
        <row r="714">
          <cell r="B714">
            <v>35</v>
          </cell>
          <cell r="C714" t="str">
            <v>MR17</v>
          </cell>
          <cell r="D714">
            <v>0.01</v>
          </cell>
          <cell r="E714">
            <v>16</v>
          </cell>
          <cell r="F714">
            <v>1281.1300000000001</v>
          </cell>
          <cell r="G714">
            <v>1279.6400000000001</v>
          </cell>
          <cell r="H714">
            <v>1275</v>
          </cell>
          <cell r="I714">
            <v>1278.72</v>
          </cell>
          <cell r="J714">
            <v>10.8</v>
          </cell>
          <cell r="K714">
            <v>0</v>
          </cell>
          <cell r="L714" t="str">
            <v xml:space="preserve">Tramos Existentes </v>
          </cell>
          <cell r="M714" t="str">
            <v>Existente</v>
          </cell>
        </row>
        <row r="715">
          <cell r="B715" t="str">
            <v>MR17</v>
          </cell>
          <cell r="C715" t="str">
            <v>D39</v>
          </cell>
          <cell r="D715">
            <v>0.01</v>
          </cell>
          <cell r="E715">
            <v>16</v>
          </cell>
          <cell r="F715">
            <v>1279.6400000000001</v>
          </cell>
          <cell r="G715">
            <v>1269.78</v>
          </cell>
          <cell r="H715">
            <v>1278.72</v>
          </cell>
          <cell r="I715">
            <v>1269.78</v>
          </cell>
          <cell r="J715">
            <v>7.4</v>
          </cell>
          <cell r="K715">
            <v>0</v>
          </cell>
          <cell r="L715" t="str">
            <v>Inhabilitar</v>
          </cell>
          <cell r="M715" t="str">
            <v>Existente</v>
          </cell>
        </row>
        <row r="716">
          <cell r="B716">
            <v>1005</v>
          </cell>
          <cell r="C716">
            <v>241</v>
          </cell>
          <cell r="D716">
            <v>1.4999999999999999E-2</v>
          </cell>
          <cell r="E716">
            <v>10</v>
          </cell>
          <cell r="F716">
            <v>1300.97</v>
          </cell>
          <cell r="G716">
            <v>1299.1099999999999</v>
          </cell>
          <cell r="H716">
            <v>1298.27</v>
          </cell>
          <cell r="I716">
            <v>1296.23</v>
          </cell>
          <cell r="J716">
            <v>65.599999999999994</v>
          </cell>
          <cell r="K716">
            <v>0</v>
          </cell>
          <cell r="L716" t="str">
            <v xml:space="preserve">Tramos Existentes </v>
          </cell>
          <cell r="M716" t="str">
            <v>Existente</v>
          </cell>
        </row>
        <row r="717">
          <cell r="B717">
            <v>60</v>
          </cell>
          <cell r="C717">
            <v>101</v>
          </cell>
          <cell r="D717">
            <v>1.4999999999999999E-2</v>
          </cell>
          <cell r="E717">
            <v>12</v>
          </cell>
          <cell r="F717">
            <v>1303.53</v>
          </cell>
          <cell r="G717">
            <v>1303.48</v>
          </cell>
          <cell r="H717">
            <v>1301.81</v>
          </cell>
          <cell r="I717">
            <v>1301.68</v>
          </cell>
          <cell r="J717">
            <v>11.3</v>
          </cell>
          <cell r="K717">
            <v>0</v>
          </cell>
          <cell r="L717" t="str">
            <v xml:space="preserve">Tramos Existentes </v>
          </cell>
          <cell r="M717" t="str">
            <v>Existente</v>
          </cell>
        </row>
        <row r="718">
          <cell r="B718">
            <v>1006</v>
          </cell>
          <cell r="C718">
            <v>1011</v>
          </cell>
          <cell r="D718">
            <v>1.4999999999999999E-2</v>
          </cell>
          <cell r="E718">
            <v>16</v>
          </cell>
          <cell r="F718">
            <v>1314.12</v>
          </cell>
          <cell r="G718">
            <v>1310.52</v>
          </cell>
          <cell r="H718">
            <v>1312.62</v>
          </cell>
          <cell r="I718">
            <v>1308.92</v>
          </cell>
          <cell r="J718">
            <v>16.7</v>
          </cell>
          <cell r="K718">
            <v>0</v>
          </cell>
          <cell r="L718" t="str">
            <v xml:space="preserve">Tramos Existentes </v>
          </cell>
          <cell r="M718" t="str">
            <v>Existente</v>
          </cell>
        </row>
        <row r="719">
          <cell r="B719">
            <v>23</v>
          </cell>
          <cell r="C719">
            <v>24</v>
          </cell>
          <cell r="D719">
            <v>1.4999999999999999E-2</v>
          </cell>
          <cell r="E719">
            <v>12</v>
          </cell>
          <cell r="F719">
            <v>1298.79</v>
          </cell>
          <cell r="G719">
            <v>1298.8</v>
          </cell>
          <cell r="H719">
            <v>1296.43</v>
          </cell>
          <cell r="I719">
            <v>1296.3599999999999</v>
          </cell>
          <cell r="J719">
            <v>8.3000000000000007</v>
          </cell>
          <cell r="K719">
            <v>0</v>
          </cell>
          <cell r="L719" t="str">
            <v xml:space="preserve">Tramos Existentes </v>
          </cell>
          <cell r="M719" t="str">
            <v>Existente</v>
          </cell>
        </row>
        <row r="720">
          <cell r="B720">
            <v>1012</v>
          </cell>
          <cell r="C720">
            <v>1014</v>
          </cell>
          <cell r="D720">
            <v>1.4999999999999999E-2</v>
          </cell>
          <cell r="E720">
            <v>16</v>
          </cell>
          <cell r="F720">
            <v>1309.9000000000001</v>
          </cell>
          <cell r="G720">
            <v>1302.4000000000001</v>
          </cell>
          <cell r="H720">
            <v>1307.1099999999999</v>
          </cell>
          <cell r="I720">
            <v>1301.4100000000001</v>
          </cell>
          <cell r="J720">
            <v>27.3</v>
          </cell>
          <cell r="K720">
            <v>0</v>
          </cell>
          <cell r="L720" t="str">
            <v xml:space="preserve">Tramos Existentes </v>
          </cell>
          <cell r="M720" t="str">
            <v>Existente</v>
          </cell>
        </row>
        <row r="721">
          <cell r="B721">
            <v>1007</v>
          </cell>
          <cell r="C721">
            <v>878</v>
          </cell>
          <cell r="D721">
            <v>1.4999999999999999E-2</v>
          </cell>
          <cell r="E721">
            <v>10</v>
          </cell>
          <cell r="F721">
            <v>1319.99</v>
          </cell>
          <cell r="G721">
            <v>1318.61</v>
          </cell>
          <cell r="H721">
            <v>1318.29</v>
          </cell>
          <cell r="I721">
            <v>1316.71</v>
          </cell>
          <cell r="J721">
            <v>46.1</v>
          </cell>
          <cell r="K721">
            <v>0</v>
          </cell>
          <cell r="L721" t="str">
            <v xml:space="preserve">Tramos Existentes </v>
          </cell>
          <cell r="M721" t="str">
            <v>Existente</v>
          </cell>
        </row>
        <row r="722">
          <cell r="B722">
            <v>878</v>
          </cell>
          <cell r="C722">
            <v>874</v>
          </cell>
          <cell r="D722">
            <v>1.4999999999999999E-2</v>
          </cell>
          <cell r="E722">
            <v>10</v>
          </cell>
          <cell r="F722">
            <v>1318.61</v>
          </cell>
          <cell r="G722">
            <v>1315.55</v>
          </cell>
          <cell r="H722">
            <v>1316.71</v>
          </cell>
          <cell r="I722">
            <v>1312.82</v>
          </cell>
          <cell r="J722">
            <v>75.400000000000006</v>
          </cell>
          <cell r="K722">
            <v>0</v>
          </cell>
          <cell r="L722" t="str">
            <v xml:space="preserve">Tramos Existentes </v>
          </cell>
          <cell r="M722" t="str">
            <v>Existente</v>
          </cell>
        </row>
        <row r="723">
          <cell r="B723" t="str">
            <v>1008i</v>
          </cell>
          <cell r="C723">
            <v>208</v>
          </cell>
          <cell r="D723">
            <v>1.4999999999999999E-2</v>
          </cell>
          <cell r="E723">
            <v>12</v>
          </cell>
          <cell r="F723">
            <v>1320.24</v>
          </cell>
          <cell r="G723">
            <v>1318.55</v>
          </cell>
          <cell r="H723">
            <v>1318.14</v>
          </cell>
          <cell r="I723">
            <v>1316.99</v>
          </cell>
          <cell r="J723">
            <v>72.900000000000006</v>
          </cell>
          <cell r="K723">
            <v>0</v>
          </cell>
          <cell r="L723" t="str">
            <v xml:space="preserve">Tramos Existentes </v>
          </cell>
          <cell r="M723" t="str">
            <v>Existente</v>
          </cell>
        </row>
        <row r="724">
          <cell r="B724">
            <v>208</v>
          </cell>
          <cell r="C724">
            <v>874</v>
          </cell>
          <cell r="D724">
            <v>1.4999999999999999E-2</v>
          </cell>
          <cell r="E724">
            <v>12</v>
          </cell>
          <cell r="F724">
            <v>1318.55</v>
          </cell>
          <cell r="G724">
            <v>1315.55</v>
          </cell>
          <cell r="H724">
            <v>1316.99</v>
          </cell>
          <cell r="I724">
            <v>1312.82</v>
          </cell>
          <cell r="J724">
            <v>72.3</v>
          </cell>
          <cell r="K724">
            <v>0</v>
          </cell>
          <cell r="L724" t="str">
            <v xml:space="preserve">Tramos Existentes </v>
          </cell>
          <cell r="M724" t="str">
            <v>Existente</v>
          </cell>
        </row>
        <row r="725">
          <cell r="B725">
            <v>874</v>
          </cell>
          <cell r="C725">
            <v>871</v>
          </cell>
          <cell r="D725">
            <v>1.4999999999999999E-2</v>
          </cell>
          <cell r="E725">
            <v>16</v>
          </cell>
          <cell r="F725">
            <v>1315.55</v>
          </cell>
          <cell r="G725">
            <v>1308.57</v>
          </cell>
          <cell r="H725">
            <v>1312.82</v>
          </cell>
          <cell r="I725">
            <v>1306.8399999999999</v>
          </cell>
          <cell r="J725">
            <v>77.400000000000006</v>
          </cell>
          <cell r="K725">
            <v>0</v>
          </cell>
          <cell r="L725" t="str">
            <v xml:space="preserve">Tramos Existentes </v>
          </cell>
          <cell r="M725" t="str">
            <v>Existente</v>
          </cell>
        </row>
        <row r="726">
          <cell r="B726">
            <v>871</v>
          </cell>
          <cell r="C726">
            <v>809</v>
          </cell>
          <cell r="D726">
            <v>1.4999999999999999E-2</v>
          </cell>
          <cell r="E726">
            <v>12</v>
          </cell>
          <cell r="F726">
            <v>1308.57</v>
          </cell>
          <cell r="G726">
            <v>1305.69</v>
          </cell>
          <cell r="H726">
            <v>1306.8399999999999</v>
          </cell>
          <cell r="I726">
            <v>1301.69</v>
          </cell>
          <cell r="J726">
            <v>66.400000000000006</v>
          </cell>
          <cell r="K726">
            <v>0</v>
          </cell>
          <cell r="L726" t="str">
            <v xml:space="preserve">Tramos Existentes </v>
          </cell>
          <cell r="M726" t="str">
            <v>Existente</v>
          </cell>
        </row>
        <row r="727">
          <cell r="B727">
            <v>1008</v>
          </cell>
          <cell r="C727">
            <v>207</v>
          </cell>
          <cell r="D727">
            <v>1.4999999999999999E-2</v>
          </cell>
          <cell r="E727">
            <v>12</v>
          </cell>
          <cell r="F727">
            <v>1320.24</v>
          </cell>
          <cell r="G727">
            <v>1318.64</v>
          </cell>
          <cell r="H727">
            <v>1318.13</v>
          </cell>
          <cell r="I727">
            <v>1316.4</v>
          </cell>
          <cell r="J727">
            <v>55.5</v>
          </cell>
          <cell r="K727">
            <v>0</v>
          </cell>
          <cell r="L727" t="str">
            <v xml:space="preserve">Tramos Existentes </v>
          </cell>
          <cell r="M727" t="str">
            <v>Existente</v>
          </cell>
        </row>
        <row r="728">
          <cell r="B728">
            <v>207</v>
          </cell>
          <cell r="C728">
            <v>202</v>
          </cell>
          <cell r="D728">
            <v>1.4999999999999999E-2</v>
          </cell>
          <cell r="E728">
            <v>12</v>
          </cell>
          <cell r="F728">
            <v>1318.64</v>
          </cell>
          <cell r="G728">
            <v>1316.29</v>
          </cell>
          <cell r="H728">
            <v>1316.4</v>
          </cell>
          <cell r="I728">
            <v>1313.03</v>
          </cell>
          <cell r="J728">
            <v>72.099999999999994</v>
          </cell>
          <cell r="K728">
            <v>0</v>
          </cell>
          <cell r="L728" t="str">
            <v xml:space="preserve">Tramos Existentes </v>
          </cell>
          <cell r="M728" t="str">
            <v>Existente</v>
          </cell>
        </row>
        <row r="729">
          <cell r="B729">
            <v>241</v>
          </cell>
          <cell r="C729">
            <v>137</v>
          </cell>
          <cell r="D729">
            <v>1.4999999999999999E-2</v>
          </cell>
          <cell r="E729">
            <v>10</v>
          </cell>
          <cell r="F729">
            <v>1299.1099999999999</v>
          </cell>
          <cell r="G729">
            <v>1265</v>
          </cell>
          <cell r="H729">
            <v>1296.23</v>
          </cell>
          <cell r="I729">
            <v>1296.07</v>
          </cell>
          <cell r="J729">
            <v>76.7</v>
          </cell>
          <cell r="K729">
            <v>0</v>
          </cell>
          <cell r="L729" t="str">
            <v xml:space="preserve">Tramos Existentes </v>
          </cell>
          <cell r="M729" t="str">
            <v>Existente</v>
          </cell>
        </row>
        <row r="730">
          <cell r="B730">
            <v>69</v>
          </cell>
          <cell r="C730">
            <v>70</v>
          </cell>
          <cell r="D730">
            <v>0.01</v>
          </cell>
          <cell r="E730">
            <v>10</v>
          </cell>
          <cell r="F730">
            <v>1299.6099999999999</v>
          </cell>
          <cell r="G730">
            <v>1300.22</v>
          </cell>
          <cell r="H730">
            <v>1298.0899999999999</v>
          </cell>
          <cell r="I730">
            <v>1297.1600000000001</v>
          </cell>
          <cell r="J730">
            <v>13.4</v>
          </cell>
          <cell r="K730">
            <v>0</v>
          </cell>
          <cell r="L730" t="str">
            <v xml:space="preserve">Tramos Existentes </v>
          </cell>
          <cell r="M730" t="str">
            <v>Existente</v>
          </cell>
        </row>
        <row r="731">
          <cell r="B731">
            <v>669</v>
          </cell>
          <cell r="C731">
            <v>668</v>
          </cell>
          <cell r="D731">
            <v>0.01</v>
          </cell>
          <cell r="E731">
            <v>12</v>
          </cell>
          <cell r="F731">
            <v>1312.55</v>
          </cell>
          <cell r="G731">
            <v>1313.12</v>
          </cell>
          <cell r="H731">
            <v>1308.3699999999999</v>
          </cell>
          <cell r="I731">
            <v>1307.8900000000001</v>
          </cell>
          <cell r="J731">
            <v>30.1</v>
          </cell>
          <cell r="K731">
            <v>0</v>
          </cell>
          <cell r="L731" t="str">
            <v xml:space="preserve">Tramos Existentes </v>
          </cell>
          <cell r="M731" t="str">
            <v>Existente</v>
          </cell>
        </row>
        <row r="732">
          <cell r="B732" t="str">
            <v>681i</v>
          </cell>
          <cell r="C732" t="str">
            <v>D9</v>
          </cell>
          <cell r="D732">
            <v>1.4999999999999999E-2</v>
          </cell>
          <cell r="E732">
            <v>10</v>
          </cell>
          <cell r="F732">
            <v>1289.1400000000001</v>
          </cell>
          <cell r="G732">
            <v>1294.06</v>
          </cell>
          <cell r="H732">
            <v>1286.29</v>
          </cell>
          <cell r="I732">
            <v>1286.21</v>
          </cell>
          <cell r="J732">
            <v>3.3</v>
          </cell>
          <cell r="K732">
            <v>0</v>
          </cell>
          <cell r="L732" t="str">
            <v>Inhabilitar</v>
          </cell>
          <cell r="M732" t="str">
            <v>Existente</v>
          </cell>
        </row>
        <row r="733">
          <cell r="B733">
            <v>685</v>
          </cell>
          <cell r="C733">
            <v>684</v>
          </cell>
          <cell r="D733">
            <v>1.4999999999999999E-2</v>
          </cell>
          <cell r="E733">
            <v>10</v>
          </cell>
          <cell r="F733">
            <v>1299.8599999999999</v>
          </cell>
          <cell r="G733">
            <v>1293.95</v>
          </cell>
          <cell r="H733">
            <v>1294.07</v>
          </cell>
          <cell r="I733">
            <v>1289.5999999999999</v>
          </cell>
          <cell r="J733">
            <v>28.5</v>
          </cell>
          <cell r="K733">
            <v>0</v>
          </cell>
          <cell r="L733" t="str">
            <v xml:space="preserve">Tramos Existentes </v>
          </cell>
          <cell r="M733" t="str">
            <v>Existente</v>
          </cell>
        </row>
        <row r="734">
          <cell r="B734">
            <v>684</v>
          </cell>
          <cell r="C734">
            <v>683</v>
          </cell>
          <cell r="D734">
            <v>1.4999999999999999E-2</v>
          </cell>
          <cell r="E734">
            <v>10</v>
          </cell>
          <cell r="F734">
            <v>1293.95</v>
          </cell>
          <cell r="G734">
            <v>1290.99</v>
          </cell>
          <cell r="H734">
            <v>1289.5999999999999</v>
          </cell>
          <cell r="I734">
            <v>1286.8900000000001</v>
          </cell>
          <cell r="J734">
            <v>10.8</v>
          </cell>
          <cell r="K734">
            <v>0</v>
          </cell>
          <cell r="L734" t="str">
            <v xml:space="preserve">Tramos Existentes </v>
          </cell>
          <cell r="M734" t="str">
            <v>Existente</v>
          </cell>
        </row>
        <row r="735">
          <cell r="B735">
            <v>683</v>
          </cell>
          <cell r="C735">
            <v>681</v>
          </cell>
          <cell r="D735">
            <v>1.4999999999999999E-2</v>
          </cell>
          <cell r="E735">
            <v>10</v>
          </cell>
          <cell r="F735">
            <v>1290.99</v>
          </cell>
          <cell r="G735">
            <v>1289.1400000000001</v>
          </cell>
          <cell r="H735">
            <v>1286.8900000000001</v>
          </cell>
          <cell r="I735">
            <v>1286.28</v>
          </cell>
          <cell r="J735">
            <v>10.6</v>
          </cell>
          <cell r="K735">
            <v>0</v>
          </cell>
          <cell r="L735" t="str">
            <v xml:space="preserve">Tramos Existentes </v>
          </cell>
          <cell r="M735" t="str">
            <v>Existente</v>
          </cell>
        </row>
        <row r="736">
          <cell r="B736">
            <v>960</v>
          </cell>
          <cell r="C736">
            <v>682</v>
          </cell>
          <cell r="D736">
            <v>0.01</v>
          </cell>
          <cell r="E736">
            <v>12</v>
          </cell>
          <cell r="F736">
            <v>1292.69</v>
          </cell>
          <cell r="G736">
            <v>1287.56</v>
          </cell>
          <cell r="H736">
            <v>1291.3399999999999</v>
          </cell>
          <cell r="I736">
            <v>1286.29</v>
          </cell>
          <cell r="J736">
            <v>123.3</v>
          </cell>
          <cell r="K736">
            <v>0</v>
          </cell>
          <cell r="L736" t="str">
            <v xml:space="preserve">Tramos Existentes </v>
          </cell>
          <cell r="M736" t="str">
            <v>Existente</v>
          </cell>
        </row>
        <row r="737">
          <cell r="B737">
            <v>682</v>
          </cell>
          <cell r="C737">
            <v>963</v>
          </cell>
          <cell r="D737">
            <v>0.01</v>
          </cell>
          <cell r="E737">
            <v>12</v>
          </cell>
          <cell r="F737">
            <v>1287.56</v>
          </cell>
          <cell r="G737">
            <v>1286.8</v>
          </cell>
          <cell r="H737">
            <v>1286.29</v>
          </cell>
          <cell r="I737">
            <v>1285.5</v>
          </cell>
          <cell r="J737">
            <v>29</v>
          </cell>
          <cell r="K737">
            <v>0</v>
          </cell>
          <cell r="L737" t="str">
            <v xml:space="preserve">Tramos Existentes </v>
          </cell>
          <cell r="M737" t="str">
            <v>Existente</v>
          </cell>
        </row>
        <row r="738">
          <cell r="B738" t="str">
            <v>687i</v>
          </cell>
          <cell r="C738">
            <v>772</v>
          </cell>
          <cell r="D738">
            <v>1.4999999999999999E-2</v>
          </cell>
          <cell r="E738">
            <v>8</v>
          </cell>
          <cell r="F738">
            <v>1309.45</v>
          </cell>
          <cell r="G738">
            <v>1310.3399999999999</v>
          </cell>
          <cell r="H738">
            <v>1308.05</v>
          </cell>
          <cell r="I738">
            <v>1307.77</v>
          </cell>
          <cell r="J738">
            <v>73.2</v>
          </cell>
          <cell r="K738">
            <v>0</v>
          </cell>
          <cell r="L738" t="str">
            <v xml:space="preserve">Tramos Existentes </v>
          </cell>
          <cell r="M738" t="str">
            <v>Existente</v>
          </cell>
        </row>
        <row r="739">
          <cell r="B739">
            <v>495</v>
          </cell>
          <cell r="C739">
            <v>498</v>
          </cell>
          <cell r="D739">
            <v>1.4999999999999999E-2</v>
          </cell>
          <cell r="E739">
            <v>10</v>
          </cell>
          <cell r="F739">
            <v>1322.57</v>
          </cell>
          <cell r="G739">
            <v>1322.53</v>
          </cell>
          <cell r="H739">
            <v>1320.71</v>
          </cell>
          <cell r="I739">
            <v>1320.6</v>
          </cell>
          <cell r="J739">
            <v>9.1</v>
          </cell>
          <cell r="K739">
            <v>0</v>
          </cell>
          <cell r="L739" t="str">
            <v xml:space="preserve">Tramos Existentes </v>
          </cell>
          <cell r="M739" t="str">
            <v>Existente</v>
          </cell>
        </row>
        <row r="740">
          <cell r="B740">
            <v>689</v>
          </cell>
          <cell r="C740">
            <v>304</v>
          </cell>
          <cell r="D740">
            <v>1.4999999999999999E-2</v>
          </cell>
          <cell r="E740">
            <v>10</v>
          </cell>
          <cell r="F740">
            <v>1312.27</v>
          </cell>
          <cell r="G740">
            <v>1310.78</v>
          </cell>
          <cell r="H740">
            <v>1309.56</v>
          </cell>
          <cell r="I740">
            <v>1307.93</v>
          </cell>
          <cell r="J740">
            <v>61.7</v>
          </cell>
          <cell r="K740">
            <v>0</v>
          </cell>
          <cell r="L740" t="str">
            <v xml:space="preserve">Tramos Existentes </v>
          </cell>
          <cell r="M740" t="str">
            <v>Existente</v>
          </cell>
        </row>
        <row r="741">
          <cell r="B741">
            <v>663</v>
          </cell>
          <cell r="C741">
            <v>664</v>
          </cell>
          <cell r="D741">
            <v>1.4999999999999999E-2</v>
          </cell>
          <cell r="E741">
            <v>12</v>
          </cell>
          <cell r="F741">
            <v>1312.31</v>
          </cell>
          <cell r="G741">
            <v>1312.77</v>
          </cell>
          <cell r="H741">
            <v>1311.64</v>
          </cell>
          <cell r="I741">
            <v>1311.39</v>
          </cell>
          <cell r="J741">
            <v>15.4</v>
          </cell>
          <cell r="K741">
            <v>0</v>
          </cell>
          <cell r="L741" t="str">
            <v xml:space="preserve">Tramos Existentes </v>
          </cell>
          <cell r="M741" t="str">
            <v>Existente</v>
          </cell>
        </row>
        <row r="742">
          <cell r="B742">
            <v>70</v>
          </cell>
          <cell r="C742">
            <v>23</v>
          </cell>
          <cell r="D742">
            <v>0.01</v>
          </cell>
          <cell r="E742">
            <v>12</v>
          </cell>
          <cell r="F742">
            <v>1300.22</v>
          </cell>
          <cell r="G742">
            <v>1298.79</v>
          </cell>
          <cell r="H742">
            <v>1297.1600000000001</v>
          </cell>
          <cell r="I742">
            <v>1296.43</v>
          </cell>
          <cell r="J742">
            <v>31.3</v>
          </cell>
          <cell r="K742">
            <v>0</v>
          </cell>
          <cell r="L742" t="str">
            <v xml:space="preserve">Tramos Existentes </v>
          </cell>
          <cell r="M742" t="str">
            <v>Existente</v>
          </cell>
        </row>
        <row r="743">
          <cell r="B743">
            <v>690</v>
          </cell>
          <cell r="C743">
            <v>309</v>
          </cell>
          <cell r="D743">
            <v>1.4999999999999999E-2</v>
          </cell>
          <cell r="E743">
            <v>12</v>
          </cell>
          <cell r="F743">
            <v>1312.16</v>
          </cell>
          <cell r="G743">
            <v>1313</v>
          </cell>
          <cell r="H743">
            <v>1310.47</v>
          </cell>
          <cell r="I743">
            <v>1309.19</v>
          </cell>
          <cell r="J743">
            <v>43.7</v>
          </cell>
          <cell r="K743">
            <v>0</v>
          </cell>
          <cell r="L743" t="str">
            <v xml:space="preserve">Tramos Existentes </v>
          </cell>
          <cell r="M743" t="str">
            <v>Existente</v>
          </cell>
        </row>
        <row r="744">
          <cell r="B744" t="str">
            <v>692i</v>
          </cell>
          <cell r="C744">
            <v>691</v>
          </cell>
          <cell r="D744">
            <v>1.4999999999999999E-2</v>
          </cell>
          <cell r="E744">
            <v>10</v>
          </cell>
          <cell r="F744">
            <v>1316.14</v>
          </cell>
          <cell r="G744">
            <v>1315.43</v>
          </cell>
          <cell r="H744">
            <v>1311.62</v>
          </cell>
          <cell r="I744">
            <v>1308.95</v>
          </cell>
          <cell r="J744">
            <v>27.8</v>
          </cell>
          <cell r="K744">
            <v>0</v>
          </cell>
          <cell r="L744" t="str">
            <v xml:space="preserve">Renovacion </v>
          </cell>
          <cell r="M744" t="str">
            <v>Existente</v>
          </cell>
        </row>
        <row r="745">
          <cell r="B745">
            <v>708</v>
          </cell>
          <cell r="C745">
            <v>707</v>
          </cell>
          <cell r="D745">
            <v>1.4999999999999999E-2</v>
          </cell>
          <cell r="E745">
            <v>16</v>
          </cell>
          <cell r="F745">
            <v>1302.57</v>
          </cell>
          <cell r="G745">
            <v>1298.4000000000001</v>
          </cell>
          <cell r="H745">
            <v>1300.3800000000001</v>
          </cell>
          <cell r="I745">
            <v>1296.1199999999999</v>
          </cell>
          <cell r="J745">
            <v>8.1</v>
          </cell>
          <cell r="K745">
            <v>0</v>
          </cell>
          <cell r="L745" t="str">
            <v xml:space="preserve">Tramos Existentes </v>
          </cell>
          <cell r="M745" t="str">
            <v>Existente</v>
          </cell>
        </row>
        <row r="746">
          <cell r="B746">
            <v>707</v>
          </cell>
          <cell r="C746">
            <v>706</v>
          </cell>
          <cell r="D746">
            <v>1.4999999999999999E-2</v>
          </cell>
          <cell r="E746">
            <v>16</v>
          </cell>
          <cell r="F746">
            <v>1298.4000000000001</v>
          </cell>
          <cell r="G746">
            <v>1294.4100000000001</v>
          </cell>
          <cell r="H746">
            <v>1296.1199999999999</v>
          </cell>
          <cell r="I746">
            <v>1292.33</v>
          </cell>
          <cell r="J746">
            <v>16.8</v>
          </cell>
          <cell r="K746">
            <v>0</v>
          </cell>
          <cell r="L746" t="str">
            <v xml:space="preserve">Tramos Existentes </v>
          </cell>
          <cell r="M746" t="str">
            <v>Existente</v>
          </cell>
        </row>
        <row r="747">
          <cell r="B747">
            <v>71</v>
          </cell>
          <cell r="C747">
            <v>72</v>
          </cell>
          <cell r="D747">
            <v>0.01</v>
          </cell>
          <cell r="E747">
            <v>10</v>
          </cell>
          <cell r="F747">
            <v>1299.8800000000001</v>
          </cell>
          <cell r="G747">
            <v>1300.99</v>
          </cell>
          <cell r="H747">
            <v>1298.73</v>
          </cell>
          <cell r="I747">
            <v>1298.31</v>
          </cell>
          <cell r="J747">
            <v>15.5</v>
          </cell>
          <cell r="K747">
            <v>0</v>
          </cell>
          <cell r="L747" t="str">
            <v xml:space="preserve">Tramos Existentes </v>
          </cell>
          <cell r="M747" t="str">
            <v>Existente</v>
          </cell>
        </row>
        <row r="748">
          <cell r="B748">
            <v>72</v>
          </cell>
          <cell r="C748">
            <v>70</v>
          </cell>
          <cell r="D748">
            <v>0.01</v>
          </cell>
          <cell r="E748">
            <v>10</v>
          </cell>
          <cell r="F748">
            <v>1300.99</v>
          </cell>
          <cell r="G748">
            <v>1300.22</v>
          </cell>
          <cell r="H748">
            <v>1298.31</v>
          </cell>
          <cell r="I748">
            <v>1297.1600000000001</v>
          </cell>
          <cell r="J748">
            <v>27.9</v>
          </cell>
          <cell r="K748">
            <v>0</v>
          </cell>
          <cell r="L748" t="str">
            <v xml:space="preserve">Tramos Existentes </v>
          </cell>
          <cell r="M748" t="str">
            <v>Existente</v>
          </cell>
        </row>
        <row r="749">
          <cell r="B749">
            <v>793</v>
          </cell>
          <cell r="C749">
            <v>791</v>
          </cell>
          <cell r="D749">
            <v>1.4999999999999999E-2</v>
          </cell>
          <cell r="E749">
            <v>16</v>
          </cell>
          <cell r="F749">
            <v>1259.71</v>
          </cell>
          <cell r="G749">
            <v>1258.77</v>
          </cell>
          <cell r="H749">
            <v>1257.81</v>
          </cell>
          <cell r="I749">
            <v>1256.73</v>
          </cell>
          <cell r="J749">
            <v>20.3</v>
          </cell>
          <cell r="K749">
            <v>0</v>
          </cell>
          <cell r="L749" t="str">
            <v xml:space="preserve">Tramos Existentes </v>
          </cell>
          <cell r="M749" t="str">
            <v>Existente</v>
          </cell>
        </row>
        <row r="750">
          <cell r="B750">
            <v>791</v>
          </cell>
          <cell r="C750">
            <v>710</v>
          </cell>
          <cell r="D750">
            <v>1.4999999999999999E-2</v>
          </cell>
          <cell r="E750">
            <v>16</v>
          </cell>
          <cell r="F750">
            <v>1258.77</v>
          </cell>
          <cell r="G750">
            <v>1256.28</v>
          </cell>
          <cell r="H750">
            <v>1256.73</v>
          </cell>
          <cell r="I750">
            <v>1255.01</v>
          </cell>
          <cell r="J750">
            <v>89.7</v>
          </cell>
          <cell r="K750">
            <v>0</v>
          </cell>
          <cell r="L750" t="str">
            <v xml:space="preserve">Tramos Existentes </v>
          </cell>
          <cell r="M750" t="str">
            <v>Existente</v>
          </cell>
        </row>
        <row r="751">
          <cell r="B751">
            <v>688</v>
          </cell>
          <cell r="C751">
            <v>687</v>
          </cell>
          <cell r="D751">
            <v>1.4999999999999999E-2</v>
          </cell>
          <cell r="E751">
            <v>8</v>
          </cell>
          <cell r="F751">
            <v>1310.71</v>
          </cell>
          <cell r="G751">
            <v>1309.45</v>
          </cell>
          <cell r="H751">
            <v>1309.3</v>
          </cell>
          <cell r="I751">
            <v>1307.9000000000001</v>
          </cell>
          <cell r="J751">
            <v>62.3</v>
          </cell>
          <cell r="K751">
            <v>0</v>
          </cell>
          <cell r="L751" t="str">
            <v xml:space="preserve">Tramos Existentes </v>
          </cell>
          <cell r="M751" t="str">
            <v>Existente</v>
          </cell>
        </row>
        <row r="752">
          <cell r="B752" t="str">
            <v>656i</v>
          </cell>
          <cell r="C752">
            <v>872</v>
          </cell>
          <cell r="D752">
            <v>0.01</v>
          </cell>
          <cell r="E752">
            <v>8</v>
          </cell>
          <cell r="F752">
            <v>1316.02</v>
          </cell>
          <cell r="G752">
            <v>1313.09</v>
          </cell>
          <cell r="H752">
            <v>1314.59</v>
          </cell>
          <cell r="I752">
            <v>1309.6500000000001</v>
          </cell>
          <cell r="J752">
            <v>73</v>
          </cell>
          <cell r="K752">
            <v>0</v>
          </cell>
          <cell r="L752" t="str">
            <v xml:space="preserve">Tramos Existentes </v>
          </cell>
          <cell r="M752" t="str">
            <v>Existente</v>
          </cell>
        </row>
        <row r="753">
          <cell r="B753">
            <v>648</v>
          </cell>
          <cell r="C753">
            <v>649</v>
          </cell>
          <cell r="D753">
            <v>1.4999999999999999E-2</v>
          </cell>
          <cell r="E753">
            <v>10</v>
          </cell>
          <cell r="F753">
            <v>1304.92</v>
          </cell>
          <cell r="G753">
            <v>1301.99</v>
          </cell>
          <cell r="H753">
            <v>1300.3</v>
          </cell>
          <cell r="I753">
            <v>1299.01</v>
          </cell>
          <cell r="J753">
            <v>10.9</v>
          </cell>
          <cell r="K753">
            <v>0</v>
          </cell>
          <cell r="L753" t="str">
            <v xml:space="preserve">Tramos Existentes </v>
          </cell>
          <cell r="M753" t="str">
            <v>Existente</v>
          </cell>
        </row>
        <row r="754">
          <cell r="B754">
            <v>649</v>
          </cell>
          <cell r="C754">
            <v>650</v>
          </cell>
          <cell r="D754">
            <v>1.4999999999999999E-2</v>
          </cell>
          <cell r="E754">
            <v>10</v>
          </cell>
          <cell r="F754">
            <v>1301.99</v>
          </cell>
          <cell r="G754">
            <v>1299.24</v>
          </cell>
          <cell r="H754">
            <v>1299.01</v>
          </cell>
          <cell r="I754">
            <v>1295.06</v>
          </cell>
          <cell r="J754">
            <v>17.399999999999999</v>
          </cell>
          <cell r="K754">
            <v>0</v>
          </cell>
          <cell r="L754" t="str">
            <v xml:space="preserve">Tramos Existentes </v>
          </cell>
          <cell r="M754" t="str">
            <v>Existente</v>
          </cell>
        </row>
        <row r="755">
          <cell r="B755">
            <v>650</v>
          </cell>
          <cell r="C755">
            <v>996</v>
          </cell>
          <cell r="D755">
            <v>0.01</v>
          </cell>
          <cell r="E755">
            <v>24</v>
          </cell>
          <cell r="F755">
            <v>1299.24</v>
          </cell>
          <cell r="G755">
            <v>1294.81</v>
          </cell>
          <cell r="H755">
            <v>1295.06</v>
          </cell>
          <cell r="I755">
            <v>1292.69</v>
          </cell>
          <cell r="J755">
            <v>13.1</v>
          </cell>
          <cell r="K755">
            <v>0</v>
          </cell>
          <cell r="L755" t="str">
            <v xml:space="preserve">Tramos Existentes </v>
          </cell>
          <cell r="M755" t="str">
            <v>Existente</v>
          </cell>
        </row>
        <row r="756">
          <cell r="B756" t="str">
            <v>932i</v>
          </cell>
          <cell r="C756">
            <v>656</v>
          </cell>
          <cell r="D756">
            <v>0.01</v>
          </cell>
          <cell r="E756">
            <v>8</v>
          </cell>
          <cell r="F756">
            <v>1316.66</v>
          </cell>
          <cell r="G756">
            <v>1316.02</v>
          </cell>
          <cell r="H756">
            <v>1314.85</v>
          </cell>
          <cell r="I756">
            <v>1314.55</v>
          </cell>
          <cell r="J756">
            <v>73.599999999999994</v>
          </cell>
          <cell r="K756">
            <v>0</v>
          </cell>
          <cell r="L756" t="str">
            <v xml:space="preserve">Tramos Existentes </v>
          </cell>
          <cell r="M756" t="str">
            <v>Existente</v>
          </cell>
        </row>
        <row r="757">
          <cell r="B757">
            <v>656</v>
          </cell>
          <cell r="C757">
            <v>655</v>
          </cell>
          <cell r="D757">
            <v>1.4999999999999999E-2</v>
          </cell>
          <cell r="E757">
            <v>10</v>
          </cell>
          <cell r="F757">
            <v>1316.02</v>
          </cell>
          <cell r="G757">
            <v>1315.43</v>
          </cell>
          <cell r="H757">
            <v>1314.55</v>
          </cell>
          <cell r="I757">
            <v>1313.82</v>
          </cell>
          <cell r="J757">
            <v>71.7</v>
          </cell>
          <cell r="K757">
            <v>0</v>
          </cell>
          <cell r="L757" t="str">
            <v xml:space="preserve">Tramos Existentes </v>
          </cell>
          <cell r="M757" t="str">
            <v>Existente</v>
          </cell>
        </row>
        <row r="758">
          <cell r="B758">
            <v>655</v>
          </cell>
          <cell r="C758">
            <v>654</v>
          </cell>
          <cell r="D758">
            <v>0.01</v>
          </cell>
          <cell r="E758">
            <v>12</v>
          </cell>
          <cell r="F758">
            <v>1315.43</v>
          </cell>
          <cell r="G758">
            <v>1314.44</v>
          </cell>
          <cell r="H758">
            <v>1313.82</v>
          </cell>
          <cell r="I758">
            <v>1312.13</v>
          </cell>
          <cell r="J758">
            <v>22.1</v>
          </cell>
          <cell r="K758">
            <v>0</v>
          </cell>
          <cell r="L758" t="str">
            <v xml:space="preserve">Tramos Existentes </v>
          </cell>
          <cell r="M758" t="str">
            <v>Existente</v>
          </cell>
        </row>
        <row r="759">
          <cell r="B759">
            <v>654</v>
          </cell>
          <cell r="C759">
            <v>931</v>
          </cell>
          <cell r="D759">
            <v>1.4999999999999999E-2</v>
          </cell>
          <cell r="E759">
            <v>12</v>
          </cell>
          <cell r="F759">
            <v>1314.44</v>
          </cell>
          <cell r="G759">
            <v>1310.98</v>
          </cell>
          <cell r="H759">
            <v>1312.13</v>
          </cell>
          <cell r="I759">
            <v>1306.01</v>
          </cell>
          <cell r="J759">
            <v>52.3</v>
          </cell>
          <cell r="K759">
            <v>0</v>
          </cell>
          <cell r="L759" t="str">
            <v xml:space="preserve">Tramos Existentes </v>
          </cell>
          <cell r="M759" t="str">
            <v>Existente</v>
          </cell>
        </row>
        <row r="760">
          <cell r="B760" t="str">
            <v>655ii</v>
          </cell>
          <cell r="C760">
            <v>81</v>
          </cell>
          <cell r="D760">
            <v>1.4999999999999999E-2</v>
          </cell>
          <cell r="E760">
            <v>18</v>
          </cell>
          <cell r="F760">
            <v>1315.43</v>
          </cell>
          <cell r="G760">
            <v>1315.78</v>
          </cell>
          <cell r="H760">
            <v>1314.02</v>
          </cell>
          <cell r="I760">
            <v>1312.9</v>
          </cell>
          <cell r="J760">
            <v>72</v>
          </cell>
          <cell r="K760">
            <v>0</v>
          </cell>
          <cell r="L760" t="str">
            <v xml:space="preserve">Tramos Existentes </v>
          </cell>
          <cell r="M760" t="str">
            <v>Existente</v>
          </cell>
        </row>
        <row r="761">
          <cell r="B761">
            <v>81</v>
          </cell>
          <cell r="C761">
            <v>82</v>
          </cell>
          <cell r="D761">
            <v>1.4999999999999999E-2</v>
          </cell>
          <cell r="E761">
            <v>14</v>
          </cell>
          <cell r="F761">
            <v>1315.78</v>
          </cell>
          <cell r="G761">
            <v>1314.77</v>
          </cell>
          <cell r="H761">
            <v>1312.9</v>
          </cell>
          <cell r="I761">
            <v>1312.57</v>
          </cell>
          <cell r="J761">
            <v>72.2</v>
          </cell>
          <cell r="K761">
            <v>0</v>
          </cell>
          <cell r="L761" t="str">
            <v xml:space="preserve">Tramos Existentes </v>
          </cell>
          <cell r="M761" t="str">
            <v>Existente</v>
          </cell>
        </row>
        <row r="762">
          <cell r="B762">
            <v>670</v>
          </cell>
          <cell r="C762">
            <v>669</v>
          </cell>
          <cell r="D762">
            <v>0.01</v>
          </cell>
          <cell r="E762">
            <v>12</v>
          </cell>
          <cell r="F762">
            <v>1312.54</v>
          </cell>
          <cell r="G762">
            <v>1312.55</v>
          </cell>
          <cell r="H762">
            <v>1308.54</v>
          </cell>
          <cell r="I762">
            <v>1308.3699999999999</v>
          </cell>
          <cell r="J762">
            <v>4.0999999999999996</v>
          </cell>
          <cell r="K762">
            <v>0</v>
          </cell>
          <cell r="L762" t="str">
            <v xml:space="preserve">Tramos Existentes </v>
          </cell>
          <cell r="M762" t="str">
            <v>Existente</v>
          </cell>
        </row>
        <row r="763">
          <cell r="B763">
            <v>83</v>
          </cell>
          <cell r="C763">
            <v>375</v>
          </cell>
          <cell r="D763">
            <v>1.4999999999999999E-2</v>
          </cell>
          <cell r="E763">
            <v>20</v>
          </cell>
          <cell r="F763">
            <v>1314</v>
          </cell>
          <cell r="G763">
            <v>1313.05</v>
          </cell>
          <cell r="H763">
            <v>1311.66</v>
          </cell>
          <cell r="I763">
            <v>1310.6400000000001</v>
          </cell>
          <cell r="J763">
            <v>73.400000000000006</v>
          </cell>
          <cell r="K763">
            <v>0</v>
          </cell>
          <cell r="L763" t="str">
            <v xml:space="preserve">Tramos Existentes </v>
          </cell>
          <cell r="M763" t="str">
            <v>Existente</v>
          </cell>
        </row>
        <row r="764">
          <cell r="B764">
            <v>732</v>
          </cell>
          <cell r="C764">
            <v>670</v>
          </cell>
          <cell r="D764">
            <v>0.01</v>
          </cell>
          <cell r="E764">
            <v>12</v>
          </cell>
          <cell r="F764">
            <v>1312.63</v>
          </cell>
          <cell r="G764">
            <v>1312.54</v>
          </cell>
          <cell r="H764">
            <v>1308.6199999999999</v>
          </cell>
          <cell r="I764">
            <v>1308.54</v>
          </cell>
          <cell r="J764">
            <v>5.8</v>
          </cell>
          <cell r="K764">
            <v>0</v>
          </cell>
          <cell r="L764" t="str">
            <v xml:space="preserve">Tramos Existentes </v>
          </cell>
          <cell r="M764" t="str">
            <v>Existente</v>
          </cell>
        </row>
        <row r="765">
          <cell r="B765">
            <v>657</v>
          </cell>
          <cell r="C765">
            <v>658</v>
          </cell>
          <cell r="D765">
            <v>1.4999999999999999E-2</v>
          </cell>
          <cell r="E765">
            <v>12</v>
          </cell>
          <cell r="F765">
            <v>1316.22</v>
          </cell>
          <cell r="G765">
            <v>1313.47</v>
          </cell>
          <cell r="H765">
            <v>1313.67</v>
          </cell>
          <cell r="I765">
            <v>1310.17</v>
          </cell>
          <cell r="J765">
            <v>56.3</v>
          </cell>
          <cell r="K765">
            <v>0</v>
          </cell>
          <cell r="L765" t="str">
            <v xml:space="preserve">Tramos Existentes </v>
          </cell>
          <cell r="M765" t="str">
            <v>Existente</v>
          </cell>
        </row>
        <row r="766">
          <cell r="B766">
            <v>659</v>
          </cell>
          <cell r="C766">
            <v>660</v>
          </cell>
          <cell r="D766">
            <v>1.4999999999999999E-2</v>
          </cell>
          <cell r="E766">
            <v>12</v>
          </cell>
          <cell r="F766">
            <v>1311.06</v>
          </cell>
          <cell r="G766">
            <v>1312.45</v>
          </cell>
          <cell r="H766">
            <v>1310.31</v>
          </cell>
          <cell r="I766">
            <v>1309.55</v>
          </cell>
          <cell r="J766">
            <v>17.600000000000001</v>
          </cell>
          <cell r="K766">
            <v>0</v>
          </cell>
          <cell r="L766" t="str">
            <v xml:space="preserve">Tramos Existentes </v>
          </cell>
          <cell r="M766" t="str">
            <v>Existente</v>
          </cell>
        </row>
        <row r="767">
          <cell r="B767">
            <v>661</v>
          </cell>
          <cell r="C767">
            <v>664</v>
          </cell>
          <cell r="D767">
            <v>0.01</v>
          </cell>
          <cell r="E767">
            <v>8</v>
          </cell>
          <cell r="F767">
            <v>1313</v>
          </cell>
          <cell r="G767">
            <v>1312.77</v>
          </cell>
          <cell r="H767">
            <v>1311.76</v>
          </cell>
          <cell r="I767">
            <v>1311.39</v>
          </cell>
          <cell r="J767">
            <v>22.5</v>
          </cell>
          <cell r="K767">
            <v>0</v>
          </cell>
          <cell r="L767" t="str">
            <v xml:space="preserve">Tramos Existentes </v>
          </cell>
          <cell r="M767" t="str">
            <v>Existente</v>
          </cell>
        </row>
        <row r="768">
          <cell r="B768">
            <v>664</v>
          </cell>
          <cell r="C768">
            <v>665</v>
          </cell>
          <cell r="D768">
            <v>1.4999999999999999E-2</v>
          </cell>
          <cell r="E768">
            <v>12</v>
          </cell>
          <cell r="F768">
            <v>1312.77</v>
          </cell>
          <cell r="G768">
            <v>1315.4</v>
          </cell>
          <cell r="H768">
            <v>1311.39</v>
          </cell>
          <cell r="I768">
            <v>1310.6199999999999</v>
          </cell>
          <cell r="J768">
            <v>35.700000000000003</v>
          </cell>
          <cell r="K768">
            <v>0</v>
          </cell>
          <cell r="L768" t="str">
            <v xml:space="preserve">Renovacion </v>
          </cell>
          <cell r="M768" t="str">
            <v>Existente</v>
          </cell>
        </row>
        <row r="769">
          <cell r="B769">
            <v>665</v>
          </cell>
          <cell r="C769">
            <v>667</v>
          </cell>
          <cell r="D769">
            <v>1.4999999999999999E-2</v>
          </cell>
          <cell r="E769">
            <v>12</v>
          </cell>
          <cell r="F769">
            <v>1315.4</v>
          </cell>
          <cell r="G769">
            <v>1313.35</v>
          </cell>
          <cell r="H769">
            <v>1310.6199999999999</v>
          </cell>
          <cell r="I769">
            <v>1308.24</v>
          </cell>
          <cell r="J769">
            <v>52</v>
          </cell>
          <cell r="K769">
            <v>0</v>
          </cell>
          <cell r="L769" t="str">
            <v xml:space="preserve">Renovacion </v>
          </cell>
          <cell r="M769" t="str">
            <v>Existente</v>
          </cell>
        </row>
        <row r="770">
          <cell r="B770">
            <v>667</v>
          </cell>
          <cell r="C770">
            <v>668</v>
          </cell>
          <cell r="D770">
            <v>0.01</v>
          </cell>
          <cell r="E770">
            <v>12</v>
          </cell>
          <cell r="F770">
            <v>1313.35</v>
          </cell>
          <cell r="G770">
            <v>1313.12</v>
          </cell>
          <cell r="H770">
            <v>1308.24</v>
          </cell>
          <cell r="I770">
            <v>1307.8900000000001</v>
          </cell>
          <cell r="J770">
            <v>6</v>
          </cell>
          <cell r="K770">
            <v>0</v>
          </cell>
          <cell r="L770" t="str">
            <v xml:space="preserve">Tramos Existentes </v>
          </cell>
          <cell r="M770" t="str">
            <v>Existente</v>
          </cell>
        </row>
        <row r="771">
          <cell r="B771">
            <v>668</v>
          </cell>
          <cell r="C771">
            <v>977</v>
          </cell>
          <cell r="D771">
            <v>0.01</v>
          </cell>
          <cell r="E771">
            <v>12</v>
          </cell>
          <cell r="F771">
            <v>1313.12</v>
          </cell>
          <cell r="G771">
            <v>1309.25</v>
          </cell>
          <cell r="H771">
            <v>1307.8900000000001</v>
          </cell>
          <cell r="I771">
            <v>1306.97</v>
          </cell>
          <cell r="J771">
            <v>10.3</v>
          </cell>
          <cell r="K771">
            <v>0</v>
          </cell>
          <cell r="L771" t="str">
            <v xml:space="preserve">Tramos Existentes </v>
          </cell>
          <cell r="M771" t="str">
            <v>Existente</v>
          </cell>
        </row>
        <row r="772">
          <cell r="B772">
            <v>977</v>
          </cell>
          <cell r="C772">
            <v>727</v>
          </cell>
          <cell r="D772">
            <v>0.01</v>
          </cell>
          <cell r="E772">
            <v>12</v>
          </cell>
          <cell r="F772">
            <v>1309.25</v>
          </cell>
          <cell r="G772">
            <v>1309.54</v>
          </cell>
          <cell r="H772">
            <v>1306.97</v>
          </cell>
          <cell r="I772">
            <v>1306.53</v>
          </cell>
          <cell r="J772">
            <v>22.7</v>
          </cell>
          <cell r="K772">
            <v>0</v>
          </cell>
          <cell r="L772" t="str">
            <v xml:space="preserve">Tramos Existentes </v>
          </cell>
          <cell r="M772" t="str">
            <v>Existente</v>
          </cell>
        </row>
        <row r="773">
          <cell r="B773" t="str">
            <v>713i</v>
          </cell>
          <cell r="C773">
            <v>715</v>
          </cell>
          <cell r="D773">
            <v>1.4999999999999999E-2</v>
          </cell>
          <cell r="E773">
            <v>10</v>
          </cell>
          <cell r="F773">
            <v>1312.21</v>
          </cell>
          <cell r="G773">
            <v>1306.23</v>
          </cell>
          <cell r="H773">
            <v>1310.1099999999999</v>
          </cell>
          <cell r="I773">
            <v>1303.8800000000001</v>
          </cell>
          <cell r="J773">
            <v>71.2</v>
          </cell>
          <cell r="K773">
            <v>0</v>
          </cell>
          <cell r="L773" t="str">
            <v xml:space="preserve">Tramos Existentes </v>
          </cell>
          <cell r="M773" t="str">
            <v>Existente</v>
          </cell>
        </row>
        <row r="774">
          <cell r="B774">
            <v>82</v>
          </cell>
          <cell r="C774">
            <v>83</v>
          </cell>
          <cell r="D774">
            <v>1.4999999999999999E-2</v>
          </cell>
          <cell r="E774">
            <v>16</v>
          </cell>
          <cell r="F774">
            <v>1314.77</v>
          </cell>
          <cell r="G774">
            <v>1314</v>
          </cell>
          <cell r="H774">
            <v>1312.57</v>
          </cell>
          <cell r="I774">
            <v>1311.66</v>
          </cell>
          <cell r="J774">
            <v>71.2</v>
          </cell>
          <cell r="K774">
            <v>0</v>
          </cell>
          <cell r="L774" t="str">
            <v xml:space="preserve">Tramos Existentes </v>
          </cell>
          <cell r="M774" t="str">
            <v>Existente</v>
          </cell>
        </row>
        <row r="775">
          <cell r="B775">
            <v>749</v>
          </cell>
          <cell r="C775">
            <v>748</v>
          </cell>
          <cell r="D775">
            <v>1.4999999999999999E-2</v>
          </cell>
          <cell r="E775">
            <v>12</v>
          </cell>
          <cell r="F775">
            <v>1319.81</v>
          </cell>
          <cell r="G775">
            <v>1320.15</v>
          </cell>
          <cell r="H775">
            <v>1317.48</v>
          </cell>
          <cell r="I775">
            <v>1315.81</v>
          </cell>
          <cell r="J775">
            <v>7.3</v>
          </cell>
          <cell r="K775">
            <v>0</v>
          </cell>
          <cell r="L775" t="str">
            <v xml:space="preserve">Tramos Existentes </v>
          </cell>
          <cell r="M775" t="str">
            <v>Existente</v>
          </cell>
        </row>
        <row r="776">
          <cell r="B776">
            <v>710</v>
          </cell>
          <cell r="C776" t="str">
            <v>P37</v>
          </cell>
          <cell r="D776">
            <v>1.4999999999999999E-2</v>
          </cell>
          <cell r="E776">
            <v>16</v>
          </cell>
          <cell r="F776">
            <v>1256.28</v>
          </cell>
          <cell r="G776">
            <v>1256.21</v>
          </cell>
          <cell r="H776">
            <v>1255.01</v>
          </cell>
          <cell r="I776">
            <v>1254.9100000000001</v>
          </cell>
          <cell r="J776">
            <v>6.5</v>
          </cell>
          <cell r="K776">
            <v>0</v>
          </cell>
          <cell r="L776" t="str">
            <v xml:space="preserve">Tramos Existentes </v>
          </cell>
          <cell r="M776" t="str">
            <v>Existente</v>
          </cell>
        </row>
        <row r="777">
          <cell r="B777">
            <v>916</v>
          </cell>
          <cell r="C777">
            <v>913</v>
          </cell>
          <cell r="D777">
            <v>1.4999999999999999E-2</v>
          </cell>
          <cell r="E777">
            <v>8</v>
          </cell>
          <cell r="F777">
            <v>1320.08</v>
          </cell>
          <cell r="G777">
            <v>1320.3</v>
          </cell>
          <cell r="H777">
            <v>1318.23</v>
          </cell>
          <cell r="I777">
            <v>1318.18</v>
          </cell>
          <cell r="J777">
            <v>23.9</v>
          </cell>
          <cell r="K777">
            <v>0</v>
          </cell>
          <cell r="L777" t="str">
            <v xml:space="preserve">Tramos Existentes </v>
          </cell>
          <cell r="M777" t="str">
            <v>Existente</v>
          </cell>
        </row>
        <row r="778">
          <cell r="B778">
            <v>913</v>
          </cell>
          <cell r="C778">
            <v>918</v>
          </cell>
          <cell r="D778">
            <v>0.01</v>
          </cell>
          <cell r="E778">
            <v>8</v>
          </cell>
          <cell r="F778">
            <v>1320.3</v>
          </cell>
          <cell r="G778">
            <v>1314.85</v>
          </cell>
          <cell r="H778">
            <v>1318.18</v>
          </cell>
          <cell r="I778">
            <v>1308.33</v>
          </cell>
          <cell r="J778">
            <v>65.5</v>
          </cell>
          <cell r="K778">
            <v>0</v>
          </cell>
          <cell r="L778" t="str">
            <v xml:space="preserve">Tramos Existentes </v>
          </cell>
          <cell r="M778" t="str">
            <v>Existente</v>
          </cell>
        </row>
        <row r="779">
          <cell r="B779" t="str">
            <v>905i</v>
          </cell>
          <cell r="C779">
            <v>747</v>
          </cell>
          <cell r="D779">
            <v>1.4999999999999999E-2</v>
          </cell>
          <cell r="E779">
            <v>10</v>
          </cell>
          <cell r="F779">
            <v>1320.42</v>
          </cell>
          <cell r="G779">
            <v>1321.07</v>
          </cell>
          <cell r="H779">
            <v>1319.02</v>
          </cell>
          <cell r="I779">
            <v>1318.75</v>
          </cell>
          <cell r="J779">
            <v>81.2</v>
          </cell>
          <cell r="K779">
            <v>0</v>
          </cell>
          <cell r="L779" t="str">
            <v xml:space="preserve">Tramos Existentes </v>
          </cell>
          <cell r="M779" t="str">
            <v>Existente</v>
          </cell>
        </row>
        <row r="780">
          <cell r="B780">
            <v>747</v>
          </cell>
          <cell r="C780">
            <v>746</v>
          </cell>
          <cell r="D780">
            <v>1.4999999999999999E-2</v>
          </cell>
          <cell r="E780">
            <v>16</v>
          </cell>
          <cell r="F780">
            <v>1321.07</v>
          </cell>
          <cell r="G780">
            <v>1321.18</v>
          </cell>
          <cell r="H780">
            <v>1318.75</v>
          </cell>
          <cell r="I780">
            <v>1314.82</v>
          </cell>
          <cell r="J780">
            <v>6.5</v>
          </cell>
          <cell r="K780">
            <v>0</v>
          </cell>
          <cell r="L780" t="str">
            <v xml:space="preserve">Tramos Existentes </v>
          </cell>
          <cell r="M780" t="str">
            <v>Existente</v>
          </cell>
        </row>
        <row r="781">
          <cell r="B781">
            <v>746</v>
          </cell>
          <cell r="C781">
            <v>906</v>
          </cell>
          <cell r="D781">
            <v>1.4999999999999999E-2</v>
          </cell>
          <cell r="E781">
            <v>16</v>
          </cell>
          <cell r="F781">
            <v>1321.18</v>
          </cell>
          <cell r="G781">
            <v>1320.61</v>
          </cell>
          <cell r="H781">
            <v>1314.82</v>
          </cell>
          <cell r="I781">
            <v>1313.27</v>
          </cell>
          <cell r="J781">
            <v>81.7</v>
          </cell>
          <cell r="K781">
            <v>0</v>
          </cell>
          <cell r="L781" t="str">
            <v xml:space="preserve">Tramos Existentes </v>
          </cell>
          <cell r="M781" t="str">
            <v>Existente</v>
          </cell>
        </row>
        <row r="782">
          <cell r="B782">
            <v>906</v>
          </cell>
          <cell r="C782">
            <v>908</v>
          </cell>
          <cell r="D782">
            <v>1.4999999999999999E-2</v>
          </cell>
          <cell r="E782">
            <v>16</v>
          </cell>
          <cell r="F782">
            <v>1320.61</v>
          </cell>
          <cell r="G782">
            <v>1317.99</v>
          </cell>
          <cell r="H782">
            <v>1313.27</v>
          </cell>
          <cell r="I782">
            <v>1312.65</v>
          </cell>
          <cell r="J782">
            <v>25.4</v>
          </cell>
          <cell r="K782">
            <v>0</v>
          </cell>
          <cell r="L782" t="str">
            <v xml:space="preserve">Tramos Existentes </v>
          </cell>
          <cell r="M782" t="str">
            <v>Existente</v>
          </cell>
        </row>
        <row r="783">
          <cell r="B783">
            <v>908</v>
          </cell>
          <cell r="C783">
            <v>909</v>
          </cell>
          <cell r="D783">
            <v>1.4999999999999999E-2</v>
          </cell>
          <cell r="E783">
            <v>16</v>
          </cell>
          <cell r="F783">
            <v>1317.99</v>
          </cell>
          <cell r="G783">
            <v>1314.09</v>
          </cell>
          <cell r="H783">
            <v>1312.65</v>
          </cell>
          <cell r="I783">
            <v>1308.94</v>
          </cell>
          <cell r="J783">
            <v>41.5</v>
          </cell>
          <cell r="K783">
            <v>0</v>
          </cell>
          <cell r="L783" t="str">
            <v xml:space="preserve">Tramos Existentes </v>
          </cell>
          <cell r="M783" t="str">
            <v>Existente</v>
          </cell>
        </row>
        <row r="784">
          <cell r="B784">
            <v>909</v>
          </cell>
          <cell r="C784">
            <v>918</v>
          </cell>
          <cell r="D784">
            <v>1.4999999999999999E-2</v>
          </cell>
          <cell r="E784">
            <v>18</v>
          </cell>
          <cell r="F784">
            <v>1314.09</v>
          </cell>
          <cell r="G784">
            <v>1314.85</v>
          </cell>
          <cell r="H784">
            <v>1308.94</v>
          </cell>
          <cell r="I784">
            <v>1308.33</v>
          </cell>
          <cell r="J784">
            <v>73.8</v>
          </cell>
          <cell r="K784">
            <v>0</v>
          </cell>
          <cell r="L784" t="str">
            <v xml:space="preserve">Tramos Existentes </v>
          </cell>
          <cell r="M784" t="str">
            <v>Existente</v>
          </cell>
        </row>
        <row r="785">
          <cell r="B785" t="str">
            <v>744i</v>
          </cell>
          <cell r="C785">
            <v>745</v>
          </cell>
          <cell r="D785">
            <v>1.4999999999999999E-2</v>
          </cell>
          <cell r="E785">
            <v>8</v>
          </cell>
          <cell r="F785">
            <v>1321.12</v>
          </cell>
          <cell r="G785">
            <v>1321.09</v>
          </cell>
          <cell r="H785">
            <v>1319.41</v>
          </cell>
          <cell r="I785">
            <v>1319.18</v>
          </cell>
          <cell r="J785">
            <v>28.6</v>
          </cell>
          <cell r="K785">
            <v>0</v>
          </cell>
          <cell r="L785" t="str">
            <v xml:space="preserve">Tramos Existentes </v>
          </cell>
          <cell r="M785" t="str">
            <v>Existente</v>
          </cell>
        </row>
        <row r="786">
          <cell r="B786" t="str">
            <v>902i</v>
          </cell>
          <cell r="C786">
            <v>749</v>
          </cell>
          <cell r="D786">
            <v>1.4999999999999999E-2</v>
          </cell>
          <cell r="E786">
            <v>8</v>
          </cell>
          <cell r="F786">
            <v>1319.7</v>
          </cell>
          <cell r="G786">
            <v>1319.81</v>
          </cell>
          <cell r="H786">
            <v>1317.88</v>
          </cell>
          <cell r="I786">
            <v>1317.48</v>
          </cell>
          <cell r="J786">
            <v>72.5</v>
          </cell>
          <cell r="K786">
            <v>0</v>
          </cell>
          <cell r="L786" t="str">
            <v xml:space="preserve">Tramos Existentes </v>
          </cell>
          <cell r="M786" t="str">
            <v>Existente</v>
          </cell>
        </row>
        <row r="787">
          <cell r="B787">
            <v>741</v>
          </cell>
          <cell r="C787">
            <v>498</v>
          </cell>
          <cell r="D787">
            <v>1.4999999999999999E-2</v>
          </cell>
          <cell r="E787">
            <v>10</v>
          </cell>
          <cell r="F787">
            <v>1323</v>
          </cell>
          <cell r="G787">
            <v>1322.53</v>
          </cell>
          <cell r="H787">
            <v>1321.39</v>
          </cell>
          <cell r="I787">
            <v>1320.6</v>
          </cell>
          <cell r="J787">
            <v>24.9</v>
          </cell>
          <cell r="K787">
            <v>0</v>
          </cell>
          <cell r="L787" t="str">
            <v xml:space="preserve">Tramos Existentes </v>
          </cell>
          <cell r="M787" t="str">
            <v>Existente</v>
          </cell>
        </row>
        <row r="788">
          <cell r="B788">
            <v>748</v>
          </cell>
          <cell r="C788">
            <v>746</v>
          </cell>
          <cell r="D788">
            <v>1.4999999999999999E-2</v>
          </cell>
          <cell r="E788">
            <v>12</v>
          </cell>
          <cell r="F788">
            <v>1320.15</v>
          </cell>
          <cell r="G788">
            <v>1321.18</v>
          </cell>
          <cell r="H788">
            <v>1315.81</v>
          </cell>
          <cell r="I788">
            <v>1314.82</v>
          </cell>
          <cell r="J788">
            <v>32.9</v>
          </cell>
          <cell r="K788">
            <v>0</v>
          </cell>
          <cell r="L788" t="str">
            <v xml:space="preserve">Tramos Existentes </v>
          </cell>
          <cell r="M788" t="str">
            <v>Existente</v>
          </cell>
        </row>
        <row r="789">
          <cell r="B789">
            <v>751</v>
          </cell>
          <cell r="C789">
            <v>750</v>
          </cell>
          <cell r="D789">
            <v>1.4999999999999999E-2</v>
          </cell>
          <cell r="E789">
            <v>10</v>
          </cell>
          <cell r="F789">
            <v>1320.39</v>
          </cell>
          <cell r="G789">
            <v>1319.63</v>
          </cell>
          <cell r="H789">
            <v>1318.77</v>
          </cell>
          <cell r="I789">
            <v>1316.01</v>
          </cell>
          <cell r="J789">
            <v>43.3</v>
          </cell>
          <cell r="K789">
            <v>0</v>
          </cell>
          <cell r="L789" t="str">
            <v xml:space="preserve">Tramos Existentes </v>
          </cell>
          <cell r="M789" t="str">
            <v>Existente</v>
          </cell>
        </row>
        <row r="790">
          <cell r="B790">
            <v>750</v>
          </cell>
          <cell r="C790">
            <v>748</v>
          </cell>
          <cell r="D790">
            <v>1.4999999999999999E-2</v>
          </cell>
          <cell r="E790">
            <v>12</v>
          </cell>
          <cell r="F790">
            <v>1319.63</v>
          </cell>
          <cell r="G790">
            <v>1320.15</v>
          </cell>
          <cell r="H790">
            <v>1316.01</v>
          </cell>
          <cell r="I790">
            <v>1315.81</v>
          </cell>
          <cell r="J790">
            <v>19.100000000000001</v>
          </cell>
          <cell r="K790">
            <v>0</v>
          </cell>
          <cell r="L790" t="str">
            <v xml:space="preserve">Tramos Existentes </v>
          </cell>
          <cell r="M790" t="str">
            <v>Existente</v>
          </cell>
        </row>
        <row r="791">
          <cell r="B791">
            <v>753</v>
          </cell>
          <cell r="C791">
            <v>752</v>
          </cell>
          <cell r="D791">
            <v>1.4999999999999999E-2</v>
          </cell>
          <cell r="E791">
            <v>10</v>
          </cell>
          <cell r="F791">
            <v>1320.93</v>
          </cell>
          <cell r="G791">
            <v>1320.49</v>
          </cell>
          <cell r="H791">
            <v>1320</v>
          </cell>
          <cell r="I791">
            <v>1316.98</v>
          </cell>
          <cell r="J791">
            <v>38.4</v>
          </cell>
          <cell r="K791">
            <v>0</v>
          </cell>
          <cell r="L791" t="str">
            <v xml:space="preserve">Tramos Existentes </v>
          </cell>
          <cell r="M791" t="str">
            <v>Existente</v>
          </cell>
        </row>
        <row r="792">
          <cell r="B792">
            <v>752</v>
          </cell>
          <cell r="C792">
            <v>750</v>
          </cell>
          <cell r="D792">
            <v>1.4999999999999999E-2</v>
          </cell>
          <cell r="E792">
            <v>10</v>
          </cell>
          <cell r="F792">
            <v>1320.49</v>
          </cell>
          <cell r="G792">
            <v>1319.63</v>
          </cell>
          <cell r="H792">
            <v>1316.98</v>
          </cell>
          <cell r="I792">
            <v>1316.01</v>
          </cell>
          <cell r="J792">
            <v>36.4</v>
          </cell>
          <cell r="K792">
            <v>0</v>
          </cell>
          <cell r="L792" t="str">
            <v xml:space="preserve">Tramos Existentes </v>
          </cell>
          <cell r="M792" t="str">
            <v>Existente</v>
          </cell>
        </row>
        <row r="793">
          <cell r="B793">
            <v>754</v>
          </cell>
          <cell r="C793">
            <v>752</v>
          </cell>
          <cell r="D793">
            <v>1.4999999999999999E-2</v>
          </cell>
          <cell r="E793">
            <v>12</v>
          </cell>
          <cell r="F793">
            <v>1319.59</v>
          </cell>
          <cell r="G793">
            <v>1320.49</v>
          </cell>
          <cell r="H793">
            <v>1317.77</v>
          </cell>
          <cell r="I793">
            <v>1316.98</v>
          </cell>
          <cell r="J793">
            <v>24.3</v>
          </cell>
          <cell r="K793">
            <v>0</v>
          </cell>
          <cell r="L793" t="str">
            <v xml:space="preserve">Tramos Existentes </v>
          </cell>
          <cell r="M793" t="str">
            <v>Existente</v>
          </cell>
        </row>
        <row r="794">
          <cell r="B794">
            <v>756</v>
          </cell>
          <cell r="C794">
            <v>755</v>
          </cell>
          <cell r="D794">
            <v>1.4999999999999999E-2</v>
          </cell>
          <cell r="E794">
            <v>10</v>
          </cell>
          <cell r="F794">
            <v>1321.65</v>
          </cell>
          <cell r="G794">
            <v>1320.93</v>
          </cell>
          <cell r="H794">
            <v>1320.01</v>
          </cell>
          <cell r="I794">
            <v>1317.71</v>
          </cell>
          <cell r="J794">
            <v>46</v>
          </cell>
          <cell r="K794">
            <v>0</v>
          </cell>
          <cell r="L794" t="str">
            <v xml:space="preserve">Tramos Existentes </v>
          </cell>
          <cell r="M794" t="str">
            <v>Existente</v>
          </cell>
        </row>
        <row r="795">
          <cell r="B795">
            <v>755</v>
          </cell>
          <cell r="C795">
            <v>752</v>
          </cell>
          <cell r="D795">
            <v>1.4999999999999999E-2</v>
          </cell>
          <cell r="E795">
            <v>12</v>
          </cell>
          <cell r="F795">
            <v>1320.93</v>
          </cell>
          <cell r="G795">
            <v>1320.49</v>
          </cell>
          <cell r="H795">
            <v>1317.71</v>
          </cell>
          <cell r="I795">
            <v>1316.98</v>
          </cell>
          <cell r="J795">
            <v>33.5</v>
          </cell>
          <cell r="K795">
            <v>0</v>
          </cell>
          <cell r="L795" t="str">
            <v xml:space="preserve">Tramos Existentes </v>
          </cell>
          <cell r="M795" t="str">
            <v>Existente</v>
          </cell>
        </row>
        <row r="796">
          <cell r="B796">
            <v>757</v>
          </cell>
          <cell r="C796">
            <v>755</v>
          </cell>
          <cell r="D796">
            <v>1.4999999999999999E-2</v>
          </cell>
          <cell r="E796">
            <v>8</v>
          </cell>
          <cell r="F796">
            <v>1320.76</v>
          </cell>
          <cell r="G796">
            <v>1320.93</v>
          </cell>
          <cell r="H796">
            <v>1319.08</v>
          </cell>
          <cell r="I796">
            <v>1317.71</v>
          </cell>
          <cell r="J796">
            <v>28.8</v>
          </cell>
          <cell r="K796">
            <v>0</v>
          </cell>
          <cell r="L796" t="str">
            <v xml:space="preserve">Tramos Existentes </v>
          </cell>
          <cell r="M796" t="str">
            <v>Existente</v>
          </cell>
        </row>
        <row r="797">
          <cell r="B797">
            <v>918</v>
          </cell>
          <cell r="C797">
            <v>912</v>
          </cell>
          <cell r="D797">
            <v>1.4999999999999999E-2</v>
          </cell>
          <cell r="E797">
            <v>18</v>
          </cell>
          <cell r="F797">
            <v>1314.85</v>
          </cell>
          <cell r="G797">
            <v>1312.99</v>
          </cell>
          <cell r="H797">
            <v>1308.33</v>
          </cell>
          <cell r="I797">
            <v>1308.32</v>
          </cell>
          <cell r="J797">
            <v>70.400000000000006</v>
          </cell>
          <cell r="K797">
            <v>0</v>
          </cell>
          <cell r="L797" t="str">
            <v xml:space="preserve">Tramos Existentes </v>
          </cell>
          <cell r="M797" t="str">
            <v>Existente</v>
          </cell>
        </row>
        <row r="798">
          <cell r="B798">
            <v>734</v>
          </cell>
          <cell r="C798">
            <v>731</v>
          </cell>
          <cell r="D798">
            <v>1.4999999999999999E-2</v>
          </cell>
          <cell r="E798">
            <v>12</v>
          </cell>
          <cell r="F798">
            <v>1313.92</v>
          </cell>
          <cell r="G798">
            <v>1313.17</v>
          </cell>
          <cell r="H798">
            <v>1312.32</v>
          </cell>
          <cell r="I798">
            <v>1308.96</v>
          </cell>
          <cell r="J798">
            <v>95</v>
          </cell>
          <cell r="K798">
            <v>0</v>
          </cell>
          <cell r="L798" t="str">
            <v xml:space="preserve">Renovacion </v>
          </cell>
          <cell r="M798" t="str">
            <v>Existente</v>
          </cell>
        </row>
        <row r="799">
          <cell r="B799">
            <v>873</v>
          </cell>
          <cell r="C799">
            <v>871</v>
          </cell>
          <cell r="D799">
            <v>1.4999999999999999E-2</v>
          </cell>
          <cell r="E799">
            <v>10</v>
          </cell>
          <cell r="F799">
            <v>1310.1199999999999</v>
          </cell>
          <cell r="G799">
            <v>1308.57</v>
          </cell>
          <cell r="H799">
            <v>1308.07</v>
          </cell>
          <cell r="I799">
            <v>1306.8399999999999</v>
          </cell>
          <cell r="J799">
            <v>21.9</v>
          </cell>
          <cell r="K799">
            <v>0</v>
          </cell>
          <cell r="L799" t="str">
            <v xml:space="preserve">Tramos Existentes </v>
          </cell>
          <cell r="M799" t="str">
            <v>Existente</v>
          </cell>
        </row>
        <row r="800">
          <cell r="B800">
            <v>715</v>
          </cell>
          <cell r="C800">
            <v>717</v>
          </cell>
          <cell r="D800">
            <v>1.4999999999999999E-2</v>
          </cell>
          <cell r="E800">
            <v>10</v>
          </cell>
          <cell r="F800">
            <v>1306.23</v>
          </cell>
          <cell r="G800">
            <v>1304.8499999999999</v>
          </cell>
          <cell r="H800">
            <v>1303.8800000000001</v>
          </cell>
          <cell r="I800">
            <v>1303.57</v>
          </cell>
          <cell r="J800">
            <v>16</v>
          </cell>
          <cell r="K800">
            <v>0</v>
          </cell>
          <cell r="L800" t="str">
            <v xml:space="preserve">Tramos Existentes </v>
          </cell>
          <cell r="M800" t="str">
            <v>Existente</v>
          </cell>
        </row>
        <row r="801">
          <cell r="B801">
            <v>717</v>
          </cell>
          <cell r="C801">
            <v>718</v>
          </cell>
          <cell r="D801">
            <v>1.4999999999999999E-2</v>
          </cell>
          <cell r="E801">
            <v>14</v>
          </cell>
          <cell r="F801">
            <v>1304.8499999999999</v>
          </cell>
          <cell r="G801">
            <v>1304.8499999999999</v>
          </cell>
          <cell r="H801">
            <v>1303.57</v>
          </cell>
          <cell r="I801">
            <v>1303.49</v>
          </cell>
          <cell r="J801">
            <v>8.4</v>
          </cell>
          <cell r="K801">
            <v>0</v>
          </cell>
          <cell r="L801" t="str">
            <v xml:space="preserve">Tramos Existentes </v>
          </cell>
          <cell r="M801" t="str">
            <v>Existente</v>
          </cell>
        </row>
        <row r="802">
          <cell r="B802">
            <v>718</v>
          </cell>
          <cell r="C802">
            <v>808</v>
          </cell>
          <cell r="D802">
            <v>1.4999999999999999E-2</v>
          </cell>
          <cell r="E802">
            <v>48</v>
          </cell>
          <cell r="F802">
            <v>1304.8499999999999</v>
          </cell>
          <cell r="G802">
            <v>1305.81</v>
          </cell>
          <cell r="H802">
            <v>1303.49</v>
          </cell>
          <cell r="I802">
            <v>1302.8499999999999</v>
          </cell>
          <cell r="J802">
            <v>82.8</v>
          </cell>
          <cell r="K802">
            <v>0</v>
          </cell>
          <cell r="L802" t="str">
            <v xml:space="preserve">Tramos Existentes </v>
          </cell>
          <cell r="M802" t="str">
            <v>Existente</v>
          </cell>
        </row>
        <row r="803">
          <cell r="B803">
            <v>808</v>
          </cell>
          <cell r="C803">
            <v>809</v>
          </cell>
          <cell r="D803">
            <v>1.4999999999999999E-2</v>
          </cell>
          <cell r="E803">
            <v>48</v>
          </cell>
          <cell r="F803">
            <v>1305.81</v>
          </cell>
          <cell r="G803">
            <v>1305.69</v>
          </cell>
          <cell r="H803">
            <v>1302.8499999999999</v>
          </cell>
          <cell r="I803">
            <v>1301.69</v>
          </cell>
          <cell r="J803">
            <v>8.3000000000000007</v>
          </cell>
          <cell r="K803">
            <v>0</v>
          </cell>
          <cell r="L803" t="str">
            <v xml:space="preserve">Tramos Existentes </v>
          </cell>
          <cell r="M803" t="str">
            <v>Existente</v>
          </cell>
        </row>
        <row r="804">
          <cell r="B804">
            <v>809</v>
          </cell>
          <cell r="C804">
            <v>877</v>
          </cell>
          <cell r="D804">
            <v>1.4999999999999999E-2</v>
          </cell>
          <cell r="E804">
            <v>48</v>
          </cell>
          <cell r="F804">
            <v>1305.69</v>
          </cell>
          <cell r="G804">
            <v>1306.0999999999999</v>
          </cell>
          <cell r="H804">
            <v>1301.69</v>
          </cell>
          <cell r="I804">
            <v>1301.33</v>
          </cell>
          <cell r="J804">
            <v>66.7</v>
          </cell>
          <cell r="K804">
            <v>0</v>
          </cell>
          <cell r="L804" t="str">
            <v xml:space="preserve">Tramos Existentes </v>
          </cell>
          <cell r="M804" t="str">
            <v>Existente</v>
          </cell>
        </row>
        <row r="805">
          <cell r="B805">
            <v>877</v>
          </cell>
          <cell r="C805">
            <v>697</v>
          </cell>
          <cell r="D805">
            <v>1.4999999999999999E-2</v>
          </cell>
          <cell r="E805">
            <v>48</v>
          </cell>
          <cell r="F805">
            <v>1306.0999999999999</v>
          </cell>
          <cell r="G805">
            <v>1304.71</v>
          </cell>
          <cell r="H805">
            <v>1301.33</v>
          </cell>
          <cell r="I805">
            <v>1301.26</v>
          </cell>
          <cell r="J805">
            <v>119.4</v>
          </cell>
          <cell r="K805">
            <v>0</v>
          </cell>
          <cell r="L805" t="str">
            <v xml:space="preserve">Tramos Existentes </v>
          </cell>
          <cell r="M805" t="str">
            <v>Existente</v>
          </cell>
        </row>
        <row r="806">
          <cell r="B806" t="str">
            <v>717i</v>
          </cell>
          <cell r="C806">
            <v>806</v>
          </cell>
          <cell r="D806">
            <v>1.4999999999999999E-2</v>
          </cell>
          <cell r="E806">
            <v>28</v>
          </cell>
          <cell r="F806">
            <v>1304.8499999999999</v>
          </cell>
          <cell r="G806">
            <v>1307.54</v>
          </cell>
          <cell r="H806">
            <v>1303.5899999999999</v>
          </cell>
          <cell r="I806">
            <v>1302.76</v>
          </cell>
          <cell r="J806">
            <v>57.9</v>
          </cell>
          <cell r="K806">
            <v>0</v>
          </cell>
          <cell r="L806" t="str">
            <v xml:space="preserve">Tramos Existentes </v>
          </cell>
          <cell r="M806" t="str">
            <v>Existente</v>
          </cell>
        </row>
        <row r="807">
          <cell r="B807">
            <v>74</v>
          </cell>
          <cell r="C807">
            <v>73</v>
          </cell>
          <cell r="D807">
            <v>0.01</v>
          </cell>
          <cell r="E807">
            <v>10</v>
          </cell>
          <cell r="F807">
            <v>1302.48</v>
          </cell>
          <cell r="G807">
            <v>1301.06</v>
          </cell>
          <cell r="H807">
            <v>1301.3800000000001</v>
          </cell>
          <cell r="I807">
            <v>1299.02</v>
          </cell>
          <cell r="J807">
            <v>14.6</v>
          </cell>
          <cell r="K807">
            <v>0</v>
          </cell>
          <cell r="L807" t="str">
            <v xml:space="preserve">Tramos Existentes </v>
          </cell>
          <cell r="M807" t="str">
            <v>Existente</v>
          </cell>
        </row>
        <row r="808">
          <cell r="B808">
            <v>745</v>
          </cell>
          <cell r="C808">
            <v>907</v>
          </cell>
          <cell r="D808">
            <v>1.4999999999999999E-2</v>
          </cell>
          <cell r="E808">
            <v>12</v>
          </cell>
          <cell r="F808">
            <v>1321.09</v>
          </cell>
          <cell r="G808">
            <v>1320.6</v>
          </cell>
          <cell r="H808">
            <v>1319.18</v>
          </cell>
          <cell r="I808">
            <v>1318.75</v>
          </cell>
          <cell r="J808">
            <v>77.7</v>
          </cell>
          <cell r="K808">
            <v>0</v>
          </cell>
          <cell r="L808" t="str">
            <v xml:space="preserve">Tramos Existentes </v>
          </cell>
          <cell r="M808" t="str">
            <v>Existente</v>
          </cell>
        </row>
        <row r="809">
          <cell r="B809">
            <v>739</v>
          </cell>
          <cell r="C809">
            <v>737</v>
          </cell>
          <cell r="D809">
            <v>1.4999999999999999E-2</v>
          </cell>
          <cell r="E809">
            <v>12</v>
          </cell>
          <cell r="F809">
            <v>1314.33</v>
          </cell>
          <cell r="G809">
            <v>1314.05</v>
          </cell>
          <cell r="H809">
            <v>1312.92</v>
          </cell>
          <cell r="I809">
            <v>1312.64</v>
          </cell>
          <cell r="J809">
            <v>24.7</v>
          </cell>
          <cell r="K809">
            <v>0</v>
          </cell>
          <cell r="L809" t="str">
            <v xml:space="preserve">Renovacion </v>
          </cell>
          <cell r="M809" t="str">
            <v>Existente</v>
          </cell>
        </row>
        <row r="810">
          <cell r="B810" t="str">
            <v>P37</v>
          </cell>
          <cell r="C810" t="str">
            <v>D33</v>
          </cell>
          <cell r="D810">
            <v>1.4999999999999999E-2</v>
          </cell>
          <cell r="E810">
            <v>12</v>
          </cell>
          <cell r="F810">
            <v>1256.21</v>
          </cell>
          <cell r="G810">
            <v>1253.6099999999999</v>
          </cell>
          <cell r="H810">
            <v>1254.9100000000001</v>
          </cell>
          <cell r="I810">
            <v>1253.6099999999999</v>
          </cell>
          <cell r="J810">
            <v>7.3</v>
          </cell>
          <cell r="K810">
            <v>0</v>
          </cell>
          <cell r="L810" t="str">
            <v>Inhabilitar</v>
          </cell>
          <cell r="M810" t="str">
            <v>Existente</v>
          </cell>
        </row>
        <row r="811">
          <cell r="B811">
            <v>731</v>
          </cell>
          <cell r="C811">
            <v>669</v>
          </cell>
          <cell r="D811">
            <v>1.4999999999999999E-2</v>
          </cell>
          <cell r="E811">
            <v>12</v>
          </cell>
          <cell r="F811">
            <v>1313.17</v>
          </cell>
          <cell r="G811">
            <v>1312.55</v>
          </cell>
          <cell r="H811">
            <v>1308.96</v>
          </cell>
          <cell r="I811">
            <v>1308.3699999999999</v>
          </cell>
          <cell r="J811">
            <v>12</v>
          </cell>
          <cell r="K811">
            <v>0</v>
          </cell>
          <cell r="L811" t="str">
            <v xml:space="preserve">Renovacion </v>
          </cell>
          <cell r="M811" t="str">
            <v>Existente</v>
          </cell>
        </row>
        <row r="812">
          <cell r="B812" t="str">
            <v>739i</v>
          </cell>
          <cell r="C812">
            <v>740</v>
          </cell>
          <cell r="D812">
            <v>1.4999999999999999E-2</v>
          </cell>
          <cell r="E812">
            <v>12</v>
          </cell>
          <cell r="F812">
            <v>1314.33</v>
          </cell>
          <cell r="G812">
            <v>1314.08</v>
          </cell>
          <cell r="H812">
            <v>1312.95</v>
          </cell>
          <cell r="I812">
            <v>1311.97</v>
          </cell>
          <cell r="J812">
            <v>47.6</v>
          </cell>
          <cell r="K812">
            <v>0</v>
          </cell>
          <cell r="L812" t="str">
            <v xml:space="preserve">Renovacion </v>
          </cell>
          <cell r="M812" t="str">
            <v>Existente</v>
          </cell>
        </row>
        <row r="813">
          <cell r="B813">
            <v>733</v>
          </cell>
          <cell r="C813">
            <v>669</v>
          </cell>
          <cell r="D813">
            <v>0.01</v>
          </cell>
          <cell r="E813">
            <v>12</v>
          </cell>
          <cell r="F813">
            <v>1313.02</v>
          </cell>
          <cell r="G813">
            <v>1312.55</v>
          </cell>
          <cell r="H813">
            <v>1308.97</v>
          </cell>
          <cell r="I813">
            <v>1308.3699999999999</v>
          </cell>
          <cell r="J813">
            <v>29.1</v>
          </cell>
          <cell r="K813">
            <v>0</v>
          </cell>
          <cell r="L813" t="str">
            <v xml:space="preserve">Tramos Existentes </v>
          </cell>
          <cell r="M813" t="str">
            <v>Existente</v>
          </cell>
        </row>
        <row r="814">
          <cell r="B814" t="str">
            <v>738i</v>
          </cell>
          <cell r="C814">
            <v>736</v>
          </cell>
          <cell r="D814">
            <v>1.4999999999999999E-2</v>
          </cell>
          <cell r="E814">
            <v>12</v>
          </cell>
          <cell r="F814">
            <v>1314.32</v>
          </cell>
          <cell r="G814">
            <v>1314</v>
          </cell>
          <cell r="H814">
            <v>1312.61</v>
          </cell>
          <cell r="I814">
            <v>1312.27</v>
          </cell>
          <cell r="J814">
            <v>25.2</v>
          </cell>
          <cell r="K814">
            <v>0</v>
          </cell>
          <cell r="L814" t="str">
            <v xml:space="preserve">Renovacion </v>
          </cell>
          <cell r="M814" t="str">
            <v>Existente</v>
          </cell>
        </row>
        <row r="815">
          <cell r="B815">
            <v>736</v>
          </cell>
          <cell r="C815">
            <v>735</v>
          </cell>
          <cell r="D815">
            <v>1.4999999999999999E-2</v>
          </cell>
          <cell r="E815">
            <v>12</v>
          </cell>
          <cell r="F815">
            <v>1314</v>
          </cell>
          <cell r="G815">
            <v>1313.9</v>
          </cell>
          <cell r="H815">
            <v>1312.27</v>
          </cell>
          <cell r="I815">
            <v>1312.12</v>
          </cell>
          <cell r="J815">
            <v>13</v>
          </cell>
          <cell r="K815">
            <v>0</v>
          </cell>
          <cell r="L815" t="str">
            <v xml:space="preserve">Renovacion </v>
          </cell>
          <cell r="M815" t="str">
            <v>Existente</v>
          </cell>
        </row>
        <row r="816">
          <cell r="B816">
            <v>735</v>
          </cell>
          <cell r="C816">
            <v>822</v>
          </cell>
          <cell r="D816">
            <v>1.4999999999999999E-2</v>
          </cell>
          <cell r="E816">
            <v>12</v>
          </cell>
          <cell r="F816">
            <v>1313.9</v>
          </cell>
          <cell r="G816">
            <v>1314.29</v>
          </cell>
          <cell r="H816">
            <v>1312.12</v>
          </cell>
          <cell r="I816">
            <v>1311.89</v>
          </cell>
          <cell r="J816">
            <v>33.1</v>
          </cell>
          <cell r="K816">
            <v>0</v>
          </cell>
          <cell r="L816" t="str">
            <v xml:space="preserve">Renovacion </v>
          </cell>
          <cell r="M816" t="str">
            <v>Existente</v>
          </cell>
        </row>
        <row r="817">
          <cell r="B817">
            <v>822</v>
          </cell>
          <cell r="C817">
            <v>731</v>
          </cell>
          <cell r="D817">
            <v>1.4999999999999999E-2</v>
          </cell>
          <cell r="E817">
            <v>12</v>
          </cell>
          <cell r="F817">
            <v>1314.29</v>
          </cell>
          <cell r="G817">
            <v>1313.17</v>
          </cell>
          <cell r="H817">
            <v>1311.89</v>
          </cell>
          <cell r="I817">
            <v>1308.96</v>
          </cell>
          <cell r="J817">
            <v>63.8</v>
          </cell>
          <cell r="K817">
            <v>0</v>
          </cell>
          <cell r="L817" t="str">
            <v xml:space="preserve">Renovacion </v>
          </cell>
          <cell r="M817" t="str">
            <v>Existente</v>
          </cell>
        </row>
        <row r="818">
          <cell r="B818">
            <v>738</v>
          </cell>
          <cell r="C818">
            <v>821</v>
          </cell>
          <cell r="D818">
            <v>1.4999999999999999E-2</v>
          </cell>
          <cell r="E818">
            <v>12</v>
          </cell>
          <cell r="F818">
            <v>1314.32</v>
          </cell>
          <cell r="G818">
            <v>1312.88</v>
          </cell>
          <cell r="H818">
            <v>1311.19</v>
          </cell>
          <cell r="I818">
            <v>1309.1300000000001</v>
          </cell>
          <cell r="J818">
            <v>108.7</v>
          </cell>
          <cell r="K818">
            <v>0</v>
          </cell>
          <cell r="L818" t="str">
            <v xml:space="preserve">Renovacion </v>
          </cell>
          <cell r="M818" t="str">
            <v>Existente</v>
          </cell>
        </row>
        <row r="819">
          <cell r="B819">
            <v>821</v>
          </cell>
          <cell r="C819">
            <v>731</v>
          </cell>
          <cell r="D819">
            <v>1.4999999999999999E-2</v>
          </cell>
          <cell r="E819">
            <v>12</v>
          </cell>
          <cell r="F819">
            <v>1312.88</v>
          </cell>
          <cell r="G819">
            <v>1313.17</v>
          </cell>
          <cell r="H819">
            <v>1309.1300000000001</v>
          </cell>
          <cell r="I819">
            <v>1308.96</v>
          </cell>
          <cell r="J819">
            <v>30.4</v>
          </cell>
          <cell r="K819">
            <v>0</v>
          </cell>
          <cell r="L819" t="str">
            <v xml:space="preserve">Tramos Existentes </v>
          </cell>
          <cell r="M819" t="str">
            <v>Existente</v>
          </cell>
        </row>
        <row r="820">
          <cell r="B820">
            <v>73</v>
          </cell>
          <cell r="C820">
            <v>72</v>
          </cell>
          <cell r="D820">
            <v>0.01</v>
          </cell>
          <cell r="E820">
            <v>10</v>
          </cell>
          <cell r="F820">
            <v>1301.06</v>
          </cell>
          <cell r="G820">
            <v>1300.99</v>
          </cell>
          <cell r="H820">
            <v>1299.02</v>
          </cell>
          <cell r="I820">
            <v>1298.31</v>
          </cell>
          <cell r="J820">
            <v>26.8</v>
          </cell>
          <cell r="K820">
            <v>0</v>
          </cell>
          <cell r="L820" t="str">
            <v xml:space="preserve">Tramos Existentes </v>
          </cell>
          <cell r="M820" t="str">
            <v>Existente</v>
          </cell>
        </row>
        <row r="821">
          <cell r="B821">
            <v>536</v>
          </cell>
          <cell r="C821">
            <v>534</v>
          </cell>
          <cell r="D821">
            <v>1.4999999999999999E-2</v>
          </cell>
          <cell r="E821">
            <v>8</v>
          </cell>
          <cell r="F821">
            <v>1308</v>
          </cell>
          <cell r="G821">
            <v>1307.6500000000001</v>
          </cell>
          <cell r="H821">
            <v>1304.24</v>
          </cell>
          <cell r="I821">
            <v>1303.79</v>
          </cell>
          <cell r="J821">
            <v>33.9</v>
          </cell>
          <cell r="K821">
            <v>0</v>
          </cell>
          <cell r="L821" t="str">
            <v xml:space="preserve">Tramos Existentes </v>
          </cell>
          <cell r="M821" t="str">
            <v>Existente</v>
          </cell>
        </row>
        <row r="822">
          <cell r="B822" t="str">
            <v>544i</v>
          </cell>
          <cell r="C822">
            <v>546</v>
          </cell>
          <cell r="D822">
            <v>1.4999999999999999E-2</v>
          </cell>
          <cell r="E822">
            <v>8</v>
          </cell>
          <cell r="F822">
            <v>1315.27</v>
          </cell>
          <cell r="G822">
            <v>1313.21</v>
          </cell>
          <cell r="H822">
            <v>1314.04</v>
          </cell>
          <cell r="I822">
            <v>1311.66</v>
          </cell>
          <cell r="J822">
            <v>31.7</v>
          </cell>
          <cell r="K822">
            <v>0</v>
          </cell>
          <cell r="L822" t="str">
            <v xml:space="preserve">Tramos Existentes </v>
          </cell>
          <cell r="M822" t="str">
            <v>Existente</v>
          </cell>
        </row>
        <row r="823">
          <cell r="B823">
            <v>526</v>
          </cell>
          <cell r="C823">
            <v>527</v>
          </cell>
          <cell r="D823">
            <v>0.01</v>
          </cell>
          <cell r="E823">
            <v>12</v>
          </cell>
          <cell r="F823">
            <v>1310.24</v>
          </cell>
          <cell r="G823">
            <v>1308.22</v>
          </cell>
          <cell r="H823">
            <v>1308.49</v>
          </cell>
          <cell r="I823">
            <v>1306.21</v>
          </cell>
          <cell r="J823">
            <v>10</v>
          </cell>
          <cell r="K823">
            <v>0</v>
          </cell>
          <cell r="L823" t="str">
            <v xml:space="preserve">Tramos Existentes </v>
          </cell>
          <cell r="M823" t="str">
            <v>Existente</v>
          </cell>
        </row>
        <row r="824">
          <cell r="B824">
            <v>527</v>
          </cell>
          <cell r="C824">
            <v>524</v>
          </cell>
          <cell r="D824">
            <v>1.4999999999999999E-2</v>
          </cell>
          <cell r="E824">
            <v>12</v>
          </cell>
          <cell r="F824">
            <v>1308.22</v>
          </cell>
          <cell r="G824">
            <v>1310.22</v>
          </cell>
          <cell r="H824">
            <v>1306.21</v>
          </cell>
          <cell r="I824">
            <v>1305.01</v>
          </cell>
          <cell r="J824">
            <v>17.8</v>
          </cell>
          <cell r="K824">
            <v>0</v>
          </cell>
          <cell r="L824" t="str">
            <v xml:space="preserve">Tramos Existentes </v>
          </cell>
          <cell r="M824" t="str">
            <v>Existente</v>
          </cell>
        </row>
        <row r="825">
          <cell r="B825" t="str">
            <v>P41</v>
          </cell>
          <cell r="C825">
            <v>594</v>
          </cell>
          <cell r="D825">
            <v>1.4999999999999999E-2</v>
          </cell>
          <cell r="E825">
            <v>12</v>
          </cell>
          <cell r="F825">
            <v>1315.95</v>
          </cell>
          <cell r="G825">
            <v>1315.8</v>
          </cell>
          <cell r="H825">
            <v>1314.75</v>
          </cell>
          <cell r="I825">
            <v>1312.2</v>
          </cell>
          <cell r="J825">
            <v>21.7</v>
          </cell>
          <cell r="K825">
            <v>0</v>
          </cell>
          <cell r="L825" t="str">
            <v xml:space="preserve">Renovacion </v>
          </cell>
          <cell r="M825" t="str">
            <v>Existente</v>
          </cell>
        </row>
        <row r="826">
          <cell r="B826">
            <v>594</v>
          </cell>
          <cell r="C826">
            <v>591</v>
          </cell>
          <cell r="D826">
            <v>1.4999999999999999E-2</v>
          </cell>
          <cell r="E826">
            <v>12</v>
          </cell>
          <cell r="F826">
            <v>1315.8</v>
          </cell>
          <cell r="G826">
            <v>1315.76</v>
          </cell>
          <cell r="H826">
            <v>1312.2</v>
          </cell>
          <cell r="I826">
            <v>1312.12</v>
          </cell>
          <cell r="J826">
            <v>20</v>
          </cell>
          <cell r="K826">
            <v>0</v>
          </cell>
          <cell r="L826" t="str">
            <v xml:space="preserve">Tramos Existentes </v>
          </cell>
          <cell r="M826" t="str">
            <v>Existente</v>
          </cell>
        </row>
        <row r="827">
          <cell r="B827">
            <v>591</v>
          </cell>
          <cell r="C827">
            <v>530</v>
          </cell>
          <cell r="D827">
            <v>1.4999999999999999E-2</v>
          </cell>
          <cell r="E827">
            <v>12</v>
          </cell>
          <cell r="F827">
            <v>1315.76</v>
          </cell>
          <cell r="G827">
            <v>1313.87</v>
          </cell>
          <cell r="H827">
            <v>1312.12</v>
          </cell>
          <cell r="I827">
            <v>1309.08</v>
          </cell>
          <cell r="J827">
            <v>28.5</v>
          </cell>
          <cell r="K827">
            <v>0</v>
          </cell>
          <cell r="L827" t="str">
            <v xml:space="preserve">Tramos Existentes </v>
          </cell>
          <cell r="M827" t="str">
            <v>Existente</v>
          </cell>
        </row>
        <row r="828">
          <cell r="B828">
            <v>530</v>
          </cell>
          <cell r="C828">
            <v>978</v>
          </cell>
          <cell r="D828">
            <v>0.01</v>
          </cell>
          <cell r="E828">
            <v>12</v>
          </cell>
          <cell r="F828">
            <v>1313.87</v>
          </cell>
          <cell r="G828">
            <v>1308.3399999999999</v>
          </cell>
          <cell r="H828">
            <v>1309.08</v>
          </cell>
          <cell r="I828">
            <v>1305.1500000000001</v>
          </cell>
          <cell r="J828">
            <v>22.3</v>
          </cell>
          <cell r="K828">
            <v>0</v>
          </cell>
          <cell r="L828" t="str">
            <v xml:space="preserve">Tramos Existentes </v>
          </cell>
          <cell r="M828" t="str">
            <v>Existente</v>
          </cell>
        </row>
        <row r="829">
          <cell r="B829" t="str">
            <v>531i</v>
          </cell>
          <cell r="C829">
            <v>533</v>
          </cell>
          <cell r="D829">
            <v>0.01</v>
          </cell>
          <cell r="E829">
            <v>8</v>
          </cell>
          <cell r="F829">
            <v>1308.5999999999999</v>
          </cell>
          <cell r="G829">
            <v>1308.6500000000001</v>
          </cell>
          <cell r="H829">
            <v>1306.8399999999999</v>
          </cell>
          <cell r="I829">
            <v>1306.4100000000001</v>
          </cell>
          <cell r="J829">
            <v>27.1</v>
          </cell>
          <cell r="K829">
            <v>0</v>
          </cell>
          <cell r="L829" t="str">
            <v xml:space="preserve">Tramos Existentes </v>
          </cell>
          <cell r="M829" t="str">
            <v>Existente</v>
          </cell>
        </row>
        <row r="830">
          <cell r="B830">
            <v>533</v>
          </cell>
          <cell r="C830">
            <v>469</v>
          </cell>
          <cell r="D830">
            <v>1.4999999999999999E-2</v>
          </cell>
          <cell r="E830">
            <v>8</v>
          </cell>
          <cell r="F830">
            <v>1308.6500000000001</v>
          </cell>
          <cell r="G830">
            <v>1308.3900000000001</v>
          </cell>
          <cell r="H830">
            <v>1306.4100000000001</v>
          </cell>
          <cell r="I830">
            <v>1303.79</v>
          </cell>
          <cell r="J830">
            <v>16.2</v>
          </cell>
          <cell r="K830">
            <v>0</v>
          </cell>
          <cell r="L830" t="str">
            <v xml:space="preserve">Tramos Existentes </v>
          </cell>
          <cell r="M830" t="str">
            <v>Existente</v>
          </cell>
        </row>
        <row r="831">
          <cell r="B831">
            <v>52</v>
          </cell>
          <cell r="C831">
            <v>50</v>
          </cell>
          <cell r="D831">
            <v>1.4999999999999999E-2</v>
          </cell>
          <cell r="E831">
            <v>10</v>
          </cell>
          <cell r="F831">
            <v>1301.55</v>
          </cell>
          <cell r="G831">
            <v>1300.97</v>
          </cell>
          <cell r="H831">
            <v>1299.8599999999999</v>
          </cell>
          <cell r="I831">
            <v>1295.3</v>
          </cell>
          <cell r="J831">
            <v>59.5</v>
          </cell>
          <cell r="K831">
            <v>0</v>
          </cell>
          <cell r="L831" t="str">
            <v xml:space="preserve">Tramos Existentes </v>
          </cell>
          <cell r="M831" t="str">
            <v>Existente</v>
          </cell>
        </row>
        <row r="832">
          <cell r="B832">
            <v>532</v>
          </cell>
          <cell r="C832">
            <v>534</v>
          </cell>
          <cell r="D832">
            <v>1.4999999999999999E-2</v>
          </cell>
          <cell r="E832">
            <v>8</v>
          </cell>
          <cell r="F832">
            <v>1308.02</v>
          </cell>
          <cell r="G832">
            <v>1307.6500000000001</v>
          </cell>
          <cell r="H832">
            <v>1306.58</v>
          </cell>
          <cell r="I832">
            <v>1303.79</v>
          </cell>
          <cell r="J832">
            <v>48.1</v>
          </cell>
          <cell r="K832">
            <v>0</v>
          </cell>
          <cell r="L832" t="str">
            <v xml:space="preserve">Tramos Existentes </v>
          </cell>
          <cell r="M832" t="str">
            <v>Existente</v>
          </cell>
        </row>
        <row r="833">
          <cell r="B833">
            <v>255</v>
          </cell>
          <cell r="C833">
            <v>258</v>
          </cell>
          <cell r="D833">
            <v>1.4999999999999999E-2</v>
          </cell>
          <cell r="E833">
            <v>8</v>
          </cell>
          <cell r="F833">
            <v>1309.75</v>
          </cell>
          <cell r="G833">
            <v>1309.78</v>
          </cell>
          <cell r="H833">
            <v>1308.32</v>
          </cell>
          <cell r="I833">
            <v>1307.8599999999999</v>
          </cell>
          <cell r="J833">
            <v>7.3</v>
          </cell>
          <cell r="K833">
            <v>0</v>
          </cell>
          <cell r="L833" t="str">
            <v xml:space="preserve">Tramos Existentes </v>
          </cell>
          <cell r="M833" t="str">
            <v>Existente</v>
          </cell>
        </row>
        <row r="834">
          <cell r="B834">
            <v>539</v>
          </cell>
          <cell r="C834">
            <v>537</v>
          </cell>
          <cell r="D834">
            <v>1.4999999999999999E-2</v>
          </cell>
          <cell r="E834">
            <v>8</v>
          </cell>
          <cell r="F834">
            <v>1307.67</v>
          </cell>
          <cell r="G834">
            <v>1306.7</v>
          </cell>
          <cell r="H834">
            <v>1307.06</v>
          </cell>
          <cell r="I834">
            <v>1303.28</v>
          </cell>
          <cell r="J834">
            <v>52.1</v>
          </cell>
          <cell r="K834">
            <v>0</v>
          </cell>
          <cell r="L834" t="str">
            <v xml:space="preserve">Tramos Existentes </v>
          </cell>
          <cell r="M834" t="str">
            <v>Existente</v>
          </cell>
        </row>
        <row r="835">
          <cell r="B835">
            <v>54</v>
          </cell>
          <cell r="C835">
            <v>55</v>
          </cell>
          <cell r="D835">
            <v>1.4999999999999999E-2</v>
          </cell>
          <cell r="E835">
            <v>18</v>
          </cell>
          <cell r="F835">
            <v>1303.69</v>
          </cell>
          <cell r="G835">
            <v>1304.1600000000001</v>
          </cell>
          <cell r="H835">
            <v>1302.08</v>
          </cell>
          <cell r="I835">
            <v>1300.6199999999999</v>
          </cell>
          <cell r="J835">
            <v>68</v>
          </cell>
          <cell r="K835">
            <v>0</v>
          </cell>
          <cell r="L835" t="str">
            <v xml:space="preserve">Tramos Existentes </v>
          </cell>
          <cell r="M835" t="str">
            <v>Existente</v>
          </cell>
        </row>
        <row r="836">
          <cell r="B836">
            <v>55</v>
          </cell>
          <cell r="C836" t="str">
            <v>P5</v>
          </cell>
          <cell r="D836">
            <v>1.4999999999999999E-2</v>
          </cell>
          <cell r="E836">
            <v>18</v>
          </cell>
          <cell r="F836">
            <v>1304.1600000000001</v>
          </cell>
          <cell r="G836">
            <v>1301.96</v>
          </cell>
          <cell r="H836">
            <v>1300.6199999999999</v>
          </cell>
          <cell r="I836">
            <v>1299.5899999999999</v>
          </cell>
          <cell r="J836">
            <v>36.200000000000003</v>
          </cell>
          <cell r="K836">
            <v>0</v>
          </cell>
          <cell r="L836" t="str">
            <v xml:space="preserve">Tramos Existentes </v>
          </cell>
          <cell r="M836" t="str">
            <v>Existente</v>
          </cell>
        </row>
        <row r="837">
          <cell r="B837">
            <v>540</v>
          </cell>
          <cell r="C837">
            <v>602</v>
          </cell>
          <cell r="D837">
            <v>0.01</v>
          </cell>
          <cell r="E837">
            <v>8</v>
          </cell>
          <cell r="F837">
            <v>1306.97</v>
          </cell>
          <cell r="G837">
            <v>1305.43</v>
          </cell>
          <cell r="H837">
            <v>1304.79</v>
          </cell>
          <cell r="I837">
            <v>1302.82</v>
          </cell>
          <cell r="J837">
            <v>61.8</v>
          </cell>
          <cell r="K837">
            <v>0</v>
          </cell>
          <cell r="L837" t="str">
            <v xml:space="preserve">Tramos Existentes </v>
          </cell>
          <cell r="M837" t="str">
            <v>Existente</v>
          </cell>
        </row>
        <row r="838">
          <cell r="B838">
            <v>543</v>
          </cell>
          <cell r="C838">
            <v>542</v>
          </cell>
          <cell r="D838">
            <v>1.4999999999999999E-2</v>
          </cell>
          <cell r="E838">
            <v>8</v>
          </cell>
          <cell r="F838">
            <v>1315.93</v>
          </cell>
          <cell r="G838">
            <v>1314.64</v>
          </cell>
          <cell r="H838">
            <v>1314.84</v>
          </cell>
          <cell r="I838">
            <v>1313.14</v>
          </cell>
          <cell r="J838">
            <v>27.9</v>
          </cell>
          <cell r="K838">
            <v>0</v>
          </cell>
          <cell r="L838" t="str">
            <v xml:space="preserve">Tramos Existentes </v>
          </cell>
          <cell r="M838" t="str">
            <v>Existente</v>
          </cell>
        </row>
        <row r="839">
          <cell r="B839">
            <v>542</v>
          </cell>
          <cell r="C839">
            <v>541</v>
          </cell>
          <cell r="D839">
            <v>1.4999999999999999E-2</v>
          </cell>
          <cell r="E839">
            <v>8</v>
          </cell>
          <cell r="F839">
            <v>1314.64</v>
          </cell>
          <cell r="G839">
            <v>1314.59</v>
          </cell>
          <cell r="H839">
            <v>1313.14</v>
          </cell>
          <cell r="I839">
            <v>1313.09</v>
          </cell>
          <cell r="J839">
            <v>1.5</v>
          </cell>
          <cell r="K839">
            <v>0</v>
          </cell>
          <cell r="L839" t="str">
            <v xml:space="preserve">Tramos Existentes </v>
          </cell>
          <cell r="M839" t="str">
            <v>Existente</v>
          </cell>
        </row>
        <row r="840">
          <cell r="B840">
            <v>541</v>
          </cell>
          <cell r="C840">
            <v>479</v>
          </cell>
          <cell r="D840">
            <v>0.01</v>
          </cell>
          <cell r="E840">
            <v>16</v>
          </cell>
          <cell r="F840">
            <v>1314.59</v>
          </cell>
          <cell r="G840">
            <v>1313.91</v>
          </cell>
          <cell r="H840">
            <v>1313.09</v>
          </cell>
          <cell r="I840">
            <v>1312.23</v>
          </cell>
          <cell r="J840">
            <v>43.4</v>
          </cell>
          <cell r="K840">
            <v>0</v>
          </cell>
          <cell r="L840" t="str">
            <v xml:space="preserve">Tramos Existentes </v>
          </cell>
          <cell r="M840" t="str">
            <v>Existente</v>
          </cell>
        </row>
        <row r="841">
          <cell r="B841">
            <v>545</v>
          </cell>
          <cell r="C841">
            <v>544</v>
          </cell>
          <cell r="D841">
            <v>1.4999999999999999E-2</v>
          </cell>
          <cell r="E841">
            <v>8</v>
          </cell>
          <cell r="F841">
            <v>1316.51</v>
          </cell>
          <cell r="G841">
            <v>1315.27</v>
          </cell>
          <cell r="H841">
            <v>1315.38</v>
          </cell>
          <cell r="I841">
            <v>1314.01</v>
          </cell>
          <cell r="J841">
            <v>36.299999999999997</v>
          </cell>
          <cell r="K841">
            <v>0</v>
          </cell>
          <cell r="L841" t="str">
            <v xml:space="preserve">Tramos Existentes </v>
          </cell>
          <cell r="M841" t="str">
            <v>Existente</v>
          </cell>
        </row>
        <row r="842">
          <cell r="B842">
            <v>647</v>
          </cell>
          <cell r="C842">
            <v>648</v>
          </cell>
          <cell r="D842">
            <v>1.4999999999999999E-2</v>
          </cell>
          <cell r="E842">
            <v>10</v>
          </cell>
          <cell r="F842">
            <v>1311.4</v>
          </cell>
          <cell r="G842">
            <v>1304.92</v>
          </cell>
          <cell r="H842">
            <v>1310.3699999999999</v>
          </cell>
          <cell r="I842">
            <v>1300.3</v>
          </cell>
          <cell r="J842">
            <v>27.7</v>
          </cell>
          <cell r="K842">
            <v>0</v>
          </cell>
          <cell r="L842" t="str">
            <v xml:space="preserve">Tramos Existentes </v>
          </cell>
          <cell r="M842" t="str">
            <v>Existente</v>
          </cell>
        </row>
        <row r="843">
          <cell r="B843">
            <v>531</v>
          </cell>
          <cell r="C843">
            <v>469</v>
          </cell>
          <cell r="D843">
            <v>1.4999999999999999E-2</v>
          </cell>
          <cell r="E843">
            <v>8</v>
          </cell>
          <cell r="F843">
            <v>1308.5999999999999</v>
          </cell>
          <cell r="G843">
            <v>1308.3900000000001</v>
          </cell>
          <cell r="H843">
            <v>1306.83</v>
          </cell>
          <cell r="I843">
            <v>1303.79</v>
          </cell>
          <cell r="J843">
            <v>40</v>
          </cell>
          <cell r="K843">
            <v>0</v>
          </cell>
          <cell r="L843" t="str">
            <v xml:space="preserve">Tramos Existentes </v>
          </cell>
          <cell r="M843" t="str">
            <v>Existente</v>
          </cell>
        </row>
        <row r="844">
          <cell r="B844">
            <v>510</v>
          </cell>
          <cell r="C844">
            <v>571</v>
          </cell>
          <cell r="D844">
            <v>0.01</v>
          </cell>
          <cell r="E844">
            <v>10</v>
          </cell>
          <cell r="F844">
            <v>1293.54</v>
          </cell>
          <cell r="G844">
            <v>1293.77</v>
          </cell>
          <cell r="H844">
            <v>1292.03</v>
          </cell>
          <cell r="I844">
            <v>1290.9000000000001</v>
          </cell>
          <cell r="J844">
            <v>21.4</v>
          </cell>
          <cell r="K844">
            <v>0</v>
          </cell>
          <cell r="L844" t="str">
            <v xml:space="preserve">Tramos Existentes </v>
          </cell>
          <cell r="M844" t="str">
            <v>Existente</v>
          </cell>
        </row>
        <row r="845">
          <cell r="B845">
            <v>498</v>
          </cell>
          <cell r="C845">
            <v>499</v>
          </cell>
          <cell r="D845">
            <v>1.4999999999999999E-2</v>
          </cell>
          <cell r="E845">
            <v>10</v>
          </cell>
          <cell r="F845">
            <v>1322.53</v>
          </cell>
          <cell r="G845">
            <v>1322.3</v>
          </cell>
          <cell r="H845">
            <v>1320.6</v>
          </cell>
          <cell r="I845">
            <v>1320.02</v>
          </cell>
          <cell r="J845">
            <v>34.200000000000003</v>
          </cell>
          <cell r="K845">
            <v>0</v>
          </cell>
          <cell r="L845" t="str">
            <v xml:space="preserve">Tramos Existentes </v>
          </cell>
          <cell r="M845" t="str">
            <v>Existente</v>
          </cell>
        </row>
        <row r="846">
          <cell r="B846">
            <v>501</v>
          </cell>
          <cell r="C846">
            <v>502</v>
          </cell>
          <cell r="D846">
            <v>1.4999999999999999E-2</v>
          </cell>
          <cell r="E846">
            <v>10</v>
          </cell>
          <cell r="F846">
            <v>1292.3800000000001</v>
          </cell>
          <cell r="G846">
            <v>1293.4100000000001</v>
          </cell>
          <cell r="H846">
            <v>1290.57</v>
          </cell>
          <cell r="I846">
            <v>1290.01</v>
          </cell>
          <cell r="J846">
            <v>28.8</v>
          </cell>
          <cell r="K846">
            <v>0</v>
          </cell>
          <cell r="L846" t="str">
            <v xml:space="preserve">Tramos Existentes </v>
          </cell>
          <cell r="M846" t="str">
            <v>Existente</v>
          </cell>
        </row>
        <row r="847">
          <cell r="B847">
            <v>502</v>
          </cell>
          <cell r="C847">
            <v>439</v>
          </cell>
          <cell r="D847">
            <v>1.4999999999999999E-2</v>
          </cell>
          <cell r="E847">
            <v>10</v>
          </cell>
          <cell r="F847">
            <v>1293.4100000000001</v>
          </cell>
          <cell r="G847">
            <v>1292.94</v>
          </cell>
          <cell r="H847">
            <v>1290.01</v>
          </cell>
          <cell r="I847">
            <v>1289.48</v>
          </cell>
          <cell r="J847">
            <v>23.3</v>
          </cell>
          <cell r="K847">
            <v>0</v>
          </cell>
          <cell r="L847" t="str">
            <v xml:space="preserve">Tramos Existentes </v>
          </cell>
          <cell r="M847" t="str">
            <v>Existente</v>
          </cell>
        </row>
        <row r="848">
          <cell r="B848">
            <v>504</v>
          </cell>
          <cell r="C848">
            <v>505</v>
          </cell>
          <cell r="D848">
            <v>1.4999999999999999E-2</v>
          </cell>
          <cell r="E848">
            <v>10</v>
          </cell>
          <cell r="F848">
            <v>1293.4000000000001</v>
          </cell>
          <cell r="G848">
            <v>1294.1199999999999</v>
          </cell>
          <cell r="H848">
            <v>1292.07</v>
          </cell>
          <cell r="I848">
            <v>1291.29</v>
          </cell>
          <cell r="J848">
            <v>30.2</v>
          </cell>
          <cell r="K848">
            <v>0</v>
          </cell>
          <cell r="L848" t="str">
            <v xml:space="preserve">Tramos Existentes </v>
          </cell>
          <cell r="M848" t="str">
            <v>Existente</v>
          </cell>
        </row>
        <row r="849">
          <cell r="B849">
            <v>505</v>
          </cell>
          <cell r="C849">
            <v>503</v>
          </cell>
          <cell r="D849">
            <v>1.4999999999999999E-2</v>
          </cell>
          <cell r="E849">
            <v>10</v>
          </cell>
          <cell r="F849">
            <v>1294.1199999999999</v>
          </cell>
          <cell r="G849">
            <v>1293.8699999999999</v>
          </cell>
          <cell r="H849">
            <v>1291.29</v>
          </cell>
          <cell r="I849">
            <v>1290.6199999999999</v>
          </cell>
          <cell r="J849">
            <v>30.6</v>
          </cell>
          <cell r="K849">
            <v>0</v>
          </cell>
          <cell r="L849" t="str">
            <v xml:space="preserve">Tramos Existentes </v>
          </cell>
          <cell r="M849" t="str">
            <v>Existente</v>
          </cell>
        </row>
        <row r="850">
          <cell r="B850">
            <v>503</v>
          </cell>
          <cell r="C850">
            <v>502</v>
          </cell>
          <cell r="D850">
            <v>1.4999999999999999E-2</v>
          </cell>
          <cell r="E850">
            <v>10</v>
          </cell>
          <cell r="F850">
            <v>1293.8699999999999</v>
          </cell>
          <cell r="G850">
            <v>1293.4100000000001</v>
          </cell>
          <cell r="H850">
            <v>1290.6199999999999</v>
          </cell>
          <cell r="I850">
            <v>1290.01</v>
          </cell>
          <cell r="J850">
            <v>30.7</v>
          </cell>
          <cell r="K850">
            <v>0</v>
          </cell>
          <cell r="L850" t="str">
            <v xml:space="preserve">Tramos Existentes </v>
          </cell>
          <cell r="M850" t="str">
            <v>Existente</v>
          </cell>
        </row>
        <row r="851">
          <cell r="B851" t="str">
            <v>505i</v>
          </cell>
          <cell r="C851">
            <v>507</v>
          </cell>
          <cell r="D851">
            <v>1.4999999999999999E-2</v>
          </cell>
          <cell r="E851">
            <v>12</v>
          </cell>
          <cell r="F851">
            <v>1294.1199999999999</v>
          </cell>
          <cell r="G851">
            <v>1294</v>
          </cell>
          <cell r="H851">
            <v>1292.01</v>
          </cell>
          <cell r="I851">
            <v>1291.43</v>
          </cell>
          <cell r="J851">
            <v>31.5</v>
          </cell>
          <cell r="K851">
            <v>0</v>
          </cell>
          <cell r="L851" t="str">
            <v xml:space="preserve">Tramos Existentes </v>
          </cell>
          <cell r="M851" t="str">
            <v>Existente</v>
          </cell>
        </row>
        <row r="852">
          <cell r="B852">
            <v>509</v>
          </cell>
          <cell r="C852">
            <v>571</v>
          </cell>
          <cell r="D852">
            <v>0.01</v>
          </cell>
          <cell r="E852">
            <v>10</v>
          </cell>
          <cell r="F852">
            <v>1294</v>
          </cell>
          <cell r="G852">
            <v>1293.77</v>
          </cell>
          <cell r="H852">
            <v>1291.4000000000001</v>
          </cell>
          <cell r="I852">
            <v>1290.9000000000001</v>
          </cell>
          <cell r="J852">
            <v>29.4</v>
          </cell>
          <cell r="K852">
            <v>0</v>
          </cell>
          <cell r="L852" t="str">
            <v xml:space="preserve">Tramos Existentes </v>
          </cell>
          <cell r="M852" t="str">
            <v>Existente</v>
          </cell>
        </row>
        <row r="853">
          <cell r="B853">
            <v>571</v>
          </cell>
          <cell r="C853">
            <v>572</v>
          </cell>
          <cell r="D853">
            <v>0.01</v>
          </cell>
          <cell r="E853">
            <v>10</v>
          </cell>
          <cell r="F853">
            <v>1293.77</v>
          </cell>
          <cell r="G853">
            <v>1293.6400000000001</v>
          </cell>
          <cell r="H853">
            <v>1290.9000000000001</v>
          </cell>
          <cell r="I853">
            <v>1290.83</v>
          </cell>
          <cell r="J853">
            <v>4.5</v>
          </cell>
          <cell r="K853">
            <v>0</v>
          </cell>
          <cell r="L853" t="str">
            <v xml:space="preserve">Tramos Existentes </v>
          </cell>
          <cell r="M853" t="str">
            <v>Existente</v>
          </cell>
        </row>
        <row r="854">
          <cell r="B854">
            <v>818</v>
          </cell>
          <cell r="C854">
            <v>231</v>
          </cell>
          <cell r="D854">
            <v>1.4999999999999999E-2</v>
          </cell>
          <cell r="E854">
            <v>10</v>
          </cell>
          <cell r="F854">
            <v>1301.3900000000001</v>
          </cell>
          <cell r="G854">
            <v>1294.32</v>
          </cell>
          <cell r="H854">
            <v>1299.74</v>
          </cell>
          <cell r="I854">
            <v>1292.1099999999999</v>
          </cell>
          <cell r="J854">
            <v>32.9</v>
          </cell>
          <cell r="K854">
            <v>0</v>
          </cell>
          <cell r="L854" t="str">
            <v xml:space="preserve">Tramos Existentes </v>
          </cell>
          <cell r="M854" t="str">
            <v>Existente</v>
          </cell>
        </row>
        <row r="855">
          <cell r="B855">
            <v>508</v>
          </cell>
          <cell r="C855">
            <v>509</v>
          </cell>
          <cell r="D855">
            <v>1.4999999999999999E-2</v>
          </cell>
          <cell r="E855">
            <v>10</v>
          </cell>
          <cell r="F855">
            <v>1293.9100000000001</v>
          </cell>
          <cell r="G855">
            <v>1294</v>
          </cell>
          <cell r="H855">
            <v>1292.2</v>
          </cell>
          <cell r="I855">
            <v>1291.4000000000001</v>
          </cell>
          <cell r="J855">
            <v>21.8</v>
          </cell>
          <cell r="K855">
            <v>0</v>
          </cell>
          <cell r="L855" t="str">
            <v xml:space="preserve">Tramos Existentes </v>
          </cell>
          <cell r="M855" t="str">
            <v>Existente</v>
          </cell>
        </row>
        <row r="856">
          <cell r="B856">
            <v>546</v>
          </cell>
          <cell r="C856">
            <v>474</v>
          </cell>
          <cell r="D856">
            <v>1.4999999999999999E-2</v>
          </cell>
          <cell r="E856">
            <v>8</v>
          </cell>
          <cell r="F856">
            <v>1313.21</v>
          </cell>
          <cell r="G856">
            <v>1310.72</v>
          </cell>
          <cell r="H856">
            <v>1311.66</v>
          </cell>
          <cell r="I856">
            <v>1308.7</v>
          </cell>
          <cell r="J856">
            <v>31.5</v>
          </cell>
          <cell r="K856">
            <v>0</v>
          </cell>
          <cell r="L856" t="str">
            <v xml:space="preserve">Tramos Existentes </v>
          </cell>
          <cell r="M856" t="str">
            <v>Existente</v>
          </cell>
        </row>
        <row r="857">
          <cell r="B857" t="str">
            <v>512i</v>
          </cell>
          <cell r="C857">
            <v>515</v>
          </cell>
          <cell r="D857">
            <v>1.4999999999999999E-2</v>
          </cell>
          <cell r="E857">
            <v>12</v>
          </cell>
          <cell r="F857">
            <v>1308.93</v>
          </cell>
          <cell r="G857">
            <v>1306.22</v>
          </cell>
          <cell r="H857">
            <v>1306.5</v>
          </cell>
          <cell r="I857">
            <v>1303.3599999999999</v>
          </cell>
          <cell r="J857">
            <v>76.3</v>
          </cell>
          <cell r="K857">
            <v>0</v>
          </cell>
          <cell r="L857" t="str">
            <v xml:space="preserve">Tramos Existentes </v>
          </cell>
          <cell r="M857" t="str">
            <v>Existente</v>
          </cell>
        </row>
        <row r="858">
          <cell r="B858">
            <v>515</v>
          </cell>
          <cell r="C858">
            <v>516</v>
          </cell>
          <cell r="D858">
            <v>0.01</v>
          </cell>
          <cell r="E858">
            <v>10</v>
          </cell>
          <cell r="F858">
            <v>1306.22</v>
          </cell>
          <cell r="G858">
            <v>1301.06</v>
          </cell>
          <cell r="H858">
            <v>1303.3599999999999</v>
          </cell>
          <cell r="I858">
            <v>1299.3499999999999</v>
          </cell>
          <cell r="J858">
            <v>72.900000000000006</v>
          </cell>
          <cell r="K858">
            <v>0</v>
          </cell>
          <cell r="L858" t="str">
            <v xml:space="preserve">Tramos Existentes </v>
          </cell>
          <cell r="M858" t="str">
            <v>Existente</v>
          </cell>
        </row>
        <row r="859">
          <cell r="B859">
            <v>516</v>
          </cell>
          <cell r="C859">
            <v>518</v>
          </cell>
          <cell r="D859">
            <v>0.01</v>
          </cell>
          <cell r="E859">
            <v>12</v>
          </cell>
          <cell r="F859">
            <v>1301.06</v>
          </cell>
          <cell r="G859">
            <v>1300.67</v>
          </cell>
          <cell r="H859">
            <v>1299.3499999999999</v>
          </cell>
          <cell r="I859">
            <v>1296.97</v>
          </cell>
          <cell r="J859">
            <v>4</v>
          </cell>
          <cell r="K859">
            <v>0</v>
          </cell>
          <cell r="L859" t="str">
            <v xml:space="preserve">Tramos Existentes </v>
          </cell>
          <cell r="M859" t="str">
            <v>Existente</v>
          </cell>
        </row>
        <row r="860">
          <cell r="B860">
            <v>518</v>
          </cell>
          <cell r="C860">
            <v>519</v>
          </cell>
          <cell r="D860">
            <v>1.4999999999999999E-2</v>
          </cell>
          <cell r="E860">
            <v>12</v>
          </cell>
          <cell r="F860">
            <v>1300.67</v>
          </cell>
          <cell r="G860">
            <v>1297.48</v>
          </cell>
          <cell r="H860">
            <v>1296.97</v>
          </cell>
          <cell r="I860">
            <v>1295.72</v>
          </cell>
          <cell r="J860">
            <v>21.7</v>
          </cell>
          <cell r="K860">
            <v>0</v>
          </cell>
          <cell r="L860" t="str">
            <v xml:space="preserve">Tramos Existentes </v>
          </cell>
          <cell r="M860" t="str">
            <v>Existente</v>
          </cell>
        </row>
        <row r="861">
          <cell r="B861">
            <v>519</v>
          </cell>
          <cell r="C861">
            <v>520</v>
          </cell>
          <cell r="D861">
            <v>1.4999999999999999E-2</v>
          </cell>
          <cell r="E861">
            <v>12</v>
          </cell>
          <cell r="F861">
            <v>1297.48</v>
          </cell>
          <cell r="G861">
            <v>1294.3599999999999</v>
          </cell>
          <cell r="H861">
            <v>1295.72</v>
          </cell>
          <cell r="I861">
            <v>1292.7</v>
          </cell>
          <cell r="J861">
            <v>18.7</v>
          </cell>
          <cell r="K861">
            <v>0</v>
          </cell>
          <cell r="L861" t="str">
            <v xml:space="preserve">Tramos Existentes </v>
          </cell>
          <cell r="M861" t="str">
            <v>Existente</v>
          </cell>
        </row>
        <row r="862">
          <cell r="B862">
            <v>520</v>
          </cell>
          <cell r="C862">
            <v>581</v>
          </cell>
          <cell r="D862">
            <v>0.01</v>
          </cell>
          <cell r="E862">
            <v>12</v>
          </cell>
          <cell r="F862">
            <v>1294.3599999999999</v>
          </cell>
          <cell r="G862">
            <v>1293.83</v>
          </cell>
          <cell r="H862">
            <v>1292.7</v>
          </cell>
          <cell r="I862">
            <v>1291.67</v>
          </cell>
          <cell r="J862">
            <v>14.1</v>
          </cell>
          <cell r="K862">
            <v>0</v>
          </cell>
          <cell r="L862" t="str">
            <v>Inhabilitar</v>
          </cell>
          <cell r="M862" t="str">
            <v>Existente</v>
          </cell>
        </row>
        <row r="863">
          <cell r="B863">
            <v>581</v>
          </cell>
          <cell r="C863">
            <v>920</v>
          </cell>
          <cell r="D863">
            <v>0.01</v>
          </cell>
          <cell r="E863">
            <v>12</v>
          </cell>
          <cell r="F863">
            <v>1293.83</v>
          </cell>
          <cell r="G863">
            <v>1287.0999999999999</v>
          </cell>
          <cell r="H863">
            <v>1291.67</v>
          </cell>
          <cell r="I863">
            <v>1286.1600000000001</v>
          </cell>
          <cell r="J863">
            <v>14.9</v>
          </cell>
          <cell r="K863">
            <v>0</v>
          </cell>
          <cell r="L863" t="str">
            <v>Inhabilitar</v>
          </cell>
          <cell r="M863" t="str">
            <v>Existente</v>
          </cell>
        </row>
        <row r="864">
          <cell r="B864">
            <v>920</v>
          </cell>
          <cell r="C864" t="str">
            <v>D18</v>
          </cell>
          <cell r="D864">
            <v>0.01</v>
          </cell>
          <cell r="E864">
            <v>12</v>
          </cell>
          <cell r="F864">
            <v>1287.0999999999999</v>
          </cell>
          <cell r="G864">
            <v>1284.1199999999999</v>
          </cell>
          <cell r="H864">
            <v>1286.1600000000001</v>
          </cell>
          <cell r="I864">
            <v>1284.1199999999999</v>
          </cell>
          <cell r="J864">
            <v>10.8</v>
          </cell>
          <cell r="K864">
            <v>0</v>
          </cell>
          <cell r="L864" t="str">
            <v>Inhabilitar</v>
          </cell>
          <cell r="M864" t="str">
            <v>Existente</v>
          </cell>
        </row>
        <row r="865">
          <cell r="B865">
            <v>514</v>
          </cell>
          <cell r="C865">
            <v>442</v>
          </cell>
          <cell r="D865">
            <v>1.4999999999999999E-2</v>
          </cell>
          <cell r="E865">
            <v>12</v>
          </cell>
          <cell r="F865">
            <v>1306.04</v>
          </cell>
          <cell r="G865">
            <v>1304.69</v>
          </cell>
          <cell r="H865">
            <v>1304.49</v>
          </cell>
          <cell r="I865">
            <v>1301.3900000000001</v>
          </cell>
          <cell r="J865">
            <v>63.6</v>
          </cell>
          <cell r="K865">
            <v>0</v>
          </cell>
          <cell r="L865" t="str">
            <v xml:space="preserve">Tramos Existentes </v>
          </cell>
          <cell r="M865" t="str">
            <v>Existente</v>
          </cell>
        </row>
        <row r="866">
          <cell r="B866">
            <v>506</v>
          </cell>
          <cell r="C866">
            <v>507</v>
          </cell>
          <cell r="D866">
            <v>1.4999999999999999E-2</v>
          </cell>
          <cell r="E866">
            <v>10</v>
          </cell>
          <cell r="F866">
            <v>1293.6400000000001</v>
          </cell>
          <cell r="G866">
            <v>1294</v>
          </cell>
          <cell r="H866">
            <v>1292.23</v>
          </cell>
          <cell r="I866">
            <v>1291.43</v>
          </cell>
          <cell r="J866">
            <v>29.3</v>
          </cell>
          <cell r="K866">
            <v>0</v>
          </cell>
          <cell r="L866" t="str">
            <v xml:space="preserve">Tramos Existentes </v>
          </cell>
          <cell r="M866" t="str">
            <v>Existente</v>
          </cell>
        </row>
        <row r="867">
          <cell r="B867">
            <v>713</v>
          </cell>
          <cell r="C867">
            <v>810</v>
          </cell>
          <cell r="D867">
            <v>1.4999999999999999E-2</v>
          </cell>
          <cell r="E867">
            <v>12</v>
          </cell>
          <cell r="F867">
            <v>1312.21</v>
          </cell>
          <cell r="G867">
            <v>1307.8</v>
          </cell>
          <cell r="H867">
            <v>1309.97</v>
          </cell>
          <cell r="I867">
            <v>1305.5899999999999</v>
          </cell>
          <cell r="J867">
            <v>31.6</v>
          </cell>
          <cell r="K867">
            <v>0</v>
          </cell>
          <cell r="L867" t="str">
            <v xml:space="preserve">Tramos Existentes </v>
          </cell>
          <cell r="M867" t="str">
            <v>Existente</v>
          </cell>
        </row>
        <row r="868">
          <cell r="B868">
            <v>544</v>
          </cell>
          <cell r="C868">
            <v>542</v>
          </cell>
          <cell r="D868">
            <v>1.4999999999999999E-2</v>
          </cell>
          <cell r="E868">
            <v>8</v>
          </cell>
          <cell r="F868">
            <v>1315.27</v>
          </cell>
          <cell r="G868">
            <v>1314.64</v>
          </cell>
          <cell r="H868">
            <v>1314.01</v>
          </cell>
          <cell r="I868">
            <v>1313.14</v>
          </cell>
          <cell r="J868">
            <v>28.4</v>
          </cell>
          <cell r="K868">
            <v>0</v>
          </cell>
          <cell r="L868" t="str">
            <v xml:space="preserve">Tramos Existentes </v>
          </cell>
          <cell r="M868" t="str">
            <v>Existente</v>
          </cell>
        </row>
        <row r="869">
          <cell r="B869">
            <v>607</v>
          </cell>
          <cell r="C869">
            <v>605</v>
          </cell>
          <cell r="D869">
            <v>1.4999999999999999E-2</v>
          </cell>
          <cell r="E869">
            <v>10</v>
          </cell>
          <cell r="F869">
            <v>1305.03</v>
          </cell>
          <cell r="G869">
            <v>1303.3800000000001</v>
          </cell>
          <cell r="H869">
            <v>1302.3</v>
          </cell>
          <cell r="I869">
            <v>1299.5899999999999</v>
          </cell>
          <cell r="J869">
            <v>64.7</v>
          </cell>
          <cell r="K869">
            <v>0</v>
          </cell>
          <cell r="L869" t="str">
            <v xml:space="preserve">Tramos Existentes </v>
          </cell>
          <cell r="M869" t="str">
            <v>Existente</v>
          </cell>
        </row>
        <row r="870">
          <cell r="B870">
            <v>610</v>
          </cell>
          <cell r="C870">
            <v>608</v>
          </cell>
          <cell r="D870">
            <v>0.01</v>
          </cell>
          <cell r="E870">
            <v>8</v>
          </cell>
          <cell r="F870">
            <v>1302.6500000000001</v>
          </cell>
          <cell r="G870">
            <v>1302.46</v>
          </cell>
          <cell r="H870">
            <v>1300.26</v>
          </cell>
          <cell r="I870">
            <v>1299.76</v>
          </cell>
          <cell r="J870">
            <v>113.1</v>
          </cell>
          <cell r="K870">
            <v>0</v>
          </cell>
          <cell r="L870" t="str">
            <v xml:space="preserve">Tramos Existentes </v>
          </cell>
          <cell r="M870" t="str">
            <v>Existente</v>
          </cell>
        </row>
        <row r="871">
          <cell r="B871">
            <v>617</v>
          </cell>
          <cell r="C871">
            <v>615</v>
          </cell>
          <cell r="D871">
            <v>1.4999999999999999E-2</v>
          </cell>
          <cell r="E871">
            <v>10</v>
          </cell>
          <cell r="F871">
            <v>1313.47</v>
          </cell>
          <cell r="G871">
            <v>1313.78</v>
          </cell>
          <cell r="H871">
            <v>1311.44</v>
          </cell>
          <cell r="I871">
            <v>1311.26</v>
          </cell>
          <cell r="J871">
            <v>56.1</v>
          </cell>
          <cell r="K871">
            <v>0</v>
          </cell>
          <cell r="L871" t="str">
            <v xml:space="preserve">Tramos Existentes </v>
          </cell>
          <cell r="M871" t="str">
            <v>Existente</v>
          </cell>
        </row>
        <row r="872">
          <cell r="B872">
            <v>624</v>
          </cell>
          <cell r="C872">
            <v>886</v>
          </cell>
          <cell r="D872">
            <v>1.4999999999999999E-2</v>
          </cell>
          <cell r="E872">
            <v>8</v>
          </cell>
          <cell r="F872">
            <v>1314.74</v>
          </cell>
          <cell r="G872">
            <v>1315.09</v>
          </cell>
          <cell r="H872">
            <v>1313.61</v>
          </cell>
          <cell r="I872">
            <v>1312.27</v>
          </cell>
          <cell r="J872">
            <v>40.799999999999997</v>
          </cell>
          <cell r="K872">
            <v>0</v>
          </cell>
          <cell r="L872" t="str">
            <v xml:space="preserve">Tramos Existentes </v>
          </cell>
          <cell r="M872" t="str">
            <v>Existente</v>
          </cell>
        </row>
        <row r="873">
          <cell r="B873">
            <v>886</v>
          </cell>
          <cell r="C873">
            <v>558</v>
          </cell>
          <cell r="D873">
            <v>1.4999999999999999E-2</v>
          </cell>
          <cell r="E873">
            <v>10</v>
          </cell>
          <cell r="F873">
            <v>1315.09</v>
          </cell>
          <cell r="G873">
            <v>1313.54</v>
          </cell>
          <cell r="H873">
            <v>1312.27</v>
          </cell>
          <cell r="I873">
            <v>1311.02</v>
          </cell>
          <cell r="J873">
            <v>27.9</v>
          </cell>
          <cell r="K873">
            <v>0</v>
          </cell>
          <cell r="L873" t="str">
            <v xml:space="preserve">Tramos Existentes </v>
          </cell>
          <cell r="M873" t="str">
            <v>Existente</v>
          </cell>
        </row>
        <row r="874">
          <cell r="B874" t="str">
            <v>631i</v>
          </cell>
          <cell r="C874">
            <v>426</v>
          </cell>
          <cell r="D874">
            <v>1.4999999999999999E-2</v>
          </cell>
          <cell r="E874">
            <v>16</v>
          </cell>
          <cell r="F874">
            <v>1301.19</v>
          </cell>
          <cell r="G874">
            <v>1301.56</v>
          </cell>
          <cell r="H874">
            <v>1300.03</v>
          </cell>
          <cell r="I874">
            <v>1296.69</v>
          </cell>
          <cell r="J874">
            <v>48</v>
          </cell>
          <cell r="K874">
            <v>0</v>
          </cell>
          <cell r="L874" t="str">
            <v xml:space="preserve">Tramos Existentes </v>
          </cell>
          <cell r="M874" t="str">
            <v>Existente</v>
          </cell>
        </row>
        <row r="875">
          <cell r="B875" t="str">
            <v>641i</v>
          </cell>
          <cell r="C875">
            <v>580</v>
          </cell>
          <cell r="D875">
            <v>1.4999999999999999E-2</v>
          </cell>
          <cell r="E875">
            <v>10</v>
          </cell>
          <cell r="F875">
            <v>1316.06</v>
          </cell>
          <cell r="G875">
            <v>1315.55</v>
          </cell>
          <cell r="H875">
            <v>1314.28</v>
          </cell>
          <cell r="I875">
            <v>1312.27</v>
          </cell>
          <cell r="J875">
            <v>73.7</v>
          </cell>
          <cell r="K875">
            <v>0</v>
          </cell>
          <cell r="L875" t="str">
            <v xml:space="preserve">Tramos Existentes </v>
          </cell>
          <cell r="M875" t="str">
            <v>Existente</v>
          </cell>
        </row>
        <row r="876">
          <cell r="B876">
            <v>642</v>
          </cell>
          <cell r="C876">
            <v>641</v>
          </cell>
          <cell r="D876">
            <v>1.4999999999999999E-2</v>
          </cell>
          <cell r="E876">
            <v>10</v>
          </cell>
          <cell r="F876">
            <v>1316.39</v>
          </cell>
          <cell r="G876">
            <v>1316.06</v>
          </cell>
          <cell r="H876">
            <v>1315.34</v>
          </cell>
          <cell r="I876">
            <v>1314.25</v>
          </cell>
          <cell r="J876">
            <v>7.9</v>
          </cell>
          <cell r="K876">
            <v>0</v>
          </cell>
          <cell r="L876" t="str">
            <v xml:space="preserve">Tramos Existentes </v>
          </cell>
          <cell r="M876" t="str">
            <v>Existente</v>
          </cell>
        </row>
        <row r="877">
          <cell r="B877">
            <v>603</v>
          </cell>
          <cell r="C877">
            <v>602</v>
          </cell>
          <cell r="D877">
            <v>1.4999999999999999E-2</v>
          </cell>
          <cell r="E877">
            <v>8</v>
          </cell>
          <cell r="F877">
            <v>1304.93</v>
          </cell>
          <cell r="G877">
            <v>1305.43</v>
          </cell>
          <cell r="H877">
            <v>1303.81</v>
          </cell>
          <cell r="I877">
            <v>1302.82</v>
          </cell>
          <cell r="J877">
            <v>42.9</v>
          </cell>
          <cell r="K877">
            <v>0</v>
          </cell>
          <cell r="L877" t="str">
            <v xml:space="preserve">Tramos Existentes </v>
          </cell>
          <cell r="M877" t="str">
            <v>Existente</v>
          </cell>
        </row>
        <row r="878">
          <cell r="B878">
            <v>712</v>
          </cell>
          <cell r="C878">
            <v>713</v>
          </cell>
          <cell r="D878">
            <v>1.4999999999999999E-2</v>
          </cell>
          <cell r="E878">
            <v>12</v>
          </cell>
          <cell r="F878">
            <v>1314.81</v>
          </cell>
          <cell r="G878">
            <v>1312.21</v>
          </cell>
          <cell r="H878">
            <v>1311.9</v>
          </cell>
          <cell r="I878">
            <v>1309.97</v>
          </cell>
          <cell r="J878">
            <v>34.4</v>
          </cell>
          <cell r="K878">
            <v>0</v>
          </cell>
          <cell r="L878" t="str">
            <v xml:space="preserve">Tramos Existentes </v>
          </cell>
          <cell r="M878" t="str">
            <v>Existente</v>
          </cell>
        </row>
        <row r="879">
          <cell r="B879">
            <v>598</v>
          </cell>
          <cell r="C879">
            <v>596</v>
          </cell>
          <cell r="D879">
            <v>1.4999999999999999E-2</v>
          </cell>
          <cell r="E879">
            <v>12</v>
          </cell>
          <cell r="F879">
            <v>1315.87</v>
          </cell>
          <cell r="G879">
            <v>1313.92</v>
          </cell>
          <cell r="H879">
            <v>1311.01</v>
          </cell>
          <cell r="I879">
            <v>1308.6400000000001</v>
          </cell>
          <cell r="J879">
            <v>38.700000000000003</v>
          </cell>
          <cell r="K879">
            <v>0</v>
          </cell>
          <cell r="L879" t="str">
            <v xml:space="preserve">Tramos Existentes </v>
          </cell>
          <cell r="M879" t="str">
            <v>Existente</v>
          </cell>
        </row>
        <row r="880">
          <cell r="B880">
            <v>810</v>
          </cell>
          <cell r="C880">
            <v>808</v>
          </cell>
          <cell r="D880">
            <v>1.4999999999999999E-2</v>
          </cell>
          <cell r="E880">
            <v>48</v>
          </cell>
          <cell r="F880">
            <v>1307.8</v>
          </cell>
          <cell r="G880">
            <v>1305.81</v>
          </cell>
          <cell r="H880">
            <v>1305.5899999999999</v>
          </cell>
          <cell r="I880">
            <v>1302.8499999999999</v>
          </cell>
          <cell r="J880">
            <v>37.6</v>
          </cell>
          <cell r="K880">
            <v>0</v>
          </cell>
          <cell r="L880" t="str">
            <v xml:space="preserve">Tramos Existentes </v>
          </cell>
          <cell r="M880" t="str">
            <v>Existente</v>
          </cell>
        </row>
        <row r="881">
          <cell r="B881">
            <v>643</v>
          </cell>
          <cell r="C881">
            <v>645</v>
          </cell>
          <cell r="D881">
            <v>1.4999999999999999E-2</v>
          </cell>
          <cell r="E881">
            <v>12</v>
          </cell>
          <cell r="F881">
            <v>1316.63</v>
          </cell>
          <cell r="G881">
            <v>1313.97</v>
          </cell>
          <cell r="H881">
            <v>1314.43</v>
          </cell>
          <cell r="I881">
            <v>1312.22</v>
          </cell>
          <cell r="J881">
            <v>61.3</v>
          </cell>
          <cell r="K881">
            <v>0</v>
          </cell>
          <cell r="L881" t="str">
            <v xml:space="preserve">Tramos Existentes </v>
          </cell>
          <cell r="M881" t="str">
            <v>Existente</v>
          </cell>
        </row>
        <row r="882">
          <cell r="B882">
            <v>645</v>
          </cell>
          <cell r="C882">
            <v>714</v>
          </cell>
          <cell r="D882">
            <v>1.4999999999999999E-2</v>
          </cell>
          <cell r="E882">
            <v>12</v>
          </cell>
          <cell r="F882">
            <v>1313.97</v>
          </cell>
          <cell r="G882">
            <v>1313.21</v>
          </cell>
          <cell r="H882">
            <v>1312.22</v>
          </cell>
          <cell r="I882">
            <v>1311.06</v>
          </cell>
          <cell r="J882">
            <v>42.7</v>
          </cell>
          <cell r="K882">
            <v>0</v>
          </cell>
          <cell r="L882" t="str">
            <v xml:space="preserve">Tramos Existentes </v>
          </cell>
          <cell r="M882" t="str">
            <v>Existente</v>
          </cell>
        </row>
        <row r="883">
          <cell r="B883">
            <v>714</v>
          </cell>
          <cell r="C883">
            <v>713</v>
          </cell>
          <cell r="D883">
            <v>1.4999999999999999E-2</v>
          </cell>
          <cell r="E883">
            <v>12</v>
          </cell>
          <cell r="F883">
            <v>1313.21</v>
          </cell>
          <cell r="G883">
            <v>1312.21</v>
          </cell>
          <cell r="H883">
            <v>1311.06</v>
          </cell>
          <cell r="I883">
            <v>1309.97</v>
          </cell>
          <cell r="J883">
            <v>33.9</v>
          </cell>
          <cell r="K883">
            <v>0</v>
          </cell>
          <cell r="L883" t="str">
            <v xml:space="preserve">Tramos Existentes </v>
          </cell>
          <cell r="M883" t="str">
            <v>Existente</v>
          </cell>
        </row>
        <row r="884">
          <cell r="B884" t="str">
            <v>874i</v>
          </cell>
          <cell r="C884">
            <v>876</v>
          </cell>
          <cell r="D884">
            <v>1.4999999999999999E-2</v>
          </cell>
          <cell r="E884">
            <v>10</v>
          </cell>
          <cell r="F884">
            <v>1315.55</v>
          </cell>
          <cell r="G884">
            <v>1315.06</v>
          </cell>
          <cell r="H884">
            <v>1313.37</v>
          </cell>
          <cell r="I884">
            <v>1312.96</v>
          </cell>
          <cell r="J884">
            <v>42.7</v>
          </cell>
          <cell r="K884">
            <v>0</v>
          </cell>
          <cell r="L884" t="str">
            <v xml:space="preserve">Tramos Existentes </v>
          </cell>
          <cell r="M884" t="str">
            <v>Existente</v>
          </cell>
        </row>
        <row r="885">
          <cell r="B885">
            <v>876</v>
          </cell>
          <cell r="C885">
            <v>646</v>
          </cell>
          <cell r="D885">
            <v>1.4999999999999999E-2</v>
          </cell>
          <cell r="E885">
            <v>10</v>
          </cell>
          <cell r="F885">
            <v>1315.06</v>
          </cell>
          <cell r="G885">
            <v>1314.73</v>
          </cell>
          <cell r="H885">
            <v>1312.96</v>
          </cell>
          <cell r="I885">
            <v>1312.5</v>
          </cell>
          <cell r="J885">
            <v>37.6</v>
          </cell>
          <cell r="K885">
            <v>0</v>
          </cell>
          <cell r="L885" t="str">
            <v xml:space="preserve">Tramos Existentes </v>
          </cell>
          <cell r="M885" t="str">
            <v>Existente</v>
          </cell>
        </row>
        <row r="886">
          <cell r="B886">
            <v>646</v>
          </cell>
          <cell r="C886">
            <v>644</v>
          </cell>
          <cell r="D886">
            <v>1.4999999999999999E-2</v>
          </cell>
          <cell r="E886">
            <v>10</v>
          </cell>
          <cell r="F886">
            <v>1314.73</v>
          </cell>
          <cell r="G886">
            <v>1313.96</v>
          </cell>
          <cell r="H886">
            <v>1312.5</v>
          </cell>
          <cell r="I886">
            <v>1311.25</v>
          </cell>
          <cell r="J886">
            <v>75.5</v>
          </cell>
          <cell r="K886">
            <v>0</v>
          </cell>
          <cell r="L886" t="str">
            <v xml:space="preserve">Tramos Existentes </v>
          </cell>
          <cell r="M886" t="str">
            <v>Existente</v>
          </cell>
        </row>
        <row r="887">
          <cell r="B887">
            <v>644</v>
          </cell>
          <cell r="C887">
            <v>873</v>
          </cell>
          <cell r="D887">
            <v>1.4999999999999999E-2</v>
          </cell>
          <cell r="E887">
            <v>10</v>
          </cell>
          <cell r="F887">
            <v>1313.96</v>
          </cell>
          <cell r="G887">
            <v>1310.1199999999999</v>
          </cell>
          <cell r="H887">
            <v>1311.25</v>
          </cell>
          <cell r="I887">
            <v>1308.07</v>
          </cell>
          <cell r="J887">
            <v>57.4</v>
          </cell>
          <cell r="K887">
            <v>0</v>
          </cell>
          <cell r="L887" t="str">
            <v xml:space="preserve">Tramos Existentes </v>
          </cell>
          <cell r="M887" t="str">
            <v>Existente</v>
          </cell>
        </row>
        <row r="888">
          <cell r="B888">
            <v>760</v>
          </cell>
          <cell r="C888">
            <v>758</v>
          </cell>
          <cell r="D888">
            <v>1.4999999999999999E-2</v>
          </cell>
          <cell r="E888">
            <v>10</v>
          </cell>
          <cell r="F888">
            <v>1320.53</v>
          </cell>
          <cell r="G888">
            <v>1320.89</v>
          </cell>
          <cell r="H888">
            <v>1319.11</v>
          </cell>
          <cell r="I888">
            <v>1318.59</v>
          </cell>
          <cell r="J888">
            <v>30.1</v>
          </cell>
          <cell r="K888">
            <v>0</v>
          </cell>
          <cell r="L888" t="str">
            <v xml:space="preserve">Tramos Existentes </v>
          </cell>
          <cell r="M888" t="str">
            <v>Existente</v>
          </cell>
        </row>
        <row r="889">
          <cell r="B889">
            <v>641</v>
          </cell>
          <cell r="C889">
            <v>712</v>
          </cell>
          <cell r="D889">
            <v>1.4999999999999999E-2</v>
          </cell>
          <cell r="E889">
            <v>12</v>
          </cell>
          <cell r="F889">
            <v>1316.06</v>
          </cell>
          <cell r="G889">
            <v>1314.81</v>
          </cell>
          <cell r="H889">
            <v>1314.25</v>
          </cell>
          <cell r="I889">
            <v>1311.9</v>
          </cell>
          <cell r="J889">
            <v>39.200000000000003</v>
          </cell>
          <cell r="K889">
            <v>0</v>
          </cell>
          <cell r="L889" t="str">
            <v xml:space="preserve">Tramos Existentes </v>
          </cell>
          <cell r="M889" t="str">
            <v>Existente</v>
          </cell>
        </row>
        <row r="890">
          <cell r="B890">
            <v>567</v>
          </cell>
          <cell r="C890">
            <v>911</v>
          </cell>
          <cell r="D890">
            <v>0.01</v>
          </cell>
          <cell r="E890">
            <v>12</v>
          </cell>
          <cell r="F890">
            <v>1321.09</v>
          </cell>
          <cell r="G890">
            <v>1313.29</v>
          </cell>
          <cell r="H890">
            <v>1318.08</v>
          </cell>
          <cell r="I890">
            <v>1311.38</v>
          </cell>
          <cell r="J890">
            <v>55.5</v>
          </cell>
          <cell r="K890">
            <v>0</v>
          </cell>
          <cell r="L890" t="str">
            <v xml:space="preserve">Tramos Existentes </v>
          </cell>
          <cell r="M890" t="str">
            <v>Existente</v>
          </cell>
        </row>
        <row r="891">
          <cell r="B891" t="str">
            <v>545i</v>
          </cell>
          <cell r="C891">
            <v>580</v>
          </cell>
          <cell r="D891">
            <v>1.4999999999999999E-2</v>
          </cell>
          <cell r="E891">
            <v>8</v>
          </cell>
          <cell r="F891">
            <v>1316.51</v>
          </cell>
          <cell r="G891">
            <v>1315.55</v>
          </cell>
          <cell r="H891">
            <v>1315.4</v>
          </cell>
          <cell r="I891">
            <v>1312.27</v>
          </cell>
          <cell r="J891">
            <v>39</v>
          </cell>
          <cell r="K891">
            <v>0</v>
          </cell>
          <cell r="L891" t="str">
            <v xml:space="preserve">Tramos Existentes </v>
          </cell>
          <cell r="M891" t="str">
            <v>Existente</v>
          </cell>
        </row>
        <row r="892">
          <cell r="B892" t="str">
            <v>546i</v>
          </cell>
          <cell r="C892">
            <v>478</v>
          </cell>
          <cell r="D892">
            <v>1.4999999999999999E-2</v>
          </cell>
          <cell r="E892">
            <v>8</v>
          </cell>
          <cell r="F892">
            <v>1313.21</v>
          </cell>
          <cell r="G892">
            <v>1312.18</v>
          </cell>
          <cell r="H892">
            <v>1311.88</v>
          </cell>
          <cell r="I892">
            <v>1310.25</v>
          </cell>
          <cell r="J892">
            <v>73.3</v>
          </cell>
          <cell r="K892">
            <v>0</v>
          </cell>
          <cell r="L892" t="str">
            <v xml:space="preserve">Tramos Existentes </v>
          </cell>
          <cell r="M892" t="str">
            <v>Existente</v>
          </cell>
        </row>
        <row r="893">
          <cell r="B893">
            <v>550</v>
          </cell>
          <cell r="C893">
            <v>579</v>
          </cell>
          <cell r="D893">
            <v>1.4999999999999999E-2</v>
          </cell>
          <cell r="E893">
            <v>16</v>
          </cell>
          <cell r="F893">
            <v>1316.97</v>
          </cell>
          <cell r="G893">
            <v>1315.81</v>
          </cell>
          <cell r="H893">
            <v>1314.72</v>
          </cell>
          <cell r="I893">
            <v>1312.56</v>
          </cell>
          <cell r="J893">
            <v>69.8</v>
          </cell>
          <cell r="K893">
            <v>0</v>
          </cell>
          <cell r="L893" t="str">
            <v xml:space="preserve">Tramos Existentes </v>
          </cell>
          <cell r="M893" t="str">
            <v>Existente</v>
          </cell>
        </row>
        <row r="894">
          <cell r="B894">
            <v>551</v>
          </cell>
          <cell r="C894">
            <v>553</v>
          </cell>
          <cell r="D894">
            <v>1.4999999999999999E-2</v>
          </cell>
          <cell r="E894">
            <v>8</v>
          </cell>
          <cell r="F894">
            <v>1314.04</v>
          </cell>
          <cell r="G894">
            <v>1313.75</v>
          </cell>
          <cell r="H894">
            <v>1312.28</v>
          </cell>
          <cell r="I894">
            <v>1311.12</v>
          </cell>
          <cell r="J894">
            <v>27.9</v>
          </cell>
          <cell r="K894">
            <v>0</v>
          </cell>
          <cell r="L894" t="str">
            <v xml:space="preserve">Tramos Existentes </v>
          </cell>
          <cell r="M894" t="str">
            <v>Existente</v>
          </cell>
        </row>
        <row r="895">
          <cell r="B895">
            <v>553</v>
          </cell>
          <cell r="C895">
            <v>556</v>
          </cell>
          <cell r="D895">
            <v>1.4999999999999999E-2</v>
          </cell>
          <cell r="E895">
            <v>10</v>
          </cell>
          <cell r="F895">
            <v>1313.75</v>
          </cell>
          <cell r="G895">
            <v>1312.58</v>
          </cell>
          <cell r="H895">
            <v>1311.12</v>
          </cell>
          <cell r="I895">
            <v>1310</v>
          </cell>
          <cell r="J895">
            <v>28.8</v>
          </cell>
          <cell r="K895">
            <v>0</v>
          </cell>
          <cell r="L895" t="str">
            <v xml:space="preserve">Tramos Existentes </v>
          </cell>
          <cell r="M895" t="str">
            <v>Existente</v>
          </cell>
        </row>
        <row r="896">
          <cell r="B896">
            <v>552</v>
          </cell>
          <cell r="C896">
            <v>554</v>
          </cell>
          <cell r="D896">
            <v>1.4999999999999999E-2</v>
          </cell>
          <cell r="E896">
            <v>10</v>
          </cell>
          <cell r="F896">
            <v>1314.06</v>
          </cell>
          <cell r="G896">
            <v>1313.74</v>
          </cell>
          <cell r="H896">
            <v>1312.98</v>
          </cell>
          <cell r="I896">
            <v>1311.67</v>
          </cell>
          <cell r="J896">
            <v>28</v>
          </cell>
          <cell r="K896">
            <v>0</v>
          </cell>
          <cell r="L896" t="str">
            <v xml:space="preserve">Tramos Existentes </v>
          </cell>
          <cell r="M896" t="str">
            <v>Existente</v>
          </cell>
        </row>
        <row r="897">
          <cell r="B897">
            <v>554</v>
          </cell>
          <cell r="C897">
            <v>555</v>
          </cell>
          <cell r="D897">
            <v>1.4999999999999999E-2</v>
          </cell>
          <cell r="E897">
            <v>10</v>
          </cell>
          <cell r="F897">
            <v>1313.74</v>
          </cell>
          <cell r="G897">
            <v>1313</v>
          </cell>
          <cell r="H897">
            <v>1311.67</v>
          </cell>
          <cell r="I897">
            <v>1310.89</v>
          </cell>
          <cell r="J897">
            <v>24.2</v>
          </cell>
          <cell r="K897">
            <v>0</v>
          </cell>
          <cell r="L897" t="str">
            <v xml:space="preserve">Tramos Existentes </v>
          </cell>
          <cell r="M897" t="str">
            <v>Existente</v>
          </cell>
        </row>
        <row r="898">
          <cell r="B898" t="str">
            <v>559i</v>
          </cell>
          <cell r="C898">
            <v>626</v>
          </cell>
          <cell r="D898">
            <v>1.4999999999999999E-2</v>
          </cell>
          <cell r="E898">
            <v>8</v>
          </cell>
          <cell r="F898">
            <v>1315.1</v>
          </cell>
          <cell r="G898">
            <v>1316.16</v>
          </cell>
          <cell r="H898">
            <v>1313.91</v>
          </cell>
          <cell r="I898">
            <v>1313.35</v>
          </cell>
          <cell r="J898">
            <v>27.8</v>
          </cell>
          <cell r="K898">
            <v>0</v>
          </cell>
          <cell r="L898" t="str">
            <v xml:space="preserve">Tramos Existentes </v>
          </cell>
          <cell r="M898" t="str">
            <v>Existente</v>
          </cell>
        </row>
        <row r="899">
          <cell r="B899">
            <v>564</v>
          </cell>
          <cell r="C899">
            <v>563</v>
          </cell>
          <cell r="D899">
            <v>1.4999999999999999E-2</v>
          </cell>
          <cell r="E899">
            <v>10</v>
          </cell>
          <cell r="F899">
            <v>1322.3</v>
          </cell>
          <cell r="G899">
            <v>1322.09</v>
          </cell>
          <cell r="H899">
            <v>1321.04</v>
          </cell>
          <cell r="I899">
            <v>1318.81</v>
          </cell>
          <cell r="J899">
            <v>45.7</v>
          </cell>
          <cell r="K899">
            <v>0</v>
          </cell>
          <cell r="L899" t="str">
            <v xml:space="preserve">Tramos Existentes </v>
          </cell>
          <cell r="M899" t="str">
            <v>Existente</v>
          </cell>
        </row>
        <row r="900">
          <cell r="B900">
            <v>604</v>
          </cell>
          <cell r="C900">
            <v>605</v>
          </cell>
          <cell r="D900">
            <v>0.01</v>
          </cell>
          <cell r="E900">
            <v>8</v>
          </cell>
          <cell r="F900">
            <v>1302.17</v>
          </cell>
          <cell r="G900">
            <v>1303.3800000000001</v>
          </cell>
          <cell r="H900">
            <v>1300.02</v>
          </cell>
          <cell r="I900">
            <v>1299.5899999999999</v>
          </cell>
          <cell r="J900">
            <v>35.1</v>
          </cell>
          <cell r="K900">
            <v>0</v>
          </cell>
          <cell r="L900" t="str">
            <v xml:space="preserve">Tramos Existentes </v>
          </cell>
          <cell r="M900" t="str">
            <v>Existente</v>
          </cell>
        </row>
        <row r="901">
          <cell r="B901" t="str">
            <v>568ii</v>
          </cell>
          <cell r="C901">
            <v>567</v>
          </cell>
          <cell r="D901">
            <v>1.4999999999999999E-2</v>
          </cell>
          <cell r="E901">
            <v>8</v>
          </cell>
          <cell r="F901">
            <v>1323.17</v>
          </cell>
          <cell r="G901">
            <v>1321.09</v>
          </cell>
          <cell r="H901">
            <v>1321.79</v>
          </cell>
          <cell r="I901">
            <v>1318.08</v>
          </cell>
          <cell r="J901">
            <v>76.3</v>
          </cell>
          <cell r="K901">
            <v>0</v>
          </cell>
          <cell r="L901" t="str">
            <v xml:space="preserve">Tramos Existentes </v>
          </cell>
          <cell r="M901" t="str">
            <v>Existente</v>
          </cell>
        </row>
        <row r="902">
          <cell r="B902" t="str">
            <v>645i</v>
          </cell>
          <cell r="C902">
            <v>873</v>
          </cell>
          <cell r="D902">
            <v>1.4999999999999999E-2</v>
          </cell>
          <cell r="E902">
            <v>10</v>
          </cell>
          <cell r="F902">
            <v>1313.97</v>
          </cell>
          <cell r="G902">
            <v>1310.1199999999999</v>
          </cell>
          <cell r="H902">
            <v>1312.37</v>
          </cell>
          <cell r="I902">
            <v>1308.07</v>
          </cell>
          <cell r="J902">
            <v>55.5</v>
          </cell>
          <cell r="K902">
            <v>0</v>
          </cell>
          <cell r="L902" t="str">
            <v xml:space="preserve">Tramos Existentes </v>
          </cell>
          <cell r="M902" t="str">
            <v>Existente</v>
          </cell>
        </row>
        <row r="903">
          <cell r="B903">
            <v>911</v>
          </cell>
          <cell r="C903">
            <v>910</v>
          </cell>
          <cell r="D903">
            <v>0.01</v>
          </cell>
          <cell r="E903">
            <v>16</v>
          </cell>
          <cell r="F903">
            <v>1313.29</v>
          </cell>
          <cell r="G903">
            <v>1314.1</v>
          </cell>
          <cell r="H903">
            <v>1311.38</v>
          </cell>
          <cell r="I903">
            <v>1309.02</v>
          </cell>
          <cell r="J903">
            <v>12.8</v>
          </cell>
          <cell r="K903">
            <v>0</v>
          </cell>
          <cell r="L903" t="str">
            <v xml:space="preserve">Tramos Existentes </v>
          </cell>
          <cell r="M903" t="str">
            <v>Existente</v>
          </cell>
        </row>
        <row r="904">
          <cell r="B904">
            <v>910</v>
          </cell>
          <cell r="C904">
            <v>909</v>
          </cell>
          <cell r="D904">
            <v>0.01</v>
          </cell>
          <cell r="E904">
            <v>16</v>
          </cell>
          <cell r="F904">
            <v>1314.1</v>
          </cell>
          <cell r="G904">
            <v>1314.09</v>
          </cell>
          <cell r="H904">
            <v>1309.02</v>
          </cell>
          <cell r="I904">
            <v>1308.94</v>
          </cell>
          <cell r="J904">
            <v>10.1</v>
          </cell>
          <cell r="K904">
            <v>0</v>
          </cell>
          <cell r="L904" t="str">
            <v xml:space="preserve">Tramos Existentes </v>
          </cell>
          <cell r="M904" t="str">
            <v>Existente</v>
          </cell>
        </row>
        <row r="905">
          <cell r="B905" t="str">
            <v>567i</v>
          </cell>
          <cell r="C905">
            <v>565</v>
          </cell>
          <cell r="D905">
            <v>1.4999999999999999E-2</v>
          </cell>
          <cell r="E905">
            <v>10</v>
          </cell>
          <cell r="F905">
            <v>1321.09</v>
          </cell>
          <cell r="G905">
            <v>1321.65</v>
          </cell>
          <cell r="H905">
            <v>1318.62</v>
          </cell>
          <cell r="I905">
            <v>1318.41</v>
          </cell>
          <cell r="J905">
            <v>73.599999999999994</v>
          </cell>
          <cell r="K905">
            <v>0</v>
          </cell>
          <cell r="L905" t="str">
            <v xml:space="preserve">Tramos Existentes </v>
          </cell>
          <cell r="M905" t="str">
            <v>Existente</v>
          </cell>
        </row>
        <row r="906">
          <cell r="B906" t="str">
            <v>568i</v>
          </cell>
          <cell r="C906">
            <v>569</v>
          </cell>
          <cell r="D906">
            <v>1.4999999999999999E-2</v>
          </cell>
          <cell r="E906">
            <v>12</v>
          </cell>
          <cell r="F906">
            <v>1323.17</v>
          </cell>
          <cell r="G906">
            <v>1323.29</v>
          </cell>
          <cell r="H906">
            <v>1321.77</v>
          </cell>
          <cell r="I906">
            <v>1320.12</v>
          </cell>
          <cell r="J906">
            <v>34.299999999999997</v>
          </cell>
          <cell r="K906">
            <v>0</v>
          </cell>
          <cell r="L906" t="str">
            <v xml:space="preserve">Tramos Existentes </v>
          </cell>
          <cell r="M906" t="str">
            <v>Existente</v>
          </cell>
        </row>
        <row r="907">
          <cell r="B907">
            <v>569</v>
          </cell>
          <cell r="C907">
            <v>562</v>
          </cell>
          <cell r="D907">
            <v>1.4999999999999999E-2</v>
          </cell>
          <cell r="E907">
            <v>10</v>
          </cell>
          <cell r="F907">
            <v>1323.29</v>
          </cell>
          <cell r="G907">
            <v>1322.37</v>
          </cell>
          <cell r="H907">
            <v>1320.12</v>
          </cell>
          <cell r="I907">
            <v>1319.21</v>
          </cell>
          <cell r="J907">
            <v>41.3</v>
          </cell>
          <cell r="K907">
            <v>0</v>
          </cell>
          <cell r="L907" t="str">
            <v xml:space="preserve">Tramos Existentes </v>
          </cell>
          <cell r="M907" t="str">
            <v>Existente</v>
          </cell>
        </row>
        <row r="908">
          <cell r="B908">
            <v>573</v>
          </cell>
          <cell r="C908">
            <v>503</v>
          </cell>
          <cell r="D908">
            <v>1.4999999999999999E-2</v>
          </cell>
          <cell r="E908">
            <v>10</v>
          </cell>
          <cell r="F908">
            <v>1292.99</v>
          </cell>
          <cell r="G908">
            <v>1293.8699999999999</v>
          </cell>
          <cell r="H908">
            <v>1291.3699999999999</v>
          </cell>
          <cell r="I908">
            <v>1290.6199999999999</v>
          </cell>
          <cell r="J908">
            <v>31.2</v>
          </cell>
          <cell r="K908">
            <v>0</v>
          </cell>
          <cell r="L908" t="str">
            <v xml:space="preserve">Tramos Existentes </v>
          </cell>
          <cell r="M908" t="str">
            <v>Existente</v>
          </cell>
        </row>
        <row r="909">
          <cell r="B909">
            <v>592</v>
          </cell>
          <cell r="C909">
            <v>530</v>
          </cell>
          <cell r="D909">
            <v>1.4999999999999999E-2</v>
          </cell>
          <cell r="E909">
            <v>24</v>
          </cell>
          <cell r="F909">
            <v>1315.86</v>
          </cell>
          <cell r="G909">
            <v>1313.87</v>
          </cell>
          <cell r="H909">
            <v>1310.78</v>
          </cell>
          <cell r="I909">
            <v>1309.08</v>
          </cell>
          <cell r="J909">
            <v>28.4</v>
          </cell>
          <cell r="K909">
            <v>0</v>
          </cell>
          <cell r="L909" t="str">
            <v xml:space="preserve">Renovacion </v>
          </cell>
          <cell r="M909" t="str">
            <v>Existente</v>
          </cell>
        </row>
        <row r="910">
          <cell r="B910">
            <v>593</v>
          </cell>
          <cell r="C910">
            <v>530</v>
          </cell>
          <cell r="D910">
            <v>1.4999999999999999E-2</v>
          </cell>
          <cell r="E910">
            <v>12</v>
          </cell>
          <cell r="F910">
            <v>1315.42</v>
          </cell>
          <cell r="G910">
            <v>1313.87</v>
          </cell>
          <cell r="H910">
            <v>1314.31</v>
          </cell>
          <cell r="I910">
            <v>1309.08</v>
          </cell>
          <cell r="J910">
            <v>19.2</v>
          </cell>
          <cell r="K910">
            <v>0</v>
          </cell>
          <cell r="L910" t="str">
            <v xml:space="preserve">Renovacion </v>
          </cell>
          <cell r="M910" t="str">
            <v>Existente</v>
          </cell>
        </row>
        <row r="911">
          <cell r="B911">
            <v>600</v>
          </cell>
          <cell r="C911">
            <v>598</v>
          </cell>
          <cell r="D911">
            <v>1.4999999999999999E-2</v>
          </cell>
          <cell r="E911">
            <v>12</v>
          </cell>
          <cell r="F911">
            <v>1315.41</v>
          </cell>
          <cell r="G911">
            <v>1315.87</v>
          </cell>
          <cell r="H911">
            <v>1311.81</v>
          </cell>
          <cell r="I911">
            <v>1311.01</v>
          </cell>
          <cell r="J911">
            <v>18.3</v>
          </cell>
          <cell r="K911">
            <v>0</v>
          </cell>
          <cell r="L911" t="str">
            <v xml:space="preserve">Renovacion </v>
          </cell>
          <cell r="M911" t="str">
            <v>Existente</v>
          </cell>
        </row>
        <row r="912">
          <cell r="B912" t="str">
            <v>565i</v>
          </cell>
          <cell r="C912">
            <v>566</v>
          </cell>
          <cell r="D912">
            <v>1.4999999999999999E-2</v>
          </cell>
          <cell r="E912">
            <v>16</v>
          </cell>
          <cell r="F912">
            <v>1321.65</v>
          </cell>
          <cell r="G912">
            <v>1319.16</v>
          </cell>
          <cell r="H912">
            <v>1318.45</v>
          </cell>
          <cell r="I912">
            <v>1316.83</v>
          </cell>
          <cell r="J912">
            <v>76.3</v>
          </cell>
          <cell r="K912">
            <v>0</v>
          </cell>
          <cell r="L912" t="str">
            <v xml:space="preserve">Tramos Existentes </v>
          </cell>
          <cell r="M912" t="str">
            <v>Existente</v>
          </cell>
        </row>
        <row r="913">
          <cell r="B913" t="str">
            <v>P38</v>
          </cell>
          <cell r="C913">
            <v>745</v>
          </cell>
          <cell r="D913">
            <v>1.4999999999999999E-2</v>
          </cell>
          <cell r="E913">
            <v>10</v>
          </cell>
          <cell r="F913">
            <v>1323</v>
          </cell>
          <cell r="G913">
            <v>1321.09</v>
          </cell>
          <cell r="H913">
            <v>1321.65</v>
          </cell>
          <cell r="I913">
            <v>1319.18</v>
          </cell>
          <cell r="J913">
            <v>91.1</v>
          </cell>
          <cell r="K913">
            <v>0</v>
          </cell>
          <cell r="L913" t="str">
            <v xml:space="preserve">Tramos Existentes </v>
          </cell>
          <cell r="M913" t="str">
            <v>Existente</v>
          </cell>
        </row>
        <row r="914">
          <cell r="B914" t="str">
            <v>S8</v>
          </cell>
          <cell r="C914" t="str">
            <v>S9</v>
          </cell>
          <cell r="D914">
            <v>1.2999999999999999E-2</v>
          </cell>
          <cell r="E914">
            <v>10</v>
          </cell>
          <cell r="F914">
            <v>1297.21</v>
          </cell>
          <cell r="G914">
            <v>1296.55</v>
          </cell>
          <cell r="H914">
            <v>1290.8</v>
          </cell>
          <cell r="I914">
            <v>1290.6300000000001</v>
          </cell>
          <cell r="J914">
            <v>45.2</v>
          </cell>
          <cell r="K914">
            <v>0</v>
          </cell>
          <cell r="L914" t="str">
            <v>Unificacion de Vertimientos</v>
          </cell>
          <cell r="M914" t="str">
            <v>Nuevo</v>
          </cell>
        </row>
        <row r="915">
          <cell r="B915" t="str">
            <v>P25</v>
          </cell>
          <cell r="C915">
            <v>535</v>
          </cell>
          <cell r="D915">
            <v>0.01</v>
          </cell>
          <cell r="E915">
            <v>48</v>
          </cell>
          <cell r="F915">
            <v>1308.08</v>
          </cell>
          <cell r="G915">
            <v>1307.53</v>
          </cell>
          <cell r="H915">
            <v>1306.58</v>
          </cell>
          <cell r="I915">
            <v>1305.18</v>
          </cell>
          <cell r="J915">
            <v>6.5</v>
          </cell>
          <cell r="K915">
            <v>0</v>
          </cell>
          <cell r="L915" t="str">
            <v xml:space="preserve">Tramos Existentes </v>
          </cell>
          <cell r="M915" t="str">
            <v>Existente</v>
          </cell>
        </row>
        <row r="916">
          <cell r="B916" t="str">
            <v>P26</v>
          </cell>
          <cell r="C916">
            <v>538</v>
          </cell>
          <cell r="D916">
            <v>1.4999999999999999E-2</v>
          </cell>
          <cell r="E916">
            <v>8</v>
          </cell>
          <cell r="F916">
            <v>1307.3699999999999</v>
          </cell>
          <cell r="G916">
            <v>1306.5999999999999</v>
          </cell>
          <cell r="H916">
            <v>1306.03</v>
          </cell>
          <cell r="I916">
            <v>1303.67</v>
          </cell>
          <cell r="J916">
            <v>7.6</v>
          </cell>
          <cell r="K916">
            <v>0</v>
          </cell>
          <cell r="L916" t="str">
            <v xml:space="preserve">Tramos Existentes </v>
          </cell>
          <cell r="M916" t="str">
            <v>Existente</v>
          </cell>
        </row>
        <row r="917">
          <cell r="B917" t="str">
            <v>P27</v>
          </cell>
          <cell r="C917">
            <v>538</v>
          </cell>
          <cell r="D917">
            <v>1.4999999999999999E-2</v>
          </cell>
          <cell r="E917">
            <v>8</v>
          </cell>
          <cell r="F917">
            <v>1306.6199999999999</v>
          </cell>
          <cell r="G917">
            <v>1306.5999999999999</v>
          </cell>
          <cell r="H917">
            <v>1305.05</v>
          </cell>
          <cell r="I917">
            <v>1303.67</v>
          </cell>
          <cell r="J917">
            <v>5.8</v>
          </cell>
          <cell r="K917">
            <v>0</v>
          </cell>
          <cell r="L917" t="str">
            <v xml:space="preserve">Tramos Existentes </v>
          </cell>
          <cell r="M917" t="str">
            <v>Existente</v>
          </cell>
        </row>
        <row r="918">
          <cell r="B918" t="str">
            <v>P28</v>
          </cell>
          <cell r="C918">
            <v>1094</v>
          </cell>
          <cell r="D918">
            <v>0.01</v>
          </cell>
          <cell r="E918">
            <v>8</v>
          </cell>
          <cell r="F918">
            <v>1298.8499999999999</v>
          </cell>
          <cell r="G918">
            <v>1297.6400000000001</v>
          </cell>
          <cell r="H918">
            <v>1296.9100000000001</v>
          </cell>
          <cell r="I918">
            <v>1294.8399999999999</v>
          </cell>
          <cell r="J918">
            <v>52</v>
          </cell>
          <cell r="K918">
            <v>0</v>
          </cell>
          <cell r="L918" t="str">
            <v xml:space="preserve">Tramos Existentes </v>
          </cell>
          <cell r="M918" t="str">
            <v>Existente</v>
          </cell>
        </row>
        <row r="919">
          <cell r="B919" t="str">
            <v>P30</v>
          </cell>
          <cell r="C919">
            <v>1106</v>
          </cell>
          <cell r="D919">
            <v>1.4999999999999999E-2</v>
          </cell>
          <cell r="E919">
            <v>8</v>
          </cell>
          <cell r="F919">
            <v>1293.04</v>
          </cell>
          <cell r="G919">
            <v>1291.55</v>
          </cell>
          <cell r="H919">
            <v>1290.8599999999999</v>
          </cell>
          <cell r="I919">
            <v>1288.95</v>
          </cell>
          <cell r="J919">
            <v>30.2</v>
          </cell>
          <cell r="K919">
            <v>0</v>
          </cell>
          <cell r="L919" t="str">
            <v xml:space="preserve">Tramos Existentes </v>
          </cell>
          <cell r="M919" t="str">
            <v>Existente</v>
          </cell>
        </row>
        <row r="920">
          <cell r="B920" t="str">
            <v>P32</v>
          </cell>
          <cell r="C920">
            <v>601</v>
          </cell>
          <cell r="D920">
            <v>1.4999999999999999E-2</v>
          </cell>
          <cell r="E920">
            <v>10</v>
          </cell>
          <cell r="F920">
            <v>1305.5</v>
          </cell>
          <cell r="G920">
            <v>1305.3499999999999</v>
          </cell>
          <cell r="H920">
            <v>1303.06</v>
          </cell>
          <cell r="I920">
            <v>1302.27</v>
          </cell>
          <cell r="J920">
            <v>5.6</v>
          </cell>
          <cell r="K920">
            <v>0</v>
          </cell>
          <cell r="L920" t="str">
            <v xml:space="preserve">Tramos Existentes </v>
          </cell>
          <cell r="M920" t="str">
            <v>Existente</v>
          </cell>
        </row>
        <row r="921">
          <cell r="B921" t="str">
            <v>P33</v>
          </cell>
          <cell r="C921">
            <v>601</v>
          </cell>
          <cell r="D921">
            <v>1.4999999999999999E-2</v>
          </cell>
          <cell r="E921">
            <v>10</v>
          </cell>
          <cell r="F921">
            <v>1305.3699999999999</v>
          </cell>
          <cell r="G921">
            <v>1305.3499999999999</v>
          </cell>
          <cell r="H921">
            <v>1302.3399999999999</v>
          </cell>
          <cell r="I921">
            <v>1302.27</v>
          </cell>
          <cell r="J921">
            <v>7.5</v>
          </cell>
          <cell r="K921">
            <v>0</v>
          </cell>
          <cell r="L921" t="str">
            <v xml:space="preserve">Tramos Existentes </v>
          </cell>
          <cell r="M921" t="str">
            <v>Existente</v>
          </cell>
        </row>
        <row r="922">
          <cell r="B922" t="str">
            <v>P34</v>
          </cell>
          <cell r="C922">
            <v>606</v>
          </cell>
          <cell r="D922">
            <v>1.4999999999999999E-2</v>
          </cell>
          <cell r="E922">
            <v>8</v>
          </cell>
          <cell r="F922">
            <v>1303.55</v>
          </cell>
          <cell r="G922">
            <v>1303.4000000000001</v>
          </cell>
          <cell r="H922">
            <v>1299.93</v>
          </cell>
          <cell r="I922">
            <v>1299.51</v>
          </cell>
          <cell r="J922">
            <v>7.7</v>
          </cell>
          <cell r="K922">
            <v>0</v>
          </cell>
          <cell r="L922" t="str">
            <v xml:space="preserve">Tramos Existentes </v>
          </cell>
          <cell r="M922" t="str">
            <v>Existente</v>
          </cell>
        </row>
        <row r="923">
          <cell r="B923" t="str">
            <v>P23</v>
          </cell>
          <cell r="C923">
            <v>495</v>
          </cell>
          <cell r="D923">
            <v>1.4999999999999999E-2</v>
          </cell>
          <cell r="E923">
            <v>8</v>
          </cell>
          <cell r="F923">
            <v>1322.58</v>
          </cell>
          <cell r="G923">
            <v>1322.57</v>
          </cell>
          <cell r="H923">
            <v>1321.03</v>
          </cell>
          <cell r="I923">
            <v>1320.71</v>
          </cell>
          <cell r="J923">
            <v>28.2</v>
          </cell>
          <cell r="K923">
            <v>0</v>
          </cell>
          <cell r="L923" t="str">
            <v xml:space="preserve">Tramos Existentes </v>
          </cell>
          <cell r="M923" t="str">
            <v>Existente</v>
          </cell>
        </row>
        <row r="924">
          <cell r="B924" t="str">
            <v>P36</v>
          </cell>
          <cell r="C924">
            <v>609</v>
          </cell>
          <cell r="D924">
            <v>1.4999999999999999E-2</v>
          </cell>
          <cell r="E924">
            <v>8</v>
          </cell>
          <cell r="F924">
            <v>1302.5899999999999</v>
          </cell>
          <cell r="G924">
            <v>1302.48</v>
          </cell>
          <cell r="H924">
            <v>1297.97</v>
          </cell>
          <cell r="I924">
            <v>1297.8399999999999</v>
          </cell>
          <cell r="J924">
            <v>24</v>
          </cell>
          <cell r="K924">
            <v>0</v>
          </cell>
          <cell r="L924" t="str">
            <v xml:space="preserve">Tramos Existentes </v>
          </cell>
          <cell r="M924" t="str">
            <v>Existente</v>
          </cell>
        </row>
        <row r="925">
          <cell r="B925" t="str">
            <v>P20</v>
          </cell>
          <cell r="C925">
            <v>468</v>
          </cell>
          <cell r="D925">
            <v>1.4999999999999999E-2</v>
          </cell>
          <cell r="E925">
            <v>8</v>
          </cell>
          <cell r="F925">
            <v>1308.43</v>
          </cell>
          <cell r="G925">
            <v>1308.45</v>
          </cell>
          <cell r="H925">
            <v>1305.93</v>
          </cell>
          <cell r="I925">
            <v>1305.74</v>
          </cell>
          <cell r="J925">
            <v>9.8000000000000007</v>
          </cell>
          <cell r="K925">
            <v>0</v>
          </cell>
          <cell r="L925" t="str">
            <v xml:space="preserve">Tramos Existentes </v>
          </cell>
          <cell r="M925" t="str">
            <v>Existente</v>
          </cell>
        </row>
        <row r="926">
          <cell r="B926" t="str">
            <v>P40</v>
          </cell>
          <cell r="C926">
            <v>918</v>
          </cell>
          <cell r="D926">
            <v>0.01</v>
          </cell>
          <cell r="E926">
            <v>12</v>
          </cell>
          <cell r="F926">
            <v>1318</v>
          </cell>
          <cell r="G926">
            <v>1314.85</v>
          </cell>
          <cell r="H926">
            <v>1314.42</v>
          </cell>
          <cell r="I926">
            <v>1308.33</v>
          </cell>
          <cell r="J926">
            <v>36.4</v>
          </cell>
          <cell r="K926">
            <v>0</v>
          </cell>
          <cell r="L926" t="str">
            <v xml:space="preserve">Tramos Existentes </v>
          </cell>
          <cell r="M926" t="str">
            <v>Existente</v>
          </cell>
        </row>
        <row r="927">
          <cell r="B927" t="str">
            <v>P6</v>
          </cell>
          <cell r="C927">
            <v>1032</v>
          </cell>
          <cell r="D927">
            <v>1.4999999999999999E-2</v>
          </cell>
          <cell r="E927">
            <v>8</v>
          </cell>
          <cell r="F927">
            <v>1310.67</v>
          </cell>
          <cell r="G927">
            <v>1309.42</v>
          </cell>
          <cell r="H927">
            <v>1308.72</v>
          </cell>
          <cell r="I927">
            <v>1307.42</v>
          </cell>
          <cell r="J927">
            <v>23.4</v>
          </cell>
          <cell r="K927">
            <v>0</v>
          </cell>
          <cell r="L927" t="str">
            <v xml:space="preserve">Tramos Existentes </v>
          </cell>
          <cell r="M927" t="str">
            <v>Existente</v>
          </cell>
        </row>
        <row r="928">
          <cell r="B928">
            <v>676</v>
          </cell>
          <cell r="C928" t="str">
            <v>S2</v>
          </cell>
          <cell r="D928">
            <v>1.2999999999999999E-2</v>
          </cell>
          <cell r="E928">
            <v>10</v>
          </cell>
          <cell r="F928">
            <v>1296.54</v>
          </cell>
          <cell r="G928">
            <v>1293.3499999999999</v>
          </cell>
          <cell r="H928">
            <v>1291.8499999999999</v>
          </cell>
          <cell r="I928">
            <v>1291.8699999999999</v>
          </cell>
          <cell r="J928">
            <v>38.700000000000003</v>
          </cell>
          <cell r="K928">
            <v>0</v>
          </cell>
          <cell r="L928" t="str">
            <v>Unificacion de Vertimientos</v>
          </cell>
          <cell r="M928" t="str">
            <v>Nuevo</v>
          </cell>
        </row>
        <row r="929">
          <cell r="B929" t="str">
            <v>S2</v>
          </cell>
          <cell r="C929" t="str">
            <v>S3</v>
          </cell>
          <cell r="D929">
            <v>1.2999999999999999E-2</v>
          </cell>
          <cell r="E929">
            <v>10</v>
          </cell>
          <cell r="F929">
            <v>1293.3499999999999</v>
          </cell>
          <cell r="G929">
            <v>1294.06</v>
          </cell>
          <cell r="H929">
            <v>1291.8699999999999</v>
          </cell>
          <cell r="I929">
            <v>1291.7</v>
          </cell>
          <cell r="J929">
            <v>27.8</v>
          </cell>
          <cell r="K929">
            <v>0</v>
          </cell>
          <cell r="L929" t="str">
            <v>Unificacion de Vertimientos</v>
          </cell>
          <cell r="M929" t="str">
            <v>Nuevo</v>
          </cell>
        </row>
        <row r="930">
          <cell r="B930" t="str">
            <v>S3</v>
          </cell>
          <cell r="C930" t="str">
            <v>S4</v>
          </cell>
          <cell r="D930">
            <v>1.2999999999999999E-2</v>
          </cell>
          <cell r="E930">
            <v>10</v>
          </cell>
          <cell r="F930">
            <v>1294.06</v>
          </cell>
          <cell r="G930">
            <v>1294</v>
          </cell>
          <cell r="H930">
            <v>1291.7</v>
          </cell>
          <cell r="I930">
            <v>1291.54</v>
          </cell>
          <cell r="J930">
            <v>43.1</v>
          </cell>
          <cell r="K930">
            <v>0</v>
          </cell>
          <cell r="L930" t="str">
            <v>Unificacion de Vertimientos</v>
          </cell>
          <cell r="M930" t="str">
            <v>Nuevo</v>
          </cell>
        </row>
        <row r="931">
          <cell r="B931" t="str">
            <v>S4</v>
          </cell>
          <cell r="C931" t="str">
            <v>S5</v>
          </cell>
          <cell r="D931">
            <v>1.2999999999999999E-2</v>
          </cell>
          <cell r="E931">
            <v>10</v>
          </cell>
          <cell r="F931">
            <v>1294</v>
          </cell>
          <cell r="G931">
            <v>1295.08</v>
          </cell>
          <cell r="H931">
            <v>1291.54</v>
          </cell>
          <cell r="I931">
            <v>1291.3699999999999</v>
          </cell>
          <cell r="J931">
            <v>46.7</v>
          </cell>
          <cell r="K931">
            <v>0</v>
          </cell>
          <cell r="L931" t="str">
            <v>Unificacion de Vertimientos</v>
          </cell>
          <cell r="M931" t="str">
            <v>Nuevo</v>
          </cell>
        </row>
        <row r="932">
          <cell r="B932" t="str">
            <v>S5</v>
          </cell>
          <cell r="C932" t="str">
            <v>S6</v>
          </cell>
          <cell r="D932">
            <v>1.2999999999999999E-2</v>
          </cell>
          <cell r="E932">
            <v>10</v>
          </cell>
          <cell r="F932">
            <v>1295.08</v>
          </cell>
          <cell r="G932">
            <v>1296.1300000000001</v>
          </cell>
          <cell r="H932">
            <v>1291.3699999999999</v>
          </cell>
          <cell r="I932">
            <v>1291.2</v>
          </cell>
          <cell r="J932">
            <v>47.1</v>
          </cell>
          <cell r="K932">
            <v>0</v>
          </cell>
          <cell r="L932" t="str">
            <v>Unificacion de Vertimientos</v>
          </cell>
          <cell r="M932" t="str">
            <v>Nuevo</v>
          </cell>
        </row>
        <row r="933">
          <cell r="B933" t="str">
            <v>S6</v>
          </cell>
          <cell r="C933" t="str">
            <v>S7</v>
          </cell>
          <cell r="D933">
            <v>1.2999999999999999E-2</v>
          </cell>
          <cell r="E933">
            <v>10</v>
          </cell>
          <cell r="F933">
            <v>1296.1300000000001</v>
          </cell>
          <cell r="G933">
            <v>1295.6400000000001</v>
          </cell>
          <cell r="H933">
            <v>1291.2</v>
          </cell>
          <cell r="I933">
            <v>1291.07</v>
          </cell>
          <cell r="J933">
            <v>33.6</v>
          </cell>
          <cell r="K933">
            <v>0</v>
          </cell>
          <cell r="L933" t="str">
            <v>Unificacion de Vertimientos</v>
          </cell>
          <cell r="M933" t="str">
            <v>Nuevo</v>
          </cell>
        </row>
        <row r="934">
          <cell r="B934">
            <v>926</v>
          </cell>
          <cell r="C934">
            <v>925</v>
          </cell>
          <cell r="D934">
            <v>0.01</v>
          </cell>
          <cell r="E934">
            <v>12</v>
          </cell>
          <cell r="F934">
            <v>1300.95</v>
          </cell>
          <cell r="G934">
            <v>1301.6500000000001</v>
          </cell>
          <cell r="H934">
            <v>1298.8499999999999</v>
          </cell>
          <cell r="I934">
            <v>1298.45</v>
          </cell>
          <cell r="J934">
            <v>26.5</v>
          </cell>
          <cell r="K934">
            <v>0</v>
          </cell>
          <cell r="L934" t="str">
            <v xml:space="preserve">Tramos Existentes </v>
          </cell>
          <cell r="M934" t="str">
            <v>Existente</v>
          </cell>
        </row>
        <row r="935">
          <cell r="B935" t="str">
            <v>P35</v>
          </cell>
          <cell r="C935">
            <v>606</v>
          </cell>
          <cell r="D935">
            <v>1.4999999999999999E-2</v>
          </cell>
          <cell r="E935">
            <v>16</v>
          </cell>
          <cell r="F935">
            <v>1302.3800000000001</v>
          </cell>
          <cell r="G935">
            <v>1303.4000000000001</v>
          </cell>
          <cell r="H935">
            <v>1300.08</v>
          </cell>
          <cell r="I935">
            <v>1299.51</v>
          </cell>
          <cell r="J935">
            <v>8.1999999999999993</v>
          </cell>
          <cell r="K935">
            <v>0</v>
          </cell>
          <cell r="L935" t="str">
            <v xml:space="preserve">Tramos Existentes </v>
          </cell>
          <cell r="M935" t="str">
            <v>Existente</v>
          </cell>
        </row>
        <row r="936">
          <cell r="B936">
            <v>964</v>
          </cell>
          <cell r="C936">
            <v>967</v>
          </cell>
          <cell r="D936">
            <v>1.4999999999999999E-2</v>
          </cell>
          <cell r="E936">
            <v>8</v>
          </cell>
          <cell r="F936">
            <v>1313.05</v>
          </cell>
          <cell r="G936">
            <v>1310.01</v>
          </cell>
          <cell r="H936">
            <v>1311.4</v>
          </cell>
          <cell r="I936">
            <v>1304.3</v>
          </cell>
          <cell r="J936">
            <v>80.3</v>
          </cell>
          <cell r="K936">
            <v>0</v>
          </cell>
          <cell r="L936" t="str">
            <v xml:space="preserve">Tramos Existentes </v>
          </cell>
          <cell r="M936" t="str">
            <v>Existente</v>
          </cell>
        </row>
        <row r="937">
          <cell r="B937">
            <v>759</v>
          </cell>
          <cell r="C937">
            <v>758</v>
          </cell>
          <cell r="D937">
            <v>1.4999999999999999E-2</v>
          </cell>
          <cell r="E937">
            <v>10</v>
          </cell>
          <cell r="F937">
            <v>1320.5</v>
          </cell>
          <cell r="G937">
            <v>1320.89</v>
          </cell>
          <cell r="H937">
            <v>1318.79</v>
          </cell>
          <cell r="I937">
            <v>1318.59</v>
          </cell>
          <cell r="J937">
            <v>37.299999999999997</v>
          </cell>
          <cell r="K937">
            <v>0</v>
          </cell>
          <cell r="L937" t="str">
            <v xml:space="preserve">Tramos Existentes </v>
          </cell>
          <cell r="M937" t="str">
            <v>Existente</v>
          </cell>
        </row>
        <row r="938">
          <cell r="B938">
            <v>929</v>
          </cell>
          <cell r="C938">
            <v>930</v>
          </cell>
          <cell r="D938">
            <v>1.4999999999999999E-2</v>
          </cell>
          <cell r="E938">
            <v>8</v>
          </cell>
          <cell r="F938">
            <v>1301.27</v>
          </cell>
          <cell r="G938">
            <v>1299.3499999999999</v>
          </cell>
          <cell r="H938">
            <v>1300.76</v>
          </cell>
          <cell r="I938">
            <v>1297.93</v>
          </cell>
          <cell r="J938">
            <v>82.9</v>
          </cell>
          <cell r="K938">
            <v>0</v>
          </cell>
          <cell r="L938" t="str">
            <v xml:space="preserve">Tramos Existentes </v>
          </cell>
          <cell r="M938" t="str">
            <v>Existente</v>
          </cell>
        </row>
        <row r="939">
          <cell r="B939">
            <v>930</v>
          </cell>
          <cell r="C939">
            <v>1102</v>
          </cell>
          <cell r="D939">
            <v>1.4999999999999999E-2</v>
          </cell>
          <cell r="E939">
            <v>8</v>
          </cell>
          <cell r="F939">
            <v>1299.3499999999999</v>
          </cell>
          <cell r="G939">
            <v>1299.5999999999999</v>
          </cell>
          <cell r="H939">
            <v>1297.93</v>
          </cell>
          <cell r="I939">
            <v>1294.43</v>
          </cell>
          <cell r="J939">
            <v>46.7</v>
          </cell>
          <cell r="K939">
            <v>0</v>
          </cell>
          <cell r="L939" t="str">
            <v xml:space="preserve">Tramos Existentes </v>
          </cell>
          <cell r="M939" t="str">
            <v>Existente</v>
          </cell>
        </row>
        <row r="940">
          <cell r="B940">
            <v>934</v>
          </cell>
          <cell r="C940">
            <v>857</v>
          </cell>
          <cell r="D940">
            <v>1.4999999999999999E-2</v>
          </cell>
          <cell r="E940">
            <v>10</v>
          </cell>
          <cell r="F940">
            <v>1315.38</v>
          </cell>
          <cell r="G940">
            <v>1316.05</v>
          </cell>
          <cell r="H940">
            <v>1313.2</v>
          </cell>
          <cell r="I940">
            <v>1312.73</v>
          </cell>
          <cell r="J940">
            <v>39.799999999999997</v>
          </cell>
          <cell r="K940">
            <v>0</v>
          </cell>
          <cell r="L940" t="str">
            <v xml:space="preserve">Tramos Existentes </v>
          </cell>
          <cell r="M940" t="str">
            <v>Existente</v>
          </cell>
        </row>
        <row r="941">
          <cell r="B941">
            <v>937</v>
          </cell>
          <cell r="C941">
            <v>936</v>
          </cell>
          <cell r="D941">
            <v>0.01</v>
          </cell>
          <cell r="E941">
            <v>8</v>
          </cell>
          <cell r="F941">
            <v>1308.8</v>
          </cell>
          <cell r="G941">
            <v>1308.0999999999999</v>
          </cell>
          <cell r="H941">
            <v>1307.44</v>
          </cell>
          <cell r="I941">
            <v>1305.32</v>
          </cell>
          <cell r="J941">
            <v>35.700000000000003</v>
          </cell>
          <cell r="K941">
            <v>0</v>
          </cell>
          <cell r="L941" t="str">
            <v xml:space="preserve">Tramos Existentes </v>
          </cell>
          <cell r="M941" t="str">
            <v>Existente</v>
          </cell>
        </row>
        <row r="942">
          <cell r="B942">
            <v>936</v>
          </cell>
          <cell r="C942">
            <v>939</v>
          </cell>
          <cell r="D942">
            <v>0.01</v>
          </cell>
          <cell r="E942">
            <v>8</v>
          </cell>
          <cell r="F942">
            <v>1308.0999999999999</v>
          </cell>
          <cell r="G942">
            <v>1302.48</v>
          </cell>
          <cell r="H942">
            <v>1305.32</v>
          </cell>
          <cell r="I942">
            <v>1300.83</v>
          </cell>
          <cell r="J942">
            <v>15</v>
          </cell>
          <cell r="K942">
            <v>0</v>
          </cell>
          <cell r="L942" t="str">
            <v xml:space="preserve">Tramos Existentes </v>
          </cell>
          <cell r="M942" t="str">
            <v>Existente</v>
          </cell>
        </row>
        <row r="943">
          <cell r="B943">
            <v>939</v>
          </cell>
          <cell r="C943">
            <v>1078</v>
          </cell>
          <cell r="D943">
            <v>0.01</v>
          </cell>
          <cell r="E943">
            <v>8</v>
          </cell>
          <cell r="F943">
            <v>1302.48</v>
          </cell>
          <cell r="G943">
            <v>1302.6199999999999</v>
          </cell>
          <cell r="H943">
            <v>1300.83</v>
          </cell>
          <cell r="I943">
            <v>1298.94</v>
          </cell>
          <cell r="J943">
            <v>3.4</v>
          </cell>
          <cell r="K943">
            <v>0</v>
          </cell>
          <cell r="L943" t="str">
            <v xml:space="preserve">Tramos Existentes </v>
          </cell>
          <cell r="M943" t="str">
            <v>Existente</v>
          </cell>
        </row>
        <row r="944">
          <cell r="B944">
            <v>956</v>
          </cell>
          <cell r="C944">
            <v>957</v>
          </cell>
          <cell r="D944">
            <v>1.4999999999999999E-2</v>
          </cell>
          <cell r="E944">
            <v>8</v>
          </cell>
          <cell r="F944">
            <v>1313.92</v>
          </cell>
          <cell r="G944">
            <v>1308.3499999999999</v>
          </cell>
          <cell r="H944">
            <v>1309.75</v>
          </cell>
          <cell r="I944">
            <v>1303.69</v>
          </cell>
          <cell r="J944">
            <v>28.3</v>
          </cell>
          <cell r="K944">
            <v>0</v>
          </cell>
          <cell r="L944" t="str">
            <v xml:space="preserve">Tramos Existentes </v>
          </cell>
          <cell r="M944" t="str">
            <v>Existente</v>
          </cell>
        </row>
        <row r="945">
          <cell r="B945">
            <v>957</v>
          </cell>
          <cell r="C945">
            <v>958</v>
          </cell>
          <cell r="D945">
            <v>1.4999999999999999E-2</v>
          </cell>
          <cell r="E945">
            <v>8</v>
          </cell>
          <cell r="F945">
            <v>1308.3499999999999</v>
          </cell>
          <cell r="G945">
            <v>1304.68</v>
          </cell>
          <cell r="H945">
            <v>1303.69</v>
          </cell>
          <cell r="I945">
            <v>1299.5999999999999</v>
          </cell>
          <cell r="J945">
            <v>5.5</v>
          </cell>
          <cell r="K945">
            <v>0</v>
          </cell>
          <cell r="L945" t="str">
            <v xml:space="preserve">Tramos Existentes </v>
          </cell>
          <cell r="M945" t="str">
            <v>Existente</v>
          </cell>
        </row>
        <row r="946">
          <cell r="B946" t="str">
            <v>P24</v>
          </cell>
          <cell r="C946">
            <v>512</v>
          </cell>
          <cell r="D946">
            <v>1.4999999999999999E-2</v>
          </cell>
          <cell r="E946">
            <v>16</v>
          </cell>
          <cell r="F946">
            <v>1311.06</v>
          </cell>
          <cell r="G946">
            <v>1308.93</v>
          </cell>
          <cell r="H946">
            <v>1308.8800000000001</v>
          </cell>
          <cell r="I946">
            <v>1306.48</v>
          </cell>
          <cell r="J946">
            <v>66</v>
          </cell>
          <cell r="K946">
            <v>0</v>
          </cell>
          <cell r="L946" t="str">
            <v xml:space="preserve">Tramos Existentes </v>
          </cell>
          <cell r="M946" t="str">
            <v>Existente</v>
          </cell>
        </row>
        <row r="947">
          <cell r="B947">
            <v>959</v>
          </cell>
          <cell r="C947" t="str">
            <v>D19</v>
          </cell>
          <cell r="D947">
            <v>1.4999999999999999E-2</v>
          </cell>
          <cell r="E947">
            <v>8</v>
          </cell>
          <cell r="F947">
            <v>1300.76</v>
          </cell>
          <cell r="G947">
            <v>1295.55</v>
          </cell>
          <cell r="H947">
            <v>1295.55</v>
          </cell>
          <cell r="I947">
            <v>1295.55</v>
          </cell>
          <cell r="J947">
            <v>14.5</v>
          </cell>
          <cell r="K947">
            <v>0</v>
          </cell>
          <cell r="L947" t="str">
            <v xml:space="preserve">Tramos Existentes </v>
          </cell>
          <cell r="M947" t="str">
            <v>Existente</v>
          </cell>
        </row>
        <row r="948">
          <cell r="B948" t="str">
            <v>S9</v>
          </cell>
          <cell r="C948" t="str">
            <v>S10</v>
          </cell>
          <cell r="D948">
            <v>1.2999999999999999E-2</v>
          </cell>
          <cell r="E948">
            <v>10</v>
          </cell>
          <cell r="F948">
            <v>1296.55</v>
          </cell>
          <cell r="G948">
            <v>1294.23</v>
          </cell>
          <cell r="H948">
            <v>1290.6300000000001</v>
          </cell>
          <cell r="I948">
            <v>1290.49</v>
          </cell>
          <cell r="J948">
            <v>37.6</v>
          </cell>
          <cell r="K948">
            <v>0</v>
          </cell>
          <cell r="L948" t="str">
            <v>Unificacion de Vertimientos</v>
          </cell>
          <cell r="M948" t="str">
            <v>Nuevo</v>
          </cell>
        </row>
        <row r="949">
          <cell r="B949" t="str">
            <v>964ii</v>
          </cell>
          <cell r="C949">
            <v>415</v>
          </cell>
          <cell r="D949">
            <v>1.4999999999999999E-2</v>
          </cell>
          <cell r="E949">
            <v>8</v>
          </cell>
          <cell r="F949">
            <v>1313.05</v>
          </cell>
          <cell r="G949">
            <v>1313.59</v>
          </cell>
          <cell r="H949">
            <v>1311.5</v>
          </cell>
          <cell r="I949">
            <v>1309.08</v>
          </cell>
          <cell r="J949">
            <v>30.5</v>
          </cell>
          <cell r="K949">
            <v>0</v>
          </cell>
          <cell r="L949" t="str">
            <v xml:space="preserve">Tramos Existentes </v>
          </cell>
          <cell r="M949" t="str">
            <v>Existente</v>
          </cell>
        </row>
        <row r="950">
          <cell r="B950">
            <v>97</v>
          </cell>
          <cell r="C950" t="str">
            <v>P7</v>
          </cell>
          <cell r="D950">
            <v>0.01</v>
          </cell>
          <cell r="E950">
            <v>8</v>
          </cell>
          <cell r="F950">
            <v>1307.3399999999999</v>
          </cell>
          <cell r="G950">
            <v>1307.1199999999999</v>
          </cell>
          <cell r="H950">
            <v>1305.98</v>
          </cell>
          <cell r="I950">
            <v>1304.78</v>
          </cell>
          <cell r="J950">
            <v>7.6</v>
          </cell>
          <cell r="K950">
            <v>0</v>
          </cell>
          <cell r="L950" t="str">
            <v xml:space="preserve">Tramos Existentes </v>
          </cell>
          <cell r="M950" t="str">
            <v>Existente</v>
          </cell>
        </row>
        <row r="951">
          <cell r="B951">
            <v>975</v>
          </cell>
          <cell r="C951">
            <v>529</v>
          </cell>
          <cell r="D951">
            <v>1.4999999999999999E-2</v>
          </cell>
          <cell r="E951">
            <v>8</v>
          </cell>
          <cell r="F951">
            <v>1310.3699999999999</v>
          </cell>
          <cell r="G951">
            <v>1309.26</v>
          </cell>
          <cell r="H951">
            <v>1308.97</v>
          </cell>
          <cell r="I951">
            <v>1306.3</v>
          </cell>
          <cell r="J951">
            <v>28.4</v>
          </cell>
          <cell r="K951">
            <v>0</v>
          </cell>
          <cell r="L951" t="str">
            <v xml:space="preserve">Tramos Existentes </v>
          </cell>
          <cell r="M951" t="str">
            <v>Existente</v>
          </cell>
        </row>
        <row r="952">
          <cell r="B952" t="str">
            <v>98i</v>
          </cell>
          <cell r="C952">
            <v>144</v>
          </cell>
          <cell r="D952">
            <v>1.4999999999999999E-2</v>
          </cell>
          <cell r="E952">
            <v>16</v>
          </cell>
          <cell r="F952">
            <v>1310.84</v>
          </cell>
          <cell r="G952">
            <v>1304.72</v>
          </cell>
          <cell r="H952">
            <v>1307.44</v>
          </cell>
          <cell r="I952">
            <v>1297.8699999999999</v>
          </cell>
          <cell r="J952">
            <v>75.099999999999994</v>
          </cell>
          <cell r="K952">
            <v>0</v>
          </cell>
          <cell r="L952" t="str">
            <v xml:space="preserve">Tramos Existentes </v>
          </cell>
          <cell r="M952" t="str">
            <v>Existente</v>
          </cell>
        </row>
        <row r="953">
          <cell r="B953" t="str">
            <v>P1</v>
          </cell>
          <cell r="C953">
            <v>8</v>
          </cell>
          <cell r="D953">
            <v>1.4999999999999999E-2</v>
          </cell>
          <cell r="E953">
            <v>8</v>
          </cell>
          <cell r="F953">
            <v>1308.99</v>
          </cell>
          <cell r="G953">
            <v>1302.1500000000001</v>
          </cell>
          <cell r="H953">
            <v>1306.8399999999999</v>
          </cell>
          <cell r="I953">
            <v>1299.72</v>
          </cell>
          <cell r="J953">
            <v>58.8</v>
          </cell>
          <cell r="K953">
            <v>0</v>
          </cell>
          <cell r="L953" t="str">
            <v xml:space="preserve">Tramos Existentes </v>
          </cell>
          <cell r="M953" t="str">
            <v>Existente</v>
          </cell>
        </row>
        <row r="954">
          <cell r="B954" t="str">
            <v>P10</v>
          </cell>
          <cell r="C954">
            <v>257</v>
          </cell>
          <cell r="D954">
            <v>1.4999999999999999E-2</v>
          </cell>
          <cell r="E954">
            <v>8</v>
          </cell>
          <cell r="F954">
            <v>1310.55</v>
          </cell>
          <cell r="G954">
            <v>1309.75</v>
          </cell>
          <cell r="H954">
            <v>1308</v>
          </cell>
          <cell r="I954">
            <v>1307.1600000000001</v>
          </cell>
          <cell r="J954">
            <v>98.1</v>
          </cell>
          <cell r="K954">
            <v>0</v>
          </cell>
          <cell r="L954" t="str">
            <v xml:space="preserve">Tramos Existentes </v>
          </cell>
          <cell r="M954" t="str">
            <v>Existente</v>
          </cell>
        </row>
        <row r="955">
          <cell r="B955" t="str">
            <v>P13</v>
          </cell>
          <cell r="C955">
            <v>373</v>
          </cell>
          <cell r="D955">
            <v>1.4999999999999999E-2</v>
          </cell>
          <cell r="E955">
            <v>12</v>
          </cell>
          <cell r="F955">
            <v>1314.7</v>
          </cell>
          <cell r="G955">
            <v>1313.42</v>
          </cell>
          <cell r="H955">
            <v>1312.7</v>
          </cell>
          <cell r="I955">
            <v>1311.27</v>
          </cell>
          <cell r="J955">
            <v>62</v>
          </cell>
          <cell r="K955">
            <v>0</v>
          </cell>
          <cell r="L955" t="str">
            <v xml:space="preserve">Tramos Existentes </v>
          </cell>
          <cell r="M955" t="str">
            <v>Existente</v>
          </cell>
        </row>
        <row r="956">
          <cell r="B956" t="str">
            <v>P18</v>
          </cell>
          <cell r="C956">
            <v>465</v>
          </cell>
          <cell r="D956">
            <v>1.4999999999999999E-2</v>
          </cell>
          <cell r="E956">
            <v>8</v>
          </cell>
          <cell r="F956">
            <v>1309.74</v>
          </cell>
          <cell r="G956">
            <v>1309.4100000000001</v>
          </cell>
          <cell r="H956">
            <v>1307.8800000000001</v>
          </cell>
          <cell r="I956">
            <v>1306.1099999999999</v>
          </cell>
          <cell r="J956">
            <v>9.3000000000000007</v>
          </cell>
          <cell r="K956">
            <v>0</v>
          </cell>
          <cell r="L956" t="str">
            <v xml:space="preserve">Tramos Existentes </v>
          </cell>
          <cell r="M956" t="str">
            <v>Existente</v>
          </cell>
        </row>
        <row r="957">
          <cell r="B957" t="str">
            <v>P19</v>
          </cell>
          <cell r="C957">
            <v>468</v>
          </cell>
          <cell r="D957">
            <v>1.4999999999999999E-2</v>
          </cell>
          <cell r="E957">
            <v>8</v>
          </cell>
          <cell r="F957">
            <v>1308.77</v>
          </cell>
          <cell r="G957">
            <v>1308.45</v>
          </cell>
          <cell r="H957">
            <v>1306.94</v>
          </cell>
          <cell r="I957">
            <v>1305.74</v>
          </cell>
          <cell r="J957">
            <v>10.1</v>
          </cell>
          <cell r="K957">
            <v>0</v>
          </cell>
          <cell r="L957" t="str">
            <v xml:space="preserve">Tramos Existentes </v>
          </cell>
          <cell r="M957" t="str">
            <v>Existente</v>
          </cell>
        </row>
        <row r="958">
          <cell r="B958">
            <v>958</v>
          </cell>
          <cell r="C958">
            <v>959</v>
          </cell>
          <cell r="D958">
            <v>1.4999999999999999E-2</v>
          </cell>
          <cell r="E958">
            <v>8</v>
          </cell>
          <cell r="F958">
            <v>1304.68</v>
          </cell>
          <cell r="G958">
            <v>1300.76</v>
          </cell>
          <cell r="H958">
            <v>1299.5999999999999</v>
          </cell>
          <cell r="I958">
            <v>1295.55</v>
          </cell>
          <cell r="J958">
            <v>4.8</v>
          </cell>
          <cell r="K958">
            <v>0</v>
          </cell>
          <cell r="L958" t="str">
            <v xml:space="preserve">Tramos Existentes </v>
          </cell>
          <cell r="M958" t="str">
            <v>Existente</v>
          </cell>
        </row>
        <row r="959">
          <cell r="B959" t="str">
            <v>A46</v>
          </cell>
          <cell r="C959">
            <v>101</v>
          </cell>
          <cell r="D959">
            <v>1.2999999999999999E-2</v>
          </cell>
          <cell r="E959">
            <v>27</v>
          </cell>
          <cell r="F959">
            <v>1275.5999999999999</v>
          </cell>
          <cell r="G959">
            <v>1303.48</v>
          </cell>
          <cell r="H959">
            <v>1271.6500000000001</v>
          </cell>
          <cell r="I959">
            <v>1271.55</v>
          </cell>
          <cell r="J959">
            <v>52.5</v>
          </cell>
          <cell r="K959">
            <v>0</v>
          </cell>
          <cell r="L959" t="str">
            <v>Unificacion de Vertimientos</v>
          </cell>
          <cell r="M959" t="str">
            <v>Nuevo</v>
          </cell>
        </row>
        <row r="960">
          <cell r="B960" t="str">
            <v>S7</v>
          </cell>
          <cell r="C960" t="str">
            <v>S8</v>
          </cell>
          <cell r="D960">
            <v>1.2999999999999999E-2</v>
          </cell>
          <cell r="E960">
            <v>10</v>
          </cell>
          <cell r="F960">
            <v>1295.6400000000001</v>
          </cell>
          <cell r="G960">
            <v>1297.21</v>
          </cell>
          <cell r="H960">
            <v>1291.07</v>
          </cell>
          <cell r="I960">
            <v>1290.8</v>
          </cell>
          <cell r="J960">
            <v>73.400000000000006</v>
          </cell>
          <cell r="K960">
            <v>0</v>
          </cell>
          <cell r="L960" t="str">
            <v>Unificacion de Vertimientos</v>
          </cell>
          <cell r="M960" t="str">
            <v>Nuevo</v>
          </cell>
        </row>
        <row r="961">
          <cell r="B961" t="str">
            <v>A36</v>
          </cell>
          <cell r="C961" t="str">
            <v>A37</v>
          </cell>
          <cell r="D961">
            <v>1.2999999999999999E-2</v>
          </cell>
          <cell r="E961">
            <v>24</v>
          </cell>
          <cell r="F961">
            <v>1289.71</v>
          </cell>
          <cell r="G961">
            <v>1290</v>
          </cell>
          <cell r="H961">
            <v>1286.1300000000001</v>
          </cell>
          <cell r="I961">
            <v>1286.05</v>
          </cell>
          <cell r="J961">
            <v>78.2</v>
          </cell>
          <cell r="K961">
            <v>0</v>
          </cell>
          <cell r="L961" t="str">
            <v>Unificacion de Vertimientos</v>
          </cell>
          <cell r="M961" t="str">
            <v>Nuevo</v>
          </cell>
        </row>
        <row r="962">
          <cell r="B962" t="str">
            <v>A37</v>
          </cell>
          <cell r="C962" t="str">
            <v>A38</v>
          </cell>
          <cell r="D962">
            <v>1.2999999999999999E-2</v>
          </cell>
          <cell r="E962">
            <v>24</v>
          </cell>
          <cell r="F962">
            <v>1290</v>
          </cell>
          <cell r="G962">
            <v>1290.2</v>
          </cell>
          <cell r="H962">
            <v>1286.05</v>
          </cell>
          <cell r="I962">
            <v>1285.94</v>
          </cell>
          <cell r="J962">
            <v>111.6</v>
          </cell>
          <cell r="K962">
            <v>0</v>
          </cell>
          <cell r="L962" t="str">
            <v>Unificacion de Vertimientos</v>
          </cell>
          <cell r="M962" t="str">
            <v>Nuevo</v>
          </cell>
        </row>
        <row r="963">
          <cell r="B963" t="str">
            <v>A38</v>
          </cell>
          <cell r="C963" t="str">
            <v>A39</v>
          </cell>
          <cell r="D963">
            <v>1.2999999999999999E-2</v>
          </cell>
          <cell r="E963">
            <v>24</v>
          </cell>
          <cell r="F963">
            <v>1290.2</v>
          </cell>
          <cell r="G963">
            <v>1290.1400000000001</v>
          </cell>
          <cell r="H963">
            <v>1285.94</v>
          </cell>
          <cell r="I963">
            <v>1285.9100000000001</v>
          </cell>
          <cell r="J963">
            <v>17.2</v>
          </cell>
          <cell r="K963">
            <v>0</v>
          </cell>
          <cell r="L963" t="str">
            <v>Unificacion de Vertimientos</v>
          </cell>
          <cell r="M963" t="str">
            <v>Nuevo</v>
          </cell>
        </row>
        <row r="964">
          <cell r="B964" t="str">
            <v>A39</v>
          </cell>
          <cell r="C964" t="str">
            <v>A40</v>
          </cell>
          <cell r="D964">
            <v>1.2999999999999999E-2</v>
          </cell>
          <cell r="E964">
            <v>24</v>
          </cell>
          <cell r="F964">
            <v>1290.1400000000001</v>
          </cell>
          <cell r="G964">
            <v>1289.6500000000001</v>
          </cell>
          <cell r="H964">
            <v>1285.9100000000001</v>
          </cell>
          <cell r="I964">
            <v>1285.8699999999999</v>
          </cell>
          <cell r="J964">
            <v>31.4</v>
          </cell>
          <cell r="K964">
            <v>0</v>
          </cell>
          <cell r="L964" t="str">
            <v>Unificacion de Vertimientos</v>
          </cell>
          <cell r="M964" t="str">
            <v>Nuevo</v>
          </cell>
        </row>
        <row r="965">
          <cell r="B965" t="str">
            <v>A40</v>
          </cell>
          <cell r="C965" t="str">
            <v>A41</v>
          </cell>
          <cell r="D965">
            <v>1.2999999999999999E-2</v>
          </cell>
          <cell r="E965">
            <v>24</v>
          </cell>
          <cell r="F965">
            <v>1289.6500000000001</v>
          </cell>
          <cell r="G965">
            <v>1293.77</v>
          </cell>
          <cell r="H965">
            <v>1285.8699999999999</v>
          </cell>
          <cell r="I965">
            <v>1285.8</v>
          </cell>
          <cell r="J965">
            <v>67.3</v>
          </cell>
          <cell r="K965">
            <v>0</v>
          </cell>
          <cell r="L965" t="str">
            <v>Unificacion de Vertimientos</v>
          </cell>
          <cell r="M965" t="str">
            <v>Nuevo</v>
          </cell>
        </row>
        <row r="966">
          <cell r="B966" t="str">
            <v>A41</v>
          </cell>
          <cell r="C966" t="str">
            <v>A42</v>
          </cell>
          <cell r="D966">
            <v>1.2999999999999999E-2</v>
          </cell>
          <cell r="E966">
            <v>24</v>
          </cell>
          <cell r="F966">
            <v>1293.77</v>
          </cell>
          <cell r="G966">
            <v>1289.81</v>
          </cell>
          <cell r="H966">
            <v>1285.8</v>
          </cell>
          <cell r="I966">
            <v>1284.05</v>
          </cell>
          <cell r="J966">
            <v>57.8</v>
          </cell>
          <cell r="K966">
            <v>0</v>
          </cell>
          <cell r="L966" t="str">
            <v>Unificacion de Vertimientos</v>
          </cell>
          <cell r="M966" t="str">
            <v>Nuevo</v>
          </cell>
        </row>
        <row r="967">
          <cell r="B967" t="str">
            <v>A42</v>
          </cell>
          <cell r="C967" t="str">
            <v>A43</v>
          </cell>
          <cell r="D967">
            <v>1.2999999999999999E-2</v>
          </cell>
          <cell r="E967">
            <v>24</v>
          </cell>
          <cell r="F967">
            <v>1289.81</v>
          </cell>
          <cell r="G967">
            <v>1283.29</v>
          </cell>
          <cell r="H967">
            <v>1284.05</v>
          </cell>
          <cell r="I967">
            <v>1280.07</v>
          </cell>
          <cell r="J967">
            <v>20.9</v>
          </cell>
          <cell r="K967">
            <v>0</v>
          </cell>
          <cell r="L967" t="str">
            <v>Unificacion de Vertimientos</v>
          </cell>
          <cell r="M967" t="str">
            <v>Nuevo</v>
          </cell>
        </row>
        <row r="968">
          <cell r="B968" t="str">
            <v>A43</v>
          </cell>
          <cell r="C968" t="str">
            <v>A44</v>
          </cell>
          <cell r="D968">
            <v>1.2999999999999999E-2</v>
          </cell>
          <cell r="E968">
            <v>24</v>
          </cell>
          <cell r="F968">
            <v>1283.29</v>
          </cell>
          <cell r="G968">
            <v>1279.6300000000001</v>
          </cell>
          <cell r="H968">
            <v>1280.07</v>
          </cell>
          <cell r="I968">
            <v>1275.68</v>
          </cell>
          <cell r="J968">
            <v>19.7</v>
          </cell>
          <cell r="K968">
            <v>0</v>
          </cell>
          <cell r="L968" t="str">
            <v>Unificacion de Vertimientos</v>
          </cell>
          <cell r="M968" t="str">
            <v>Nuevo</v>
          </cell>
        </row>
        <row r="969">
          <cell r="B969" t="str">
            <v>A34</v>
          </cell>
          <cell r="C969" t="str">
            <v>A35</v>
          </cell>
          <cell r="D969">
            <v>1.2999999999999999E-2</v>
          </cell>
          <cell r="E969">
            <v>24</v>
          </cell>
          <cell r="F969">
            <v>1289.48</v>
          </cell>
          <cell r="G969">
            <v>1289.73</v>
          </cell>
          <cell r="H969">
            <v>1286.21</v>
          </cell>
          <cell r="I969">
            <v>1286.17</v>
          </cell>
          <cell r="J969">
            <v>28.4</v>
          </cell>
          <cell r="K969">
            <v>0</v>
          </cell>
          <cell r="L969" t="str">
            <v>Unificacion de Vertimientos</v>
          </cell>
          <cell r="M969" t="str">
            <v>Nuevo</v>
          </cell>
        </row>
        <row r="970">
          <cell r="B970" t="str">
            <v>A45</v>
          </cell>
          <cell r="C970" t="str">
            <v>A46</v>
          </cell>
          <cell r="D970">
            <v>1.2999999999999999E-2</v>
          </cell>
          <cell r="E970">
            <v>24</v>
          </cell>
          <cell r="F970">
            <v>1274</v>
          </cell>
          <cell r="G970">
            <v>1275.5999999999999</v>
          </cell>
          <cell r="H970">
            <v>1272.8900000000001</v>
          </cell>
          <cell r="I970">
            <v>1271.6500000000001</v>
          </cell>
          <cell r="J970">
            <v>73.7</v>
          </cell>
          <cell r="K970">
            <v>0</v>
          </cell>
          <cell r="L970" t="str">
            <v xml:space="preserve">Viaducto </v>
          </cell>
          <cell r="M970" t="str">
            <v>Nuevo</v>
          </cell>
        </row>
        <row r="971">
          <cell r="B971" t="str">
            <v>A33</v>
          </cell>
          <cell r="C971" t="str">
            <v>A34</v>
          </cell>
          <cell r="D971">
            <v>1.2999999999999999E-2</v>
          </cell>
          <cell r="E971">
            <v>24</v>
          </cell>
          <cell r="F971">
            <v>1290</v>
          </cell>
          <cell r="G971">
            <v>1289.48</v>
          </cell>
          <cell r="H971">
            <v>1285.96</v>
          </cell>
          <cell r="I971">
            <v>1286.21</v>
          </cell>
          <cell r="J971">
            <v>37.299999999999997</v>
          </cell>
          <cell r="K971">
            <v>0</v>
          </cell>
          <cell r="L971" t="str">
            <v>Unificacion de Vertimientos</v>
          </cell>
          <cell r="M971" t="str">
            <v>Nuevo</v>
          </cell>
        </row>
        <row r="972">
          <cell r="B972">
            <v>101</v>
          </cell>
          <cell r="C972">
            <v>102</v>
          </cell>
          <cell r="D972">
            <v>1.2999999999999999E-2</v>
          </cell>
          <cell r="E972">
            <v>27</v>
          </cell>
          <cell r="F972">
            <v>1303.48</v>
          </cell>
          <cell r="G972">
            <v>1297.5999999999999</v>
          </cell>
          <cell r="H972">
            <v>1271.55</v>
          </cell>
          <cell r="I972">
            <v>1271.4100000000001</v>
          </cell>
          <cell r="J972">
            <v>69.900000000000006</v>
          </cell>
          <cell r="K972">
            <v>0</v>
          </cell>
          <cell r="L972" t="str">
            <v>Unificacion de Vertimientos</v>
          </cell>
          <cell r="M972" t="str">
            <v>Nuevo</v>
          </cell>
        </row>
        <row r="973">
          <cell r="B973">
            <v>102</v>
          </cell>
          <cell r="C973">
            <v>103</v>
          </cell>
          <cell r="D973">
            <v>1.2999999999999999E-2</v>
          </cell>
          <cell r="E973">
            <v>27</v>
          </cell>
          <cell r="F973">
            <v>1297.5999999999999</v>
          </cell>
          <cell r="G973">
            <v>1296.45</v>
          </cell>
          <cell r="H973">
            <v>1271.4100000000001</v>
          </cell>
          <cell r="I973">
            <v>1271.31</v>
          </cell>
          <cell r="J973">
            <v>47.6</v>
          </cell>
          <cell r="K973">
            <v>0</v>
          </cell>
          <cell r="L973" t="str">
            <v>Unificacion de Vertimientos</v>
          </cell>
          <cell r="M973" t="str">
            <v>Nuevo</v>
          </cell>
        </row>
        <row r="974">
          <cell r="B974">
            <v>103</v>
          </cell>
          <cell r="C974">
            <v>104</v>
          </cell>
          <cell r="D974">
            <v>1.2999999999999999E-2</v>
          </cell>
          <cell r="E974">
            <v>27</v>
          </cell>
          <cell r="F974">
            <v>1296.45</v>
          </cell>
          <cell r="G974">
            <v>1297.25</v>
          </cell>
          <cell r="H974">
            <v>1271.31</v>
          </cell>
          <cell r="I974">
            <v>1271.26</v>
          </cell>
          <cell r="J974">
            <v>23.7</v>
          </cell>
          <cell r="K974">
            <v>0</v>
          </cell>
          <cell r="L974" t="str">
            <v>Unificacion de Vertimientos</v>
          </cell>
          <cell r="M974" t="str">
            <v>Nuevo</v>
          </cell>
        </row>
        <row r="975">
          <cell r="B975">
            <v>104</v>
          </cell>
          <cell r="C975">
            <v>105</v>
          </cell>
          <cell r="D975">
            <v>1.2999999999999999E-2</v>
          </cell>
          <cell r="E975">
            <v>27</v>
          </cell>
          <cell r="F975">
            <v>1297.25</v>
          </cell>
          <cell r="G975">
            <v>1300.3599999999999</v>
          </cell>
          <cell r="H975">
            <v>1271.26</v>
          </cell>
          <cell r="I975">
            <v>1271.21</v>
          </cell>
          <cell r="J975">
            <v>22.8</v>
          </cell>
          <cell r="K975">
            <v>0</v>
          </cell>
          <cell r="L975" t="str">
            <v>Unificacion de Vertimientos</v>
          </cell>
          <cell r="M975" t="str">
            <v>Nuevo</v>
          </cell>
        </row>
        <row r="976">
          <cell r="B976">
            <v>105</v>
          </cell>
          <cell r="C976">
            <v>106</v>
          </cell>
          <cell r="D976">
            <v>1.2999999999999999E-2</v>
          </cell>
          <cell r="E976">
            <v>27</v>
          </cell>
          <cell r="F976">
            <v>1300.3599999999999</v>
          </cell>
          <cell r="G976">
            <v>1301.96</v>
          </cell>
          <cell r="H976">
            <v>1271.21</v>
          </cell>
          <cell r="I976">
            <v>1271.1600000000001</v>
          </cell>
          <cell r="J976">
            <v>23</v>
          </cell>
          <cell r="K976">
            <v>0</v>
          </cell>
          <cell r="L976" t="str">
            <v>Unificacion de Vertimientos</v>
          </cell>
          <cell r="M976" t="str">
            <v>Nuevo</v>
          </cell>
        </row>
        <row r="977">
          <cell r="B977">
            <v>106</v>
          </cell>
          <cell r="C977">
            <v>107</v>
          </cell>
          <cell r="D977">
            <v>1.2999999999999999E-2</v>
          </cell>
          <cell r="E977">
            <v>27</v>
          </cell>
          <cell r="F977">
            <v>1301.96</v>
          </cell>
          <cell r="G977">
            <v>1294.8599999999999</v>
          </cell>
          <cell r="H977">
            <v>1271.1600000000001</v>
          </cell>
          <cell r="I977">
            <v>1271.05</v>
          </cell>
          <cell r="J977">
            <v>49.8</v>
          </cell>
          <cell r="K977">
            <v>0</v>
          </cell>
          <cell r="L977" t="str">
            <v xml:space="preserve">Viaducto </v>
          </cell>
          <cell r="M977" t="str">
            <v>Nuevo</v>
          </cell>
        </row>
        <row r="978">
          <cell r="B978">
            <v>107</v>
          </cell>
          <cell r="C978">
            <v>108</v>
          </cell>
          <cell r="D978">
            <v>1.2999999999999999E-2</v>
          </cell>
          <cell r="E978">
            <v>27</v>
          </cell>
          <cell r="F978">
            <v>1294.8599999999999</v>
          </cell>
          <cell r="G978">
            <v>1287.77</v>
          </cell>
          <cell r="H978">
            <v>1271.05</v>
          </cell>
          <cell r="I978">
            <v>1270.93</v>
          </cell>
          <cell r="J978">
            <v>55.6</v>
          </cell>
          <cell r="K978">
            <v>0</v>
          </cell>
          <cell r="L978" t="str">
            <v>Unificacion de Vertimientos</v>
          </cell>
          <cell r="M978" t="str">
            <v>Nuevo</v>
          </cell>
        </row>
        <row r="979">
          <cell r="B979">
            <v>108</v>
          </cell>
          <cell r="C979">
            <v>109</v>
          </cell>
          <cell r="D979">
            <v>1.2999999999999999E-2</v>
          </cell>
          <cell r="E979">
            <v>27</v>
          </cell>
          <cell r="F979">
            <v>1287.77</v>
          </cell>
          <cell r="G979">
            <v>1299.9100000000001</v>
          </cell>
          <cell r="H979">
            <v>1270.93</v>
          </cell>
          <cell r="I979">
            <v>1270.8699999999999</v>
          </cell>
          <cell r="J979">
            <v>29.4</v>
          </cell>
          <cell r="K979">
            <v>0</v>
          </cell>
          <cell r="L979" t="str">
            <v>Unificacion de Vertimientos</v>
          </cell>
          <cell r="M979" t="str">
            <v>Nuevo</v>
          </cell>
        </row>
        <row r="980">
          <cell r="B980">
            <v>109</v>
          </cell>
          <cell r="C980">
            <v>110</v>
          </cell>
          <cell r="D980">
            <v>1.2999999999999999E-2</v>
          </cell>
          <cell r="E980">
            <v>27</v>
          </cell>
          <cell r="F980">
            <v>1299.9100000000001</v>
          </cell>
          <cell r="G980">
            <v>1299.8900000000001</v>
          </cell>
          <cell r="H980">
            <v>1270.8699999999999</v>
          </cell>
          <cell r="I980">
            <v>1270.72</v>
          </cell>
          <cell r="J980">
            <v>74.5</v>
          </cell>
          <cell r="K980">
            <v>0</v>
          </cell>
          <cell r="L980" t="str">
            <v>Unificacion de Vertimientos</v>
          </cell>
          <cell r="M980" t="str">
            <v>Nuevo</v>
          </cell>
        </row>
        <row r="981">
          <cell r="B981" t="str">
            <v>A44</v>
          </cell>
          <cell r="C981" t="str">
            <v>A45</v>
          </cell>
          <cell r="D981">
            <v>1.2999999999999999E-2</v>
          </cell>
          <cell r="E981">
            <v>24</v>
          </cell>
          <cell r="F981">
            <v>1279.6300000000001</v>
          </cell>
          <cell r="G981">
            <v>1274</v>
          </cell>
          <cell r="H981">
            <v>1275.68</v>
          </cell>
          <cell r="I981">
            <v>1272.8900000000001</v>
          </cell>
          <cell r="J981">
            <v>15.7</v>
          </cell>
          <cell r="K981">
            <v>0</v>
          </cell>
          <cell r="L981" t="str">
            <v>Unificacion de Vertimientos</v>
          </cell>
          <cell r="M981" t="str">
            <v>Nuevo</v>
          </cell>
        </row>
        <row r="982">
          <cell r="B982" t="str">
            <v>A23</v>
          </cell>
          <cell r="C982" t="str">
            <v>A24</v>
          </cell>
          <cell r="D982">
            <v>1.2999999999999999E-2</v>
          </cell>
          <cell r="E982">
            <v>24</v>
          </cell>
          <cell r="F982">
            <v>1288.9100000000001</v>
          </cell>
          <cell r="G982">
            <v>1287.9000000000001</v>
          </cell>
          <cell r="H982">
            <v>1287.27</v>
          </cell>
          <cell r="I982">
            <v>1286.99</v>
          </cell>
          <cell r="J982">
            <v>53.7</v>
          </cell>
          <cell r="K982">
            <v>0</v>
          </cell>
          <cell r="L982" t="str">
            <v>Unificacion de Vertimientos</v>
          </cell>
          <cell r="M982" t="str">
            <v>Nuevo</v>
          </cell>
        </row>
        <row r="983">
          <cell r="B983" t="str">
            <v>S10</v>
          </cell>
          <cell r="C983" t="str">
            <v>S11</v>
          </cell>
          <cell r="D983">
            <v>1.2999999999999999E-2</v>
          </cell>
          <cell r="E983">
            <v>10</v>
          </cell>
          <cell r="F983">
            <v>1294.23</v>
          </cell>
          <cell r="G983">
            <v>1291.78</v>
          </cell>
          <cell r="H983">
            <v>1290.49</v>
          </cell>
          <cell r="I983">
            <v>1290.17</v>
          </cell>
          <cell r="J983">
            <v>38.9</v>
          </cell>
          <cell r="K983">
            <v>0</v>
          </cell>
          <cell r="L983" t="str">
            <v>Unificacion de Vertimientos</v>
          </cell>
          <cell r="M983" t="str">
            <v>Nuevo</v>
          </cell>
        </row>
        <row r="984">
          <cell r="B984" t="str">
            <v>S11</v>
          </cell>
          <cell r="C984" t="str">
            <v>S12</v>
          </cell>
          <cell r="D984">
            <v>1.2999999999999999E-2</v>
          </cell>
          <cell r="E984">
            <v>10</v>
          </cell>
          <cell r="F984">
            <v>1291.78</v>
          </cell>
          <cell r="G984">
            <v>1294.23</v>
          </cell>
          <cell r="H984">
            <v>1290.17</v>
          </cell>
          <cell r="I984">
            <v>1289.8900000000001</v>
          </cell>
          <cell r="J984">
            <v>75.7</v>
          </cell>
          <cell r="K984">
            <v>0</v>
          </cell>
          <cell r="L984" t="str">
            <v>Unificacion de Vertimientos</v>
          </cell>
          <cell r="M984" t="str">
            <v>Nuevo</v>
          </cell>
        </row>
        <row r="985">
          <cell r="B985" t="str">
            <v>S12</v>
          </cell>
          <cell r="C985" t="str">
            <v>S13</v>
          </cell>
          <cell r="D985">
            <v>1.2999999999999999E-2</v>
          </cell>
          <cell r="E985">
            <v>10</v>
          </cell>
          <cell r="F985">
            <v>1294.23</v>
          </cell>
          <cell r="G985">
            <v>1294.47</v>
          </cell>
          <cell r="H985">
            <v>1289.8900000000001</v>
          </cell>
          <cell r="I985">
            <v>1289.79</v>
          </cell>
          <cell r="J985">
            <v>25.7</v>
          </cell>
          <cell r="K985">
            <v>0</v>
          </cell>
          <cell r="L985" t="str">
            <v>Unificacion de Vertimientos</v>
          </cell>
          <cell r="M985" t="str">
            <v>Nuevo</v>
          </cell>
        </row>
        <row r="986">
          <cell r="B986" t="str">
            <v>S13</v>
          </cell>
          <cell r="C986" t="str">
            <v>S14</v>
          </cell>
          <cell r="D986">
            <v>1.2999999999999999E-2</v>
          </cell>
          <cell r="E986">
            <v>10</v>
          </cell>
          <cell r="F986">
            <v>1294.47</v>
          </cell>
          <cell r="G986">
            <v>1294.51</v>
          </cell>
          <cell r="H986">
            <v>1289.79</v>
          </cell>
          <cell r="I986">
            <v>1289.68</v>
          </cell>
          <cell r="J986">
            <v>28.5</v>
          </cell>
          <cell r="K986">
            <v>0</v>
          </cell>
          <cell r="L986" t="str">
            <v>Unificacion de Vertimientos</v>
          </cell>
          <cell r="M986" t="str">
            <v>Nuevo</v>
          </cell>
        </row>
        <row r="987">
          <cell r="B987" t="str">
            <v>S14</v>
          </cell>
          <cell r="C987" t="str">
            <v>S15</v>
          </cell>
          <cell r="D987">
            <v>1.2999999999999999E-2</v>
          </cell>
          <cell r="E987">
            <v>10</v>
          </cell>
          <cell r="F987">
            <v>1294.51</v>
          </cell>
          <cell r="G987">
            <v>1294.73</v>
          </cell>
          <cell r="H987">
            <v>1289.68</v>
          </cell>
          <cell r="I987">
            <v>1289.57</v>
          </cell>
          <cell r="J987">
            <v>27.9</v>
          </cell>
          <cell r="K987">
            <v>0</v>
          </cell>
          <cell r="L987" t="str">
            <v>Unificacion de Vertimientos</v>
          </cell>
          <cell r="M987" t="str">
            <v>Nuevo</v>
          </cell>
        </row>
        <row r="988">
          <cell r="B988" t="str">
            <v>S15</v>
          </cell>
          <cell r="C988" t="str">
            <v>S16</v>
          </cell>
          <cell r="D988">
            <v>1.2999999999999999E-2</v>
          </cell>
          <cell r="E988">
            <v>10</v>
          </cell>
          <cell r="F988">
            <v>1294.73</v>
          </cell>
          <cell r="G988">
            <v>1294.77</v>
          </cell>
          <cell r="H988">
            <v>1289.57</v>
          </cell>
          <cell r="I988">
            <v>1289.44</v>
          </cell>
          <cell r="J988">
            <v>34.299999999999997</v>
          </cell>
          <cell r="K988">
            <v>0</v>
          </cell>
          <cell r="L988" t="str">
            <v>Unificacion de Vertimientos</v>
          </cell>
          <cell r="M988" t="str">
            <v>Nuevo</v>
          </cell>
        </row>
        <row r="989">
          <cell r="B989" t="str">
            <v>S16</v>
          </cell>
          <cell r="C989" t="str">
            <v>A19</v>
          </cell>
          <cell r="D989">
            <v>1.2999999999999999E-2</v>
          </cell>
          <cell r="E989">
            <v>10</v>
          </cell>
          <cell r="F989">
            <v>1294.77</v>
          </cell>
          <cell r="G989">
            <v>1289.26</v>
          </cell>
          <cell r="H989">
            <v>1289.44</v>
          </cell>
          <cell r="I989">
            <v>1287.27</v>
          </cell>
          <cell r="J989">
            <v>37.9</v>
          </cell>
          <cell r="K989">
            <v>0</v>
          </cell>
          <cell r="L989" t="str">
            <v>Unificacion de Vertimientos</v>
          </cell>
          <cell r="M989" t="str">
            <v>Nuevo</v>
          </cell>
        </row>
        <row r="990">
          <cell r="B990" t="str">
            <v>A19</v>
          </cell>
          <cell r="C990" t="str">
            <v>A20</v>
          </cell>
          <cell r="D990">
            <v>1.2999999999999999E-2</v>
          </cell>
          <cell r="E990">
            <v>24</v>
          </cell>
          <cell r="F990">
            <v>1289.26</v>
          </cell>
          <cell r="G990">
            <v>1289.56</v>
          </cell>
          <cell r="H990">
            <v>1287.27</v>
          </cell>
          <cell r="I990">
            <v>1287.5899999999999</v>
          </cell>
          <cell r="J990">
            <v>17.5</v>
          </cell>
          <cell r="K990">
            <v>0</v>
          </cell>
          <cell r="L990" t="str">
            <v>Unificacion de Vertimientos</v>
          </cell>
          <cell r="M990" t="str">
            <v>Nuevo</v>
          </cell>
        </row>
        <row r="991">
          <cell r="B991" t="str">
            <v>A20</v>
          </cell>
          <cell r="C991" t="str">
            <v>A21</v>
          </cell>
          <cell r="D991">
            <v>1.2999999999999999E-2</v>
          </cell>
          <cell r="E991">
            <v>24</v>
          </cell>
          <cell r="F991">
            <v>1289.56</v>
          </cell>
          <cell r="G991">
            <v>1289.17</v>
          </cell>
          <cell r="H991">
            <v>1287.5899999999999</v>
          </cell>
          <cell r="I991">
            <v>1287.52</v>
          </cell>
          <cell r="J991">
            <v>28.6</v>
          </cell>
          <cell r="K991">
            <v>0</v>
          </cell>
          <cell r="L991" t="str">
            <v>Unificacion de Vertimientos</v>
          </cell>
          <cell r="M991" t="str">
            <v>Nuevo</v>
          </cell>
        </row>
        <row r="992">
          <cell r="B992" t="str">
            <v>A35</v>
          </cell>
          <cell r="C992" t="str">
            <v>A36</v>
          </cell>
          <cell r="D992">
            <v>1.2999999999999999E-2</v>
          </cell>
          <cell r="E992">
            <v>24</v>
          </cell>
          <cell r="F992">
            <v>1289.73</v>
          </cell>
          <cell r="G992">
            <v>1289.71</v>
          </cell>
          <cell r="H992">
            <v>1286.17</v>
          </cell>
          <cell r="I992">
            <v>1286.1300000000001</v>
          </cell>
          <cell r="J992">
            <v>31.1</v>
          </cell>
          <cell r="K992">
            <v>0</v>
          </cell>
          <cell r="L992" t="str">
            <v>Unificacion de Vertimientos</v>
          </cell>
          <cell r="M992" t="str">
            <v>Nuevo</v>
          </cell>
        </row>
        <row r="993">
          <cell r="B993" t="str">
            <v>A22</v>
          </cell>
          <cell r="C993" t="str">
            <v>A23</v>
          </cell>
          <cell r="D993">
            <v>1.2999999999999999E-2</v>
          </cell>
          <cell r="E993">
            <v>24</v>
          </cell>
          <cell r="F993">
            <v>1289.8</v>
          </cell>
          <cell r="G993">
            <v>1288.9100000000001</v>
          </cell>
          <cell r="H993">
            <v>1287.44</v>
          </cell>
          <cell r="I993">
            <v>1287.27</v>
          </cell>
          <cell r="J993">
            <v>82.1</v>
          </cell>
          <cell r="K993">
            <v>0</v>
          </cell>
          <cell r="L993" t="str">
            <v>Unificacion de Vertimientos</v>
          </cell>
          <cell r="M993" t="str">
            <v>Nuevo</v>
          </cell>
        </row>
        <row r="994">
          <cell r="B994">
            <v>928</v>
          </cell>
          <cell r="C994">
            <v>926</v>
          </cell>
          <cell r="D994">
            <v>1.4999999999999999E-2</v>
          </cell>
          <cell r="E994">
            <v>8</v>
          </cell>
          <cell r="F994">
            <v>1300.58</v>
          </cell>
          <cell r="G994">
            <v>1300.95</v>
          </cell>
          <cell r="H994">
            <v>1299.6400000000001</v>
          </cell>
          <cell r="I994">
            <v>1298.8499999999999</v>
          </cell>
          <cell r="J994">
            <v>30.6</v>
          </cell>
          <cell r="K994">
            <v>0</v>
          </cell>
          <cell r="L994" t="str">
            <v xml:space="preserve">Tramos Existentes </v>
          </cell>
          <cell r="M994" t="str">
            <v>Nuevo</v>
          </cell>
        </row>
        <row r="995">
          <cell r="B995" t="str">
            <v>A24</v>
          </cell>
          <cell r="C995" t="str">
            <v>A25</v>
          </cell>
          <cell r="D995">
            <v>1.2999999999999999E-2</v>
          </cell>
          <cell r="E995">
            <v>24</v>
          </cell>
          <cell r="F995">
            <v>1287.9000000000001</v>
          </cell>
          <cell r="G995">
            <v>1289.06</v>
          </cell>
          <cell r="H995">
            <v>1286.99</v>
          </cell>
          <cell r="I995">
            <v>1286.8900000000001</v>
          </cell>
          <cell r="J995">
            <v>46.6</v>
          </cell>
          <cell r="K995">
            <v>0</v>
          </cell>
          <cell r="L995" t="str">
            <v>Unificacion de Vertimientos</v>
          </cell>
          <cell r="M995" t="str">
            <v>Nuevo</v>
          </cell>
        </row>
        <row r="996">
          <cell r="B996" t="str">
            <v>A25</v>
          </cell>
          <cell r="C996" t="str">
            <v>A26</v>
          </cell>
          <cell r="D996">
            <v>1.2999999999999999E-2</v>
          </cell>
          <cell r="E996">
            <v>24</v>
          </cell>
          <cell r="F996">
            <v>1289.06</v>
          </cell>
          <cell r="G996">
            <v>1289.42</v>
          </cell>
          <cell r="H996">
            <v>1286.8900000000001</v>
          </cell>
          <cell r="I996">
            <v>1286.75</v>
          </cell>
          <cell r="J996">
            <v>64.900000000000006</v>
          </cell>
          <cell r="K996">
            <v>0</v>
          </cell>
          <cell r="L996" t="str">
            <v>Unificacion de Vertimientos</v>
          </cell>
          <cell r="M996" t="str">
            <v>Nuevo</v>
          </cell>
        </row>
        <row r="997">
          <cell r="B997" t="str">
            <v>A26</v>
          </cell>
          <cell r="C997" t="str">
            <v>A27</v>
          </cell>
          <cell r="D997">
            <v>1.2999999999999999E-2</v>
          </cell>
          <cell r="E997">
            <v>24</v>
          </cell>
          <cell r="F997">
            <v>1289.42</v>
          </cell>
          <cell r="G997">
            <v>1289.1400000000001</v>
          </cell>
          <cell r="H997">
            <v>1286.75</v>
          </cell>
          <cell r="I997">
            <v>1286.67</v>
          </cell>
          <cell r="J997">
            <v>34.5</v>
          </cell>
          <cell r="K997">
            <v>0</v>
          </cell>
          <cell r="L997" t="str">
            <v>Unificacion de Vertimientos</v>
          </cell>
          <cell r="M997" t="str">
            <v>Nuevo</v>
          </cell>
        </row>
        <row r="998">
          <cell r="B998" t="str">
            <v>A27</v>
          </cell>
          <cell r="C998" t="str">
            <v>A28</v>
          </cell>
          <cell r="D998">
            <v>1.2999999999999999E-2</v>
          </cell>
          <cell r="E998">
            <v>24</v>
          </cell>
          <cell r="F998">
            <v>1289.1400000000001</v>
          </cell>
          <cell r="G998">
            <v>1290.1300000000001</v>
          </cell>
          <cell r="H998">
            <v>1286.67</v>
          </cell>
          <cell r="I998">
            <v>1286.42</v>
          </cell>
          <cell r="J998">
            <v>75.7</v>
          </cell>
          <cell r="K998">
            <v>0</v>
          </cell>
          <cell r="L998" t="str">
            <v>Unificacion de Vertimientos</v>
          </cell>
          <cell r="M998" t="str">
            <v>Nuevo</v>
          </cell>
        </row>
        <row r="999">
          <cell r="B999" t="str">
            <v>A28</v>
          </cell>
          <cell r="C999" t="str">
            <v>A29</v>
          </cell>
          <cell r="D999">
            <v>1.2999999999999999E-2</v>
          </cell>
          <cell r="E999">
            <v>24</v>
          </cell>
          <cell r="F999">
            <v>1290.1300000000001</v>
          </cell>
          <cell r="G999">
            <v>1289.24</v>
          </cell>
          <cell r="H999">
            <v>1286.42</v>
          </cell>
          <cell r="I999">
            <v>1286.42</v>
          </cell>
          <cell r="J999">
            <v>40.5</v>
          </cell>
          <cell r="K999">
            <v>0</v>
          </cell>
          <cell r="L999" t="str">
            <v>Unificacion de Vertimientos</v>
          </cell>
          <cell r="M999" t="str">
            <v>Nuevo</v>
          </cell>
        </row>
        <row r="1000">
          <cell r="B1000" t="str">
            <v>A29</v>
          </cell>
          <cell r="C1000" t="str">
            <v>A30</v>
          </cell>
          <cell r="D1000">
            <v>1.2999999999999999E-2</v>
          </cell>
          <cell r="E1000">
            <v>24</v>
          </cell>
          <cell r="F1000">
            <v>1289.24</v>
          </cell>
          <cell r="G1000">
            <v>1289.2</v>
          </cell>
          <cell r="H1000">
            <v>1286.42</v>
          </cell>
          <cell r="I1000">
            <v>1286.3699999999999</v>
          </cell>
          <cell r="J1000">
            <v>20.2</v>
          </cell>
          <cell r="K1000">
            <v>0</v>
          </cell>
          <cell r="L1000" t="str">
            <v>Unificacion de Vertimientos</v>
          </cell>
          <cell r="M1000" t="str">
            <v>Nuevo</v>
          </cell>
        </row>
        <row r="1001">
          <cell r="B1001" t="str">
            <v>A30</v>
          </cell>
          <cell r="C1001" t="str">
            <v>A31</v>
          </cell>
          <cell r="D1001">
            <v>1.2999999999999999E-2</v>
          </cell>
          <cell r="E1001">
            <v>24</v>
          </cell>
          <cell r="F1001">
            <v>1289.2</v>
          </cell>
          <cell r="G1001">
            <v>1290.04</v>
          </cell>
          <cell r="H1001">
            <v>1286.3699999999999</v>
          </cell>
          <cell r="I1001">
            <v>1286.28</v>
          </cell>
          <cell r="J1001">
            <v>40.1</v>
          </cell>
          <cell r="K1001">
            <v>0</v>
          </cell>
          <cell r="L1001" t="str">
            <v>Unificacion de Vertimientos</v>
          </cell>
          <cell r="M1001" t="str">
            <v>Nuevo</v>
          </cell>
        </row>
        <row r="1002">
          <cell r="B1002" t="str">
            <v>A31</v>
          </cell>
          <cell r="C1002" t="str">
            <v>A32</v>
          </cell>
          <cell r="D1002">
            <v>1.2999999999999999E-2</v>
          </cell>
          <cell r="E1002">
            <v>24</v>
          </cell>
          <cell r="F1002">
            <v>1290.04</v>
          </cell>
          <cell r="G1002">
            <v>1289.6400000000001</v>
          </cell>
          <cell r="H1002">
            <v>1286.28</v>
          </cell>
          <cell r="I1002">
            <v>1286.0999999999999</v>
          </cell>
          <cell r="J1002">
            <v>63.1</v>
          </cell>
          <cell r="K1002">
            <v>0</v>
          </cell>
          <cell r="L1002" t="str">
            <v>Unificacion de Vertimientos</v>
          </cell>
          <cell r="M1002" t="str">
            <v>Nuevo</v>
          </cell>
        </row>
        <row r="1003">
          <cell r="B1003" t="str">
            <v>A32</v>
          </cell>
          <cell r="C1003" t="str">
            <v>A33</v>
          </cell>
          <cell r="D1003">
            <v>1.2999999999999999E-2</v>
          </cell>
          <cell r="E1003">
            <v>24</v>
          </cell>
          <cell r="F1003">
            <v>1289.6400000000001</v>
          </cell>
          <cell r="G1003">
            <v>1290</v>
          </cell>
          <cell r="H1003">
            <v>1286.0999999999999</v>
          </cell>
          <cell r="I1003">
            <v>1285.96</v>
          </cell>
          <cell r="J1003">
            <v>64.599999999999994</v>
          </cell>
          <cell r="K1003">
            <v>0</v>
          </cell>
          <cell r="L1003" t="str">
            <v xml:space="preserve">Viaducto </v>
          </cell>
          <cell r="M1003" t="str">
            <v>Nuevo</v>
          </cell>
        </row>
        <row r="1004">
          <cell r="B1004" t="str">
            <v>A21</v>
          </cell>
          <cell r="C1004" t="str">
            <v>A22</v>
          </cell>
          <cell r="D1004">
            <v>1.2999999999999999E-2</v>
          </cell>
          <cell r="E1004">
            <v>24</v>
          </cell>
          <cell r="F1004">
            <v>1289.17</v>
          </cell>
          <cell r="G1004">
            <v>1289.8</v>
          </cell>
          <cell r="H1004">
            <v>1287.52</v>
          </cell>
          <cell r="I1004">
            <v>1287.44</v>
          </cell>
          <cell r="J1004">
            <v>35.4</v>
          </cell>
          <cell r="K1004">
            <v>0</v>
          </cell>
          <cell r="L1004" t="str">
            <v>Unificacion de Vertimientos</v>
          </cell>
          <cell r="M1004" t="str">
            <v>Nuevo</v>
          </cell>
        </row>
        <row r="1005">
          <cell r="B1005">
            <v>895</v>
          </cell>
          <cell r="C1005">
            <v>897</v>
          </cell>
          <cell r="D1005">
            <v>1.4999999999999999E-2</v>
          </cell>
          <cell r="E1005">
            <v>12</v>
          </cell>
          <cell r="F1005">
            <v>1312.83</v>
          </cell>
          <cell r="G1005">
            <v>1306.8800000000001</v>
          </cell>
          <cell r="H1005">
            <v>1307.71</v>
          </cell>
          <cell r="I1005">
            <v>1302.68</v>
          </cell>
          <cell r="J1005">
            <v>36.1</v>
          </cell>
          <cell r="K1005">
            <v>0</v>
          </cell>
          <cell r="L1005" t="str">
            <v xml:space="preserve">Tramos Existentes </v>
          </cell>
          <cell r="M1005" t="str">
            <v>Existente</v>
          </cell>
        </row>
        <row r="1006">
          <cell r="B1006">
            <v>831</v>
          </cell>
          <cell r="C1006">
            <v>723</v>
          </cell>
          <cell r="D1006">
            <v>1.4999999999999999E-2</v>
          </cell>
          <cell r="E1006">
            <v>12</v>
          </cell>
          <cell r="F1006">
            <v>1311.75</v>
          </cell>
          <cell r="G1006">
            <v>1311.78</v>
          </cell>
          <cell r="H1006">
            <v>1310.4100000000001</v>
          </cell>
          <cell r="I1006">
            <v>1308.3900000000001</v>
          </cell>
          <cell r="J1006">
            <v>81.2</v>
          </cell>
          <cell r="K1006">
            <v>0</v>
          </cell>
          <cell r="L1006" t="str">
            <v xml:space="preserve">Tramos Existentes </v>
          </cell>
          <cell r="M1006" t="str">
            <v>Existente</v>
          </cell>
        </row>
        <row r="1007">
          <cell r="B1007">
            <v>941</v>
          </cell>
          <cell r="C1007">
            <v>943</v>
          </cell>
          <cell r="D1007">
            <v>0.01</v>
          </cell>
          <cell r="E1007">
            <v>24</v>
          </cell>
          <cell r="F1007">
            <v>1279.96</v>
          </cell>
          <cell r="G1007">
            <v>1279.1500000000001</v>
          </cell>
          <cell r="H1007">
            <v>1275.72</v>
          </cell>
          <cell r="I1007">
            <v>1274.93</v>
          </cell>
          <cell r="J1007">
            <v>11.2</v>
          </cell>
          <cell r="K1007">
            <v>0</v>
          </cell>
          <cell r="L1007" t="str">
            <v xml:space="preserve">Tramos Existentes </v>
          </cell>
          <cell r="M1007" t="str">
            <v>Existente</v>
          </cell>
        </row>
        <row r="1008">
          <cell r="B1008">
            <v>817</v>
          </cell>
          <cell r="C1008">
            <v>225</v>
          </cell>
          <cell r="D1008">
            <v>1.4999999999999999E-2</v>
          </cell>
          <cell r="E1008">
            <v>8</v>
          </cell>
          <cell r="F1008">
            <v>1303.8</v>
          </cell>
          <cell r="G1008">
            <v>1302.48</v>
          </cell>
          <cell r="H1008">
            <v>1302.47</v>
          </cell>
          <cell r="I1008">
            <v>1299.0899999999999</v>
          </cell>
          <cell r="J1008">
            <v>25.7</v>
          </cell>
          <cell r="K1008">
            <v>0</v>
          </cell>
          <cell r="L1008" t="str">
            <v xml:space="preserve">Tramos Existentes </v>
          </cell>
          <cell r="M1008" t="str">
            <v>Existente</v>
          </cell>
        </row>
        <row r="1009">
          <cell r="B1009" t="str">
            <v>82i</v>
          </cell>
          <cell r="C1009">
            <v>98</v>
          </cell>
          <cell r="D1009">
            <v>1.4999999999999999E-2</v>
          </cell>
          <cell r="E1009">
            <v>14</v>
          </cell>
          <cell r="F1009">
            <v>1314.77</v>
          </cell>
          <cell r="G1009">
            <v>1310.84</v>
          </cell>
          <cell r="H1009">
            <v>1312.85</v>
          </cell>
          <cell r="I1009">
            <v>1306.3900000000001</v>
          </cell>
          <cell r="J1009">
            <v>72.599999999999994</v>
          </cell>
          <cell r="K1009">
            <v>0</v>
          </cell>
          <cell r="L1009" t="str">
            <v xml:space="preserve">Tramos Existentes </v>
          </cell>
          <cell r="M1009" t="str">
            <v>Existente</v>
          </cell>
        </row>
        <row r="1010">
          <cell r="B1010" t="str">
            <v>P7</v>
          </cell>
          <cell r="C1010">
            <v>96</v>
          </cell>
          <cell r="D1010">
            <v>1.4999999999999999E-2</v>
          </cell>
          <cell r="E1010">
            <v>20</v>
          </cell>
          <cell r="F1010">
            <v>1307.1199999999999</v>
          </cell>
          <cell r="G1010">
            <v>1305.77</v>
          </cell>
          <cell r="H1010">
            <v>1304.78</v>
          </cell>
          <cell r="I1010">
            <v>1303.06</v>
          </cell>
          <cell r="J1010">
            <v>20.3</v>
          </cell>
          <cell r="K1010">
            <v>0</v>
          </cell>
          <cell r="L1010" t="str">
            <v xml:space="preserve">Tramos Existentes </v>
          </cell>
          <cell r="M1010" t="str">
            <v>Existente</v>
          </cell>
        </row>
        <row r="1011">
          <cell r="B1011">
            <v>825</v>
          </cell>
          <cell r="C1011">
            <v>824</v>
          </cell>
          <cell r="D1011">
            <v>1.4999999999999999E-2</v>
          </cell>
          <cell r="E1011">
            <v>8</v>
          </cell>
          <cell r="F1011">
            <v>1310.7</v>
          </cell>
          <cell r="G1011">
            <v>1310.6500000000001</v>
          </cell>
          <cell r="H1011">
            <v>1309.6099999999999</v>
          </cell>
          <cell r="I1011">
            <v>1308.95</v>
          </cell>
          <cell r="J1011">
            <v>19.899999999999999</v>
          </cell>
          <cell r="K1011">
            <v>0</v>
          </cell>
          <cell r="L1011" t="str">
            <v xml:space="preserve">Tramos Existentes </v>
          </cell>
          <cell r="M1011" t="str">
            <v>Existente</v>
          </cell>
        </row>
        <row r="1012">
          <cell r="B1012">
            <v>826</v>
          </cell>
          <cell r="C1012">
            <v>828</v>
          </cell>
          <cell r="D1012">
            <v>1.4999999999999999E-2</v>
          </cell>
          <cell r="E1012">
            <v>12</v>
          </cell>
          <cell r="F1012">
            <v>1310.56</v>
          </cell>
          <cell r="G1012">
            <v>1312.07</v>
          </cell>
          <cell r="H1012">
            <v>1309.73</v>
          </cell>
          <cell r="I1012">
            <v>1309.6600000000001</v>
          </cell>
          <cell r="J1012">
            <v>50.3</v>
          </cell>
          <cell r="K1012">
            <v>0</v>
          </cell>
          <cell r="L1012" t="str">
            <v xml:space="preserve">Tramos Existentes </v>
          </cell>
          <cell r="M1012" t="str">
            <v>Existente</v>
          </cell>
        </row>
        <row r="1013">
          <cell r="B1013">
            <v>828</v>
          </cell>
          <cell r="C1013">
            <v>829</v>
          </cell>
          <cell r="D1013">
            <v>1.4999999999999999E-2</v>
          </cell>
          <cell r="E1013">
            <v>12</v>
          </cell>
          <cell r="F1013">
            <v>1312.07</v>
          </cell>
          <cell r="G1013">
            <v>1312.29</v>
          </cell>
          <cell r="H1013">
            <v>1309.6600000000001</v>
          </cell>
          <cell r="I1013">
            <v>1308.6099999999999</v>
          </cell>
          <cell r="J1013">
            <v>17.100000000000001</v>
          </cell>
          <cell r="K1013">
            <v>0</v>
          </cell>
          <cell r="L1013" t="str">
            <v xml:space="preserve">Tramos Existentes </v>
          </cell>
          <cell r="M1013" t="str">
            <v>Existente</v>
          </cell>
        </row>
        <row r="1014">
          <cell r="B1014">
            <v>829</v>
          </cell>
          <cell r="C1014">
            <v>891</v>
          </cell>
          <cell r="D1014">
            <v>1.4999999999999999E-2</v>
          </cell>
          <cell r="E1014">
            <v>12</v>
          </cell>
          <cell r="F1014">
            <v>1312.29</v>
          </cell>
          <cell r="G1014">
            <v>1312.53</v>
          </cell>
          <cell r="H1014">
            <v>1308.6099999999999</v>
          </cell>
          <cell r="I1014">
            <v>1308.53</v>
          </cell>
          <cell r="J1014">
            <v>30.2</v>
          </cell>
          <cell r="K1014">
            <v>0</v>
          </cell>
          <cell r="L1014" t="str">
            <v xml:space="preserve">Tramos Existentes </v>
          </cell>
          <cell r="M1014" t="str">
            <v>Existente</v>
          </cell>
        </row>
        <row r="1015">
          <cell r="B1015">
            <v>945</v>
          </cell>
          <cell r="C1015">
            <v>942</v>
          </cell>
          <cell r="D1015">
            <v>0.01</v>
          </cell>
          <cell r="E1015">
            <v>12</v>
          </cell>
          <cell r="F1015">
            <v>1280.24</v>
          </cell>
          <cell r="G1015">
            <v>1280.43</v>
          </cell>
          <cell r="H1015">
            <v>1279.0999999999999</v>
          </cell>
          <cell r="I1015">
            <v>1277.5999999999999</v>
          </cell>
          <cell r="J1015">
            <v>91.1</v>
          </cell>
          <cell r="K1015">
            <v>0</v>
          </cell>
          <cell r="L1015" t="str">
            <v xml:space="preserve">Tramos Existentes </v>
          </cell>
          <cell r="M1015" t="str">
            <v>Existente</v>
          </cell>
        </row>
        <row r="1016">
          <cell r="B1016">
            <v>894</v>
          </cell>
          <cell r="C1016">
            <v>895</v>
          </cell>
          <cell r="D1016">
            <v>1.4999999999999999E-2</v>
          </cell>
          <cell r="E1016">
            <v>12</v>
          </cell>
          <cell r="F1016">
            <v>1312.67</v>
          </cell>
          <cell r="G1016">
            <v>1312.83</v>
          </cell>
          <cell r="H1016">
            <v>1308.42</v>
          </cell>
          <cell r="I1016">
            <v>1307.71</v>
          </cell>
          <cell r="J1016">
            <v>25.9</v>
          </cell>
          <cell r="K1016">
            <v>0</v>
          </cell>
          <cell r="L1016" t="str">
            <v xml:space="preserve">Tramos Existentes </v>
          </cell>
          <cell r="M1016" t="str">
            <v>Existente</v>
          </cell>
        </row>
        <row r="1017">
          <cell r="B1017">
            <v>947</v>
          </cell>
          <cell r="C1017">
            <v>945</v>
          </cell>
          <cell r="D1017">
            <v>0.01</v>
          </cell>
          <cell r="E1017">
            <v>12</v>
          </cell>
          <cell r="F1017">
            <v>1282.68</v>
          </cell>
          <cell r="G1017">
            <v>1280.24</v>
          </cell>
          <cell r="H1017">
            <v>1281.82</v>
          </cell>
          <cell r="I1017">
            <v>1279.0999999999999</v>
          </cell>
          <cell r="J1017">
            <v>34.299999999999997</v>
          </cell>
          <cell r="K1017">
            <v>0</v>
          </cell>
          <cell r="L1017" t="str">
            <v xml:space="preserve">Tramos Existentes </v>
          </cell>
          <cell r="M1017" t="str">
            <v>Existente</v>
          </cell>
        </row>
        <row r="1018">
          <cell r="B1018">
            <v>897</v>
          </cell>
          <cell r="C1018" t="str">
            <v>D15</v>
          </cell>
          <cell r="D1018">
            <v>1.4999999999999999E-2</v>
          </cell>
          <cell r="E1018">
            <v>12</v>
          </cell>
          <cell r="F1018">
            <v>1306.8800000000001</v>
          </cell>
          <cell r="G1018">
            <v>1284.51</v>
          </cell>
          <cell r="H1018">
            <v>1302.68</v>
          </cell>
          <cell r="I1018">
            <v>1284.51</v>
          </cell>
          <cell r="J1018">
            <v>48.7</v>
          </cell>
          <cell r="K1018">
            <v>0</v>
          </cell>
          <cell r="L1018" t="str">
            <v xml:space="preserve">Tramos Existentes </v>
          </cell>
          <cell r="M1018" t="str">
            <v>Existente</v>
          </cell>
        </row>
        <row r="1019">
          <cell r="B1019">
            <v>827</v>
          </cell>
          <cell r="C1019">
            <v>976</v>
          </cell>
          <cell r="D1019">
            <v>1.4999999999999999E-2</v>
          </cell>
          <cell r="E1019">
            <v>12</v>
          </cell>
          <cell r="F1019">
            <v>1311.94</v>
          </cell>
          <cell r="G1019">
            <v>1311.88</v>
          </cell>
          <cell r="H1019">
            <v>1309.29</v>
          </cell>
          <cell r="I1019">
            <v>1308.1099999999999</v>
          </cell>
          <cell r="J1019">
            <v>43.8</v>
          </cell>
          <cell r="K1019">
            <v>0</v>
          </cell>
          <cell r="L1019" t="str">
            <v xml:space="preserve">Tramos Existentes </v>
          </cell>
          <cell r="M1019" t="str">
            <v>Existente</v>
          </cell>
        </row>
        <row r="1020">
          <cell r="B1020" t="str">
            <v>83ii</v>
          </cell>
          <cell r="C1020">
            <v>96</v>
          </cell>
          <cell r="D1020">
            <v>1.4999999999999999E-2</v>
          </cell>
          <cell r="E1020">
            <v>12</v>
          </cell>
          <cell r="F1020">
            <v>1314</v>
          </cell>
          <cell r="G1020">
            <v>1305.77</v>
          </cell>
          <cell r="H1020">
            <v>1312.09</v>
          </cell>
          <cell r="I1020">
            <v>1303.06</v>
          </cell>
          <cell r="J1020">
            <v>71.3</v>
          </cell>
          <cell r="K1020">
            <v>0</v>
          </cell>
          <cell r="L1020" t="str">
            <v xml:space="preserve">Tramos Existentes </v>
          </cell>
          <cell r="M1020" t="str">
            <v>Existente</v>
          </cell>
        </row>
        <row r="1021">
          <cell r="B1021">
            <v>96</v>
          </cell>
          <cell r="C1021">
            <v>95</v>
          </cell>
          <cell r="D1021">
            <v>1.4999999999999999E-2</v>
          </cell>
          <cell r="E1021">
            <v>24</v>
          </cell>
          <cell r="F1021">
            <v>1305.77</v>
          </cell>
          <cell r="G1021">
            <v>1302.1400000000001</v>
          </cell>
          <cell r="H1021">
            <v>1303.06</v>
          </cell>
          <cell r="I1021">
            <v>1299.95</v>
          </cell>
          <cell r="J1021">
            <v>34.299999999999997</v>
          </cell>
          <cell r="K1021">
            <v>0</v>
          </cell>
          <cell r="L1021" t="str">
            <v xml:space="preserve">Tramos Existentes </v>
          </cell>
          <cell r="M1021" t="str">
            <v>Existente</v>
          </cell>
        </row>
        <row r="1022">
          <cell r="B1022">
            <v>95</v>
          </cell>
          <cell r="C1022">
            <v>91</v>
          </cell>
          <cell r="D1022">
            <v>1.4999999999999999E-2</v>
          </cell>
          <cell r="E1022">
            <v>24</v>
          </cell>
          <cell r="F1022">
            <v>1302.1400000000001</v>
          </cell>
          <cell r="G1022">
            <v>1302.19</v>
          </cell>
          <cell r="H1022">
            <v>1299.95</v>
          </cell>
          <cell r="I1022">
            <v>1296.05</v>
          </cell>
          <cell r="J1022">
            <v>39</v>
          </cell>
          <cell r="K1022">
            <v>0</v>
          </cell>
          <cell r="L1022" t="str">
            <v xml:space="preserve">Tramos Existentes </v>
          </cell>
          <cell r="M1022" t="str">
            <v>Existente</v>
          </cell>
        </row>
        <row r="1023">
          <cell r="B1023" t="str">
            <v>83i</v>
          </cell>
          <cell r="C1023">
            <v>84</v>
          </cell>
          <cell r="D1023">
            <v>1.4999999999999999E-2</v>
          </cell>
          <cell r="E1023">
            <v>12</v>
          </cell>
          <cell r="F1023">
            <v>1314</v>
          </cell>
          <cell r="G1023">
            <v>1312.65</v>
          </cell>
          <cell r="H1023">
            <v>1311.7</v>
          </cell>
          <cell r="I1023">
            <v>1309.74</v>
          </cell>
          <cell r="J1023">
            <v>72.400000000000006</v>
          </cell>
          <cell r="K1023">
            <v>0</v>
          </cell>
          <cell r="L1023" t="str">
            <v xml:space="preserve">Tramos Existentes </v>
          </cell>
          <cell r="M1023" t="str">
            <v>Existente</v>
          </cell>
        </row>
        <row r="1024">
          <cell r="B1024">
            <v>84</v>
          </cell>
          <cell r="C1024">
            <v>988</v>
          </cell>
          <cell r="D1024">
            <v>1.4999999999999999E-2</v>
          </cell>
          <cell r="E1024">
            <v>12</v>
          </cell>
          <cell r="F1024">
            <v>1312.65</v>
          </cell>
          <cell r="G1024">
            <v>1307.74</v>
          </cell>
          <cell r="H1024">
            <v>1309.74</v>
          </cell>
          <cell r="I1024">
            <v>1305.3800000000001</v>
          </cell>
          <cell r="J1024">
            <v>72</v>
          </cell>
          <cell r="K1024">
            <v>0</v>
          </cell>
          <cell r="L1024" t="str">
            <v xml:space="preserve">Tramos Existentes </v>
          </cell>
          <cell r="M1024" t="str">
            <v>Existente</v>
          </cell>
        </row>
        <row r="1025">
          <cell r="B1025">
            <v>988</v>
          </cell>
          <cell r="C1025">
            <v>442</v>
          </cell>
          <cell r="D1025">
            <v>1.4999999999999999E-2</v>
          </cell>
          <cell r="E1025">
            <v>12</v>
          </cell>
          <cell r="F1025">
            <v>1307.74</v>
          </cell>
          <cell r="G1025">
            <v>1304.69</v>
          </cell>
          <cell r="H1025">
            <v>1305.3800000000001</v>
          </cell>
          <cell r="I1025">
            <v>1301.3900000000001</v>
          </cell>
          <cell r="J1025">
            <v>72</v>
          </cell>
          <cell r="K1025">
            <v>0</v>
          </cell>
          <cell r="L1025" t="str">
            <v xml:space="preserve">Tramos Existentes </v>
          </cell>
          <cell r="M1025" t="str">
            <v>Existente</v>
          </cell>
        </row>
        <row r="1026">
          <cell r="B1026">
            <v>925</v>
          </cell>
          <cell r="C1026">
            <v>1097</v>
          </cell>
          <cell r="D1026">
            <v>0.01</v>
          </cell>
          <cell r="E1026">
            <v>12</v>
          </cell>
          <cell r="F1026">
            <v>1301.6500000000001</v>
          </cell>
          <cell r="G1026">
            <v>1297.4100000000001</v>
          </cell>
          <cell r="H1026">
            <v>1298.45</v>
          </cell>
          <cell r="I1026">
            <v>1295.4100000000001</v>
          </cell>
          <cell r="J1026">
            <v>12.4</v>
          </cell>
          <cell r="K1026">
            <v>0</v>
          </cell>
          <cell r="L1026" t="str">
            <v xml:space="preserve">Tramos Existentes </v>
          </cell>
          <cell r="M1026" t="str">
            <v>Existente</v>
          </cell>
        </row>
        <row r="1027">
          <cell r="B1027">
            <v>891</v>
          </cell>
          <cell r="C1027">
            <v>894</v>
          </cell>
          <cell r="D1027">
            <v>1.4999999999999999E-2</v>
          </cell>
          <cell r="E1027">
            <v>12</v>
          </cell>
          <cell r="F1027">
            <v>1312.53</v>
          </cell>
          <cell r="G1027">
            <v>1312.67</v>
          </cell>
          <cell r="H1027">
            <v>1308.53</v>
          </cell>
          <cell r="I1027">
            <v>1308.42</v>
          </cell>
          <cell r="J1027">
            <v>29.7</v>
          </cell>
          <cell r="K1027">
            <v>0</v>
          </cell>
          <cell r="L1027" t="str">
            <v xml:space="preserve">Tramos Existentes </v>
          </cell>
          <cell r="M1027" t="str">
            <v>Existente</v>
          </cell>
        </row>
        <row r="1028">
          <cell r="B1028">
            <v>8</v>
          </cell>
          <cell r="C1028">
            <v>7</v>
          </cell>
          <cell r="D1028">
            <v>1.4999999999999999E-2</v>
          </cell>
          <cell r="E1028">
            <v>10</v>
          </cell>
          <cell r="F1028">
            <v>1302.1500000000001</v>
          </cell>
          <cell r="G1028">
            <v>1301.97</v>
          </cell>
          <cell r="H1028">
            <v>1299.72</v>
          </cell>
          <cell r="I1028">
            <v>1297.07</v>
          </cell>
          <cell r="J1028">
            <v>2.8</v>
          </cell>
          <cell r="K1028">
            <v>0</v>
          </cell>
          <cell r="L1028" t="str">
            <v xml:space="preserve">Tramos Existentes </v>
          </cell>
          <cell r="M1028" t="str">
            <v>Existente</v>
          </cell>
        </row>
        <row r="1029">
          <cell r="B1029">
            <v>517</v>
          </cell>
          <cell r="C1029">
            <v>518</v>
          </cell>
          <cell r="D1029">
            <v>1.4999999999999999E-2</v>
          </cell>
          <cell r="E1029">
            <v>10</v>
          </cell>
          <cell r="F1029">
            <v>1300.69</v>
          </cell>
          <cell r="G1029">
            <v>1300.67</v>
          </cell>
          <cell r="H1029">
            <v>1299.47</v>
          </cell>
          <cell r="I1029">
            <v>1296.97</v>
          </cell>
          <cell r="J1029">
            <v>2.9</v>
          </cell>
          <cell r="K1029">
            <v>0</v>
          </cell>
          <cell r="L1029" t="str">
            <v xml:space="preserve">Tramos Existentes </v>
          </cell>
          <cell r="M1029" t="str">
            <v>Existente</v>
          </cell>
        </row>
        <row r="1030">
          <cell r="B1030">
            <v>765</v>
          </cell>
          <cell r="C1030">
            <v>537</v>
          </cell>
          <cell r="D1030">
            <v>1.4999999999999999E-2</v>
          </cell>
          <cell r="E1030">
            <v>8</v>
          </cell>
          <cell r="F1030">
            <v>1307.52</v>
          </cell>
          <cell r="G1030">
            <v>1306.7</v>
          </cell>
          <cell r="H1030">
            <v>1303.83</v>
          </cell>
          <cell r="I1030">
            <v>1303.28</v>
          </cell>
          <cell r="J1030">
            <v>45.2</v>
          </cell>
          <cell r="K1030">
            <v>0</v>
          </cell>
          <cell r="L1030" t="str">
            <v xml:space="preserve">Tramos Existentes </v>
          </cell>
          <cell r="M1030" t="str">
            <v>Existente</v>
          </cell>
        </row>
        <row r="1031">
          <cell r="B1031">
            <v>768</v>
          </cell>
          <cell r="C1031">
            <v>258</v>
          </cell>
          <cell r="D1031">
            <v>0.01</v>
          </cell>
          <cell r="E1031">
            <v>6</v>
          </cell>
          <cell r="F1031">
            <v>1310.6099999999999</v>
          </cell>
          <cell r="G1031">
            <v>1309.78</v>
          </cell>
          <cell r="H1031">
            <v>1309.26</v>
          </cell>
          <cell r="I1031">
            <v>1307.8599999999999</v>
          </cell>
          <cell r="J1031">
            <v>102.9</v>
          </cell>
          <cell r="K1031">
            <v>0</v>
          </cell>
          <cell r="L1031" t="str">
            <v xml:space="preserve">Tramos Existentes </v>
          </cell>
          <cell r="M1031" t="str">
            <v>Existente</v>
          </cell>
        </row>
        <row r="1032">
          <cell r="B1032">
            <v>769</v>
          </cell>
          <cell r="C1032">
            <v>726</v>
          </cell>
          <cell r="D1032">
            <v>1.4999999999999999E-2</v>
          </cell>
          <cell r="E1032">
            <v>12</v>
          </cell>
          <cell r="F1032">
            <v>1310.76</v>
          </cell>
          <cell r="G1032">
            <v>1312.28</v>
          </cell>
          <cell r="H1032">
            <v>1309.55</v>
          </cell>
          <cell r="I1032">
            <v>1307.6600000000001</v>
          </cell>
          <cell r="J1032">
            <v>85.4</v>
          </cell>
          <cell r="K1032">
            <v>0</v>
          </cell>
          <cell r="L1032" t="str">
            <v xml:space="preserve">Tramos Existentes </v>
          </cell>
          <cell r="M1032" t="str">
            <v>Existente</v>
          </cell>
        </row>
        <row r="1033">
          <cell r="B1033" t="str">
            <v>77i</v>
          </cell>
          <cell r="C1033">
            <v>78</v>
          </cell>
          <cell r="D1033">
            <v>1.4999999999999999E-2</v>
          </cell>
          <cell r="E1033">
            <v>10</v>
          </cell>
          <cell r="F1033">
            <v>1298.25</v>
          </cell>
          <cell r="G1033">
            <v>1298.21</v>
          </cell>
          <cell r="H1033">
            <v>1297</v>
          </cell>
          <cell r="I1033">
            <v>1296.96</v>
          </cell>
          <cell r="J1033">
            <v>1.5</v>
          </cell>
          <cell r="K1033">
            <v>0</v>
          </cell>
          <cell r="L1033" t="str">
            <v xml:space="preserve">Tramos Existentes </v>
          </cell>
          <cell r="M1033" t="str">
            <v>Existente</v>
          </cell>
        </row>
        <row r="1034">
          <cell r="B1034">
            <v>78</v>
          </cell>
          <cell r="C1034">
            <v>22</v>
          </cell>
          <cell r="D1034">
            <v>1.4999999999999999E-2</v>
          </cell>
          <cell r="E1034">
            <v>10</v>
          </cell>
          <cell r="F1034">
            <v>1298.21</v>
          </cell>
          <cell r="G1034">
            <v>1298.3499999999999</v>
          </cell>
          <cell r="H1034">
            <v>1296.96</v>
          </cell>
          <cell r="I1034">
            <v>1296.6099999999999</v>
          </cell>
          <cell r="J1034">
            <v>10.7</v>
          </cell>
          <cell r="K1034">
            <v>0</v>
          </cell>
          <cell r="L1034" t="str">
            <v xml:space="preserve">Renovacion </v>
          </cell>
          <cell r="M1034" t="str">
            <v>Existente</v>
          </cell>
        </row>
        <row r="1035">
          <cell r="B1035">
            <v>770</v>
          </cell>
          <cell r="C1035">
            <v>725</v>
          </cell>
          <cell r="D1035">
            <v>1.4999999999999999E-2</v>
          </cell>
          <cell r="E1035">
            <v>12</v>
          </cell>
          <cell r="F1035">
            <v>1311.76</v>
          </cell>
          <cell r="G1035">
            <v>1311.77</v>
          </cell>
          <cell r="H1035">
            <v>1310.45</v>
          </cell>
          <cell r="I1035">
            <v>1307.83</v>
          </cell>
          <cell r="J1035">
            <v>91.5</v>
          </cell>
          <cell r="K1035">
            <v>0</v>
          </cell>
          <cell r="L1035" t="str">
            <v xml:space="preserve">Tramos Existentes </v>
          </cell>
          <cell r="M1035" t="str">
            <v>Existente</v>
          </cell>
        </row>
        <row r="1036">
          <cell r="B1036" t="str">
            <v>771i</v>
          </cell>
          <cell r="C1036">
            <v>438</v>
          </cell>
          <cell r="D1036">
            <v>1.4999999999999999E-2</v>
          </cell>
          <cell r="E1036">
            <v>10</v>
          </cell>
          <cell r="F1036">
            <v>1293.43</v>
          </cell>
          <cell r="G1036">
            <v>1293.46</v>
          </cell>
          <cell r="H1036">
            <v>1290.26</v>
          </cell>
          <cell r="I1036">
            <v>1288.52</v>
          </cell>
          <cell r="J1036">
            <v>4</v>
          </cell>
          <cell r="K1036">
            <v>0</v>
          </cell>
          <cell r="L1036" t="str">
            <v xml:space="preserve">Tramos Existentes </v>
          </cell>
          <cell r="M1036" t="str">
            <v>Existente</v>
          </cell>
        </row>
        <row r="1037">
          <cell r="B1037" t="str">
            <v>786i</v>
          </cell>
          <cell r="C1037">
            <v>788</v>
          </cell>
          <cell r="D1037">
            <v>1.4999999999999999E-2</v>
          </cell>
          <cell r="E1037">
            <v>8</v>
          </cell>
          <cell r="F1037">
            <v>1292.23</v>
          </cell>
          <cell r="G1037">
            <v>1289.6500000000001</v>
          </cell>
          <cell r="H1037">
            <v>1291.4000000000001</v>
          </cell>
          <cell r="I1037">
            <v>1287.78</v>
          </cell>
          <cell r="J1037">
            <v>14.5</v>
          </cell>
          <cell r="K1037">
            <v>0</v>
          </cell>
          <cell r="L1037" t="str">
            <v xml:space="preserve">Tramos Existentes </v>
          </cell>
          <cell r="M1037" t="str">
            <v>Existente</v>
          </cell>
        </row>
        <row r="1038">
          <cell r="B1038">
            <v>942</v>
          </cell>
          <cell r="C1038">
            <v>941</v>
          </cell>
          <cell r="D1038">
            <v>0.01</v>
          </cell>
          <cell r="E1038">
            <v>12</v>
          </cell>
          <cell r="F1038">
            <v>1280.43</v>
          </cell>
          <cell r="G1038">
            <v>1279.96</v>
          </cell>
          <cell r="H1038">
            <v>1277.5999999999999</v>
          </cell>
          <cell r="I1038">
            <v>1275.72</v>
          </cell>
          <cell r="J1038">
            <v>4.4000000000000004</v>
          </cell>
          <cell r="K1038">
            <v>0</v>
          </cell>
          <cell r="L1038" t="str">
            <v xml:space="preserve">Tramos Existentes </v>
          </cell>
          <cell r="M1038" t="str">
            <v>Existente</v>
          </cell>
        </row>
        <row r="1039">
          <cell r="B1039">
            <v>87</v>
          </cell>
          <cell r="C1039">
            <v>8</v>
          </cell>
          <cell r="D1039">
            <v>1.4999999999999999E-2</v>
          </cell>
          <cell r="E1039">
            <v>12</v>
          </cell>
          <cell r="F1039">
            <v>1305.3599999999999</v>
          </cell>
          <cell r="G1039">
            <v>1302.1500000000001</v>
          </cell>
          <cell r="H1039">
            <v>1303.68</v>
          </cell>
          <cell r="I1039">
            <v>1299.72</v>
          </cell>
          <cell r="J1039">
            <v>76.2</v>
          </cell>
          <cell r="K1039">
            <v>0</v>
          </cell>
          <cell r="L1039" t="str">
            <v xml:space="preserve">Tramos Existentes </v>
          </cell>
          <cell r="M1039" t="str">
            <v>Existente</v>
          </cell>
        </row>
        <row r="1040">
          <cell r="B1040">
            <v>832</v>
          </cell>
          <cell r="C1040">
            <v>722</v>
          </cell>
          <cell r="D1040">
            <v>1.4999999999999999E-2</v>
          </cell>
          <cell r="E1040">
            <v>12</v>
          </cell>
          <cell r="F1040">
            <v>1311.71</v>
          </cell>
          <cell r="G1040">
            <v>1311.74</v>
          </cell>
          <cell r="H1040">
            <v>1310.33</v>
          </cell>
          <cell r="I1040">
            <v>1308.74</v>
          </cell>
          <cell r="J1040">
            <v>55.5</v>
          </cell>
          <cell r="K1040">
            <v>0</v>
          </cell>
          <cell r="L1040" t="str">
            <v xml:space="preserve">Tramos Existentes </v>
          </cell>
          <cell r="M1040" t="str">
            <v>Existente</v>
          </cell>
        </row>
        <row r="1041">
          <cell r="B1041">
            <v>80</v>
          </cell>
          <cell r="C1041">
            <v>121</v>
          </cell>
          <cell r="D1041">
            <v>1.4999999999999999E-2</v>
          </cell>
          <cell r="E1041">
            <v>8</v>
          </cell>
          <cell r="F1041">
            <v>1298.77</v>
          </cell>
          <cell r="G1041">
            <v>1271.45</v>
          </cell>
          <cell r="H1041">
            <v>1297.56</v>
          </cell>
          <cell r="I1041">
            <v>1295.25</v>
          </cell>
          <cell r="J1041">
            <v>59.1</v>
          </cell>
          <cell r="K1041">
            <v>0</v>
          </cell>
          <cell r="L1041" t="str">
            <v xml:space="preserve">Tramos Existentes </v>
          </cell>
          <cell r="M1041" t="str">
            <v>Existente</v>
          </cell>
        </row>
        <row r="1042">
          <cell r="B1042">
            <v>870</v>
          </cell>
          <cell r="C1042">
            <v>869</v>
          </cell>
          <cell r="D1042">
            <v>1.4999999999999999E-2</v>
          </cell>
          <cell r="E1042">
            <v>16</v>
          </cell>
          <cell r="F1042">
            <v>1314.75</v>
          </cell>
          <cell r="G1042">
            <v>1313.86</v>
          </cell>
          <cell r="H1042">
            <v>1312.66</v>
          </cell>
          <cell r="I1042">
            <v>1310.95</v>
          </cell>
          <cell r="J1042">
            <v>20.399999999999999</v>
          </cell>
          <cell r="K1042">
            <v>0</v>
          </cell>
          <cell r="L1042" t="str">
            <v xml:space="preserve">Tramos Existentes </v>
          </cell>
          <cell r="M1042" t="str">
            <v>Existente</v>
          </cell>
        </row>
        <row r="1043">
          <cell r="B1043">
            <v>869</v>
          </cell>
          <cell r="C1043">
            <v>868</v>
          </cell>
          <cell r="D1043">
            <v>1.4999999999999999E-2</v>
          </cell>
          <cell r="E1043">
            <v>16</v>
          </cell>
          <cell r="F1043">
            <v>1313.86</v>
          </cell>
          <cell r="G1043">
            <v>1310.6199999999999</v>
          </cell>
          <cell r="H1043">
            <v>1310.95</v>
          </cell>
          <cell r="I1043">
            <v>1307.93</v>
          </cell>
          <cell r="J1043">
            <v>15</v>
          </cell>
          <cell r="K1043">
            <v>0</v>
          </cell>
          <cell r="L1043" t="str">
            <v xml:space="preserve">Tramos Existentes </v>
          </cell>
          <cell r="M1043" t="str">
            <v>Existente</v>
          </cell>
        </row>
        <row r="1044">
          <cell r="B1044">
            <v>868</v>
          </cell>
          <cell r="C1044">
            <v>867</v>
          </cell>
          <cell r="D1044">
            <v>1.4999999999999999E-2</v>
          </cell>
          <cell r="E1044">
            <v>12</v>
          </cell>
          <cell r="F1044">
            <v>1310.6199999999999</v>
          </cell>
          <cell r="G1044">
            <v>1308.23</v>
          </cell>
          <cell r="H1044">
            <v>1307.93</v>
          </cell>
          <cell r="I1044">
            <v>1304.42</v>
          </cell>
          <cell r="J1044">
            <v>6.5</v>
          </cell>
          <cell r="K1044">
            <v>0</v>
          </cell>
          <cell r="L1044" t="str">
            <v xml:space="preserve">Tramos Existentes </v>
          </cell>
          <cell r="M1044" t="str">
            <v>Existente</v>
          </cell>
        </row>
        <row r="1045">
          <cell r="B1045">
            <v>867</v>
          </cell>
          <cell r="C1045">
            <v>800</v>
          </cell>
          <cell r="D1045">
            <v>1.4999999999999999E-2</v>
          </cell>
          <cell r="E1045">
            <v>16</v>
          </cell>
          <cell r="F1045">
            <v>1308.23</v>
          </cell>
          <cell r="G1045">
            <v>1304.19</v>
          </cell>
          <cell r="H1045">
            <v>1304.42</v>
          </cell>
          <cell r="I1045">
            <v>1299.29</v>
          </cell>
          <cell r="J1045">
            <v>47.5</v>
          </cell>
          <cell r="K1045">
            <v>0</v>
          </cell>
          <cell r="L1045" t="str">
            <v xml:space="preserve">Tramos Existentes </v>
          </cell>
          <cell r="M1045" t="str">
            <v>Existente</v>
          </cell>
        </row>
        <row r="1046">
          <cell r="B1046">
            <v>800</v>
          </cell>
          <cell r="C1046">
            <v>861</v>
          </cell>
          <cell r="D1046">
            <v>1.4999999999999999E-2</v>
          </cell>
          <cell r="E1046">
            <v>16</v>
          </cell>
          <cell r="F1046">
            <v>1304.19</v>
          </cell>
          <cell r="G1046">
            <v>1294.3499999999999</v>
          </cell>
          <cell r="H1046">
            <v>1299.29</v>
          </cell>
          <cell r="I1046">
            <v>1292.52</v>
          </cell>
          <cell r="J1046">
            <v>29.4</v>
          </cell>
          <cell r="K1046">
            <v>0</v>
          </cell>
          <cell r="L1046" t="str">
            <v xml:space="preserve">Tramos Existentes </v>
          </cell>
          <cell r="M1046" t="str">
            <v>Existente</v>
          </cell>
        </row>
        <row r="1047">
          <cell r="B1047">
            <v>861</v>
          </cell>
          <cell r="C1047">
            <v>798</v>
          </cell>
          <cell r="D1047">
            <v>1.4999999999999999E-2</v>
          </cell>
          <cell r="E1047">
            <v>16</v>
          </cell>
          <cell r="F1047">
            <v>1294.3499999999999</v>
          </cell>
          <cell r="G1047">
            <v>1293.68</v>
          </cell>
          <cell r="H1047">
            <v>1292.52</v>
          </cell>
          <cell r="I1047">
            <v>1289.5</v>
          </cell>
          <cell r="J1047">
            <v>53.2</v>
          </cell>
          <cell r="K1047">
            <v>0</v>
          </cell>
          <cell r="L1047" t="str">
            <v xml:space="preserve">Tramos Existentes </v>
          </cell>
          <cell r="M1047" t="str">
            <v>Existente</v>
          </cell>
        </row>
        <row r="1048">
          <cell r="B1048">
            <v>814</v>
          </cell>
          <cell r="C1048">
            <v>949</v>
          </cell>
          <cell r="D1048">
            <v>0.01</v>
          </cell>
          <cell r="E1048">
            <v>24</v>
          </cell>
          <cell r="F1048">
            <v>1286.4000000000001</v>
          </cell>
          <cell r="G1048">
            <v>1286.03</v>
          </cell>
          <cell r="H1048">
            <v>1284.22</v>
          </cell>
          <cell r="I1048">
            <v>1282.0999999999999</v>
          </cell>
          <cell r="J1048">
            <v>20.2</v>
          </cell>
          <cell r="K1048">
            <v>0</v>
          </cell>
          <cell r="L1048" t="str">
            <v xml:space="preserve">Tramos Existentes </v>
          </cell>
          <cell r="M1048" t="str">
            <v>Existente</v>
          </cell>
        </row>
        <row r="1049">
          <cell r="B1049">
            <v>949</v>
          </cell>
          <cell r="C1049">
            <v>947</v>
          </cell>
          <cell r="D1049">
            <v>0.01</v>
          </cell>
          <cell r="E1049">
            <v>24</v>
          </cell>
          <cell r="F1049">
            <v>1286.03</v>
          </cell>
          <cell r="G1049">
            <v>1282.68</v>
          </cell>
          <cell r="H1049">
            <v>1282.0999999999999</v>
          </cell>
          <cell r="I1049">
            <v>1281.82</v>
          </cell>
          <cell r="J1049">
            <v>71.7</v>
          </cell>
          <cell r="K1049">
            <v>0</v>
          </cell>
          <cell r="L1049" t="str">
            <v xml:space="preserve">Tramos Existentes </v>
          </cell>
          <cell r="M1049" t="str">
            <v>Existente</v>
          </cell>
        </row>
        <row r="1050">
          <cell r="B1050">
            <v>788</v>
          </cell>
          <cell r="C1050" t="str">
            <v>D11</v>
          </cell>
          <cell r="D1050">
            <v>1.4999999999999999E-2</v>
          </cell>
          <cell r="E1050">
            <v>10</v>
          </cell>
          <cell r="F1050">
            <v>1289.6500000000001</v>
          </cell>
          <cell r="G1050">
            <v>1286.76</v>
          </cell>
          <cell r="H1050">
            <v>1287.78</v>
          </cell>
          <cell r="I1050">
            <v>1286.76</v>
          </cell>
          <cell r="J1050">
            <v>17.3</v>
          </cell>
          <cell r="K1050">
            <v>0</v>
          </cell>
          <cell r="L1050" t="str">
            <v xml:space="preserve">Tramos Existentes </v>
          </cell>
          <cell r="M1050" t="str">
            <v>Existente</v>
          </cell>
        </row>
        <row r="1051">
          <cell r="B1051">
            <v>905</v>
          </cell>
          <cell r="C1051">
            <v>906</v>
          </cell>
          <cell r="D1051">
            <v>1.4999999999999999E-2</v>
          </cell>
          <cell r="E1051">
            <v>16</v>
          </cell>
          <cell r="F1051">
            <v>1320.42</v>
          </cell>
          <cell r="G1051">
            <v>1320.61</v>
          </cell>
          <cell r="H1051">
            <v>1315.61</v>
          </cell>
          <cell r="I1051">
            <v>1313.27</v>
          </cell>
          <cell r="J1051">
            <v>9</v>
          </cell>
          <cell r="K1051">
            <v>0</v>
          </cell>
          <cell r="L1051" t="str">
            <v xml:space="preserve">Tramos Existentes </v>
          </cell>
          <cell r="M1051" t="str">
            <v>Existente</v>
          </cell>
        </row>
        <row r="1052">
          <cell r="B1052">
            <v>830</v>
          </cell>
          <cell r="C1052">
            <v>973</v>
          </cell>
          <cell r="D1052">
            <v>1.4999999999999999E-2</v>
          </cell>
          <cell r="E1052">
            <v>12</v>
          </cell>
          <cell r="F1052">
            <v>1312.44</v>
          </cell>
          <cell r="G1052">
            <v>1312.17</v>
          </cell>
          <cell r="H1052">
            <v>1310.99</v>
          </cell>
          <cell r="I1052">
            <v>1306.6199999999999</v>
          </cell>
          <cell r="J1052">
            <v>77.599999999999994</v>
          </cell>
          <cell r="K1052">
            <v>0</v>
          </cell>
          <cell r="L1052" t="str">
            <v xml:space="preserve">Tramos Existentes </v>
          </cell>
          <cell r="M1052" t="str">
            <v>Existente</v>
          </cell>
        </row>
        <row r="1053">
          <cell r="B1053">
            <v>968</v>
          </cell>
          <cell r="C1053">
            <v>882</v>
          </cell>
          <cell r="D1053">
            <v>1.4999999999999999E-2</v>
          </cell>
          <cell r="E1053">
            <v>8</v>
          </cell>
          <cell r="F1053">
            <v>1310.52</v>
          </cell>
          <cell r="G1053">
            <v>1308.8599999999999</v>
          </cell>
          <cell r="H1053">
            <v>1307.99</v>
          </cell>
          <cell r="I1053">
            <v>1306.31</v>
          </cell>
          <cell r="J1053">
            <v>40.1</v>
          </cell>
          <cell r="K1053">
            <v>0</v>
          </cell>
          <cell r="L1053" t="str">
            <v xml:space="preserve">Tramos Existentes </v>
          </cell>
          <cell r="M1053" t="str">
            <v>Existente</v>
          </cell>
        </row>
        <row r="1054">
          <cell r="B1054">
            <v>887</v>
          </cell>
          <cell r="C1054">
            <v>886</v>
          </cell>
          <cell r="D1054">
            <v>1.4999999999999999E-2</v>
          </cell>
          <cell r="E1054">
            <v>8</v>
          </cell>
          <cell r="F1054">
            <v>1315.12</v>
          </cell>
          <cell r="G1054">
            <v>1315.09</v>
          </cell>
          <cell r="H1054">
            <v>1312.51</v>
          </cell>
          <cell r="I1054">
            <v>1312.27</v>
          </cell>
          <cell r="J1054">
            <v>28.4</v>
          </cell>
          <cell r="K1054">
            <v>0</v>
          </cell>
          <cell r="L1054" t="str">
            <v xml:space="preserve">Tramos Existentes </v>
          </cell>
          <cell r="M1054" t="str">
            <v>Existente</v>
          </cell>
        </row>
        <row r="1055">
          <cell r="B1055">
            <v>892</v>
          </cell>
          <cell r="C1055">
            <v>972</v>
          </cell>
          <cell r="D1055">
            <v>1.4999999999999999E-2</v>
          </cell>
          <cell r="E1055">
            <v>12</v>
          </cell>
          <cell r="F1055">
            <v>1312.98</v>
          </cell>
          <cell r="G1055">
            <v>1312.87</v>
          </cell>
          <cell r="H1055">
            <v>1311.81</v>
          </cell>
          <cell r="I1055">
            <v>1306.9100000000001</v>
          </cell>
          <cell r="J1055">
            <v>73.3</v>
          </cell>
          <cell r="K1055">
            <v>0</v>
          </cell>
          <cell r="L1055" t="str">
            <v xml:space="preserve">Tramos Existentes </v>
          </cell>
          <cell r="M1055" t="str">
            <v>Existente</v>
          </cell>
        </row>
        <row r="1056">
          <cell r="B1056">
            <v>893</v>
          </cell>
          <cell r="C1056">
            <v>971</v>
          </cell>
          <cell r="D1056">
            <v>1.4999999999999999E-2</v>
          </cell>
          <cell r="E1056">
            <v>12</v>
          </cell>
          <cell r="F1056">
            <v>1312.84</v>
          </cell>
          <cell r="G1056">
            <v>1312.86</v>
          </cell>
          <cell r="H1056">
            <v>1311.56</v>
          </cell>
          <cell r="I1056">
            <v>1307.0999999999999</v>
          </cell>
          <cell r="J1056">
            <v>68</v>
          </cell>
          <cell r="K1056">
            <v>0</v>
          </cell>
          <cell r="L1056" t="str">
            <v xml:space="preserve">Tramos Existentes </v>
          </cell>
          <cell r="M1056" t="str">
            <v>Existente</v>
          </cell>
        </row>
        <row r="1057">
          <cell r="B1057">
            <v>896</v>
          </cell>
          <cell r="C1057">
            <v>900</v>
          </cell>
          <cell r="D1057">
            <v>1.4999999999999999E-2</v>
          </cell>
          <cell r="E1057">
            <v>12</v>
          </cell>
          <cell r="F1057">
            <v>1312.81</v>
          </cell>
          <cell r="G1057">
            <v>1312.36</v>
          </cell>
          <cell r="H1057">
            <v>1311.57</v>
          </cell>
          <cell r="I1057">
            <v>1307.56</v>
          </cell>
          <cell r="J1057">
            <v>54.7</v>
          </cell>
          <cell r="K1057">
            <v>0</v>
          </cell>
          <cell r="L1057" t="str">
            <v xml:space="preserve">Tramos Existentes </v>
          </cell>
          <cell r="M1057" t="str">
            <v>Existente</v>
          </cell>
        </row>
        <row r="1058">
          <cell r="B1058">
            <v>898</v>
          </cell>
          <cell r="C1058">
            <v>725</v>
          </cell>
          <cell r="D1058">
            <v>1.4999999999999999E-2</v>
          </cell>
          <cell r="E1058">
            <v>12</v>
          </cell>
          <cell r="F1058">
            <v>1311.81</v>
          </cell>
          <cell r="G1058">
            <v>1311.77</v>
          </cell>
          <cell r="H1058">
            <v>1309.81</v>
          </cell>
          <cell r="I1058">
            <v>1307.83</v>
          </cell>
          <cell r="J1058">
            <v>37.200000000000003</v>
          </cell>
          <cell r="K1058">
            <v>0</v>
          </cell>
          <cell r="L1058" t="str">
            <v xml:space="preserve">Tramos Existentes </v>
          </cell>
          <cell r="M1058" t="str">
            <v>Existente</v>
          </cell>
        </row>
        <row r="1059">
          <cell r="B1059">
            <v>9</v>
          </cell>
          <cell r="C1059">
            <v>110</v>
          </cell>
          <cell r="D1059">
            <v>1.4999999999999999E-2</v>
          </cell>
          <cell r="E1059">
            <v>10</v>
          </cell>
          <cell r="F1059">
            <v>1301.94</v>
          </cell>
          <cell r="G1059">
            <v>1299.8900000000001</v>
          </cell>
          <cell r="H1059">
            <v>1299.96</v>
          </cell>
          <cell r="I1059">
            <v>1297.3900000000001</v>
          </cell>
          <cell r="J1059">
            <v>45.1</v>
          </cell>
          <cell r="K1059">
            <v>0</v>
          </cell>
          <cell r="L1059" t="str">
            <v xml:space="preserve">Tramos Existentes </v>
          </cell>
          <cell r="M1059" t="str">
            <v>Existente</v>
          </cell>
        </row>
        <row r="1060">
          <cell r="B1060">
            <v>901</v>
          </cell>
          <cell r="C1060">
            <v>758</v>
          </cell>
          <cell r="D1060">
            <v>1.4999999999999999E-2</v>
          </cell>
          <cell r="E1060">
            <v>10</v>
          </cell>
          <cell r="F1060">
            <v>1321.08</v>
          </cell>
          <cell r="G1060">
            <v>1320.89</v>
          </cell>
          <cell r="H1060">
            <v>1319.5</v>
          </cell>
          <cell r="I1060">
            <v>1318.59</v>
          </cell>
          <cell r="J1060">
            <v>21.7</v>
          </cell>
          <cell r="K1060">
            <v>0</v>
          </cell>
          <cell r="L1060" t="str">
            <v xml:space="preserve">Tramos Existentes </v>
          </cell>
          <cell r="M1060" t="str">
            <v>Existente</v>
          </cell>
        </row>
        <row r="1061">
          <cell r="B1061" t="str">
            <v>964i</v>
          </cell>
          <cell r="C1061">
            <v>966</v>
          </cell>
          <cell r="D1061">
            <v>1.4999999999999999E-2</v>
          </cell>
          <cell r="E1061">
            <v>8</v>
          </cell>
          <cell r="F1061">
            <v>1313.05</v>
          </cell>
          <cell r="G1061">
            <v>1311.17</v>
          </cell>
          <cell r="H1061">
            <v>1311.45</v>
          </cell>
          <cell r="I1061">
            <v>1308.8599999999999</v>
          </cell>
          <cell r="J1061">
            <v>29.1</v>
          </cell>
          <cell r="K1061">
            <v>0</v>
          </cell>
          <cell r="L1061" t="str">
            <v xml:space="preserve">Tramos Existentes </v>
          </cell>
          <cell r="M1061" t="str">
            <v>Existente</v>
          </cell>
        </row>
        <row r="1062">
          <cell r="B1062">
            <v>902</v>
          </cell>
          <cell r="C1062">
            <v>905</v>
          </cell>
          <cell r="D1062">
            <v>1.4999999999999999E-2</v>
          </cell>
          <cell r="E1062">
            <v>16</v>
          </cell>
          <cell r="F1062">
            <v>1319.7</v>
          </cell>
          <cell r="G1062">
            <v>1320.42</v>
          </cell>
          <cell r="H1062">
            <v>1317.07</v>
          </cell>
          <cell r="I1062">
            <v>1315.61</v>
          </cell>
          <cell r="J1062">
            <v>23.4</v>
          </cell>
          <cell r="K1062">
            <v>0</v>
          </cell>
          <cell r="L1062" t="str">
            <v xml:space="preserve">Tramos Existentes </v>
          </cell>
          <cell r="M1062" t="str">
            <v>Existente</v>
          </cell>
        </row>
        <row r="1063">
          <cell r="B1063">
            <v>881</v>
          </cell>
          <cell r="C1063">
            <v>970</v>
          </cell>
          <cell r="D1063">
            <v>1.4999999999999999E-2</v>
          </cell>
          <cell r="E1063">
            <v>8</v>
          </cell>
          <cell r="F1063">
            <v>1308.98</v>
          </cell>
          <cell r="G1063">
            <v>1310.28</v>
          </cell>
          <cell r="H1063">
            <v>1305.23</v>
          </cell>
          <cell r="I1063">
            <v>1304.97</v>
          </cell>
          <cell r="J1063">
            <v>20.6</v>
          </cell>
          <cell r="K1063">
            <v>0</v>
          </cell>
          <cell r="L1063" t="str">
            <v xml:space="preserve">Tramos Existentes </v>
          </cell>
          <cell r="M1063" t="str">
            <v>Existente</v>
          </cell>
        </row>
        <row r="1064">
          <cell r="B1064">
            <v>919</v>
          </cell>
          <cell r="C1064">
            <v>912</v>
          </cell>
          <cell r="D1064">
            <v>1.4999999999999999E-2</v>
          </cell>
          <cell r="E1064">
            <v>10</v>
          </cell>
          <cell r="F1064">
            <v>1315.46</v>
          </cell>
          <cell r="G1064">
            <v>1312.99</v>
          </cell>
          <cell r="H1064">
            <v>1310.3399999999999</v>
          </cell>
          <cell r="I1064">
            <v>1308.32</v>
          </cell>
          <cell r="J1064">
            <v>20.3</v>
          </cell>
          <cell r="K1064">
            <v>0</v>
          </cell>
          <cell r="L1064" t="str">
            <v xml:space="preserve">Tramos Existentes </v>
          </cell>
          <cell r="M1064" t="str">
            <v>Existente</v>
          </cell>
        </row>
        <row r="1065">
          <cell r="B1065">
            <v>915</v>
          </cell>
          <cell r="C1065">
            <v>905</v>
          </cell>
          <cell r="D1065">
            <v>1.4999999999999999E-2</v>
          </cell>
          <cell r="E1065">
            <v>12</v>
          </cell>
          <cell r="F1065">
            <v>1320.26</v>
          </cell>
          <cell r="G1065">
            <v>1320.42</v>
          </cell>
          <cell r="H1065">
            <v>1318.73</v>
          </cell>
          <cell r="I1065">
            <v>1315.61</v>
          </cell>
          <cell r="J1065">
            <v>51.2</v>
          </cell>
          <cell r="K1065">
            <v>0</v>
          </cell>
          <cell r="L1065" t="str">
            <v xml:space="preserve">Tramos Existentes </v>
          </cell>
          <cell r="M1065" t="str">
            <v>Existente</v>
          </cell>
        </row>
        <row r="1066">
          <cell r="B1066">
            <v>917</v>
          </cell>
          <cell r="C1066">
            <v>747</v>
          </cell>
          <cell r="D1066">
            <v>1.4999999999999999E-2</v>
          </cell>
          <cell r="E1066">
            <v>10</v>
          </cell>
          <cell r="F1066">
            <v>1321.46</v>
          </cell>
          <cell r="G1066">
            <v>1321.07</v>
          </cell>
          <cell r="H1066">
            <v>1319.69</v>
          </cell>
          <cell r="I1066">
            <v>1318.75</v>
          </cell>
          <cell r="J1066">
            <v>19.8</v>
          </cell>
          <cell r="K1066">
            <v>0</v>
          </cell>
          <cell r="L1066" t="str">
            <v xml:space="preserve">Tramos Existentes </v>
          </cell>
          <cell r="M1066" t="str">
            <v>Existente</v>
          </cell>
        </row>
        <row r="1067">
          <cell r="B1067">
            <v>92</v>
          </cell>
          <cell r="C1067">
            <v>93</v>
          </cell>
          <cell r="D1067">
            <v>0.01</v>
          </cell>
          <cell r="E1067">
            <v>14</v>
          </cell>
          <cell r="F1067">
            <v>1304.56</v>
          </cell>
          <cell r="G1067">
            <v>1302.1300000000001</v>
          </cell>
          <cell r="H1067">
            <v>1303.04</v>
          </cell>
          <cell r="I1067">
            <v>1300.54</v>
          </cell>
          <cell r="J1067">
            <v>47.5</v>
          </cell>
          <cell r="K1067">
            <v>0</v>
          </cell>
          <cell r="L1067" t="str">
            <v xml:space="preserve">Tramos Existentes </v>
          </cell>
          <cell r="M1067" t="str">
            <v>Existente</v>
          </cell>
        </row>
        <row r="1068">
          <cell r="B1068">
            <v>93</v>
          </cell>
          <cell r="C1068">
            <v>94</v>
          </cell>
          <cell r="D1068">
            <v>0.01</v>
          </cell>
          <cell r="E1068">
            <v>12</v>
          </cell>
          <cell r="F1068">
            <v>1302.1300000000001</v>
          </cell>
          <cell r="G1068">
            <v>1303.2</v>
          </cell>
          <cell r="H1068">
            <v>1300.54</v>
          </cell>
          <cell r="I1068">
            <v>1296.0899999999999</v>
          </cell>
          <cell r="J1068">
            <v>17.600000000000001</v>
          </cell>
          <cell r="K1068">
            <v>0</v>
          </cell>
          <cell r="L1068" t="str">
            <v xml:space="preserve">Tramos Existentes </v>
          </cell>
          <cell r="M1068" t="str">
            <v>Existente</v>
          </cell>
        </row>
        <row r="1069">
          <cell r="B1069">
            <v>94</v>
          </cell>
          <cell r="C1069">
            <v>91</v>
          </cell>
          <cell r="D1069">
            <v>1.4999999999999999E-2</v>
          </cell>
          <cell r="E1069">
            <v>24</v>
          </cell>
          <cell r="F1069">
            <v>1303.2</v>
          </cell>
          <cell r="G1069">
            <v>1302.19</v>
          </cell>
          <cell r="H1069">
            <v>1296.0899999999999</v>
          </cell>
          <cell r="I1069">
            <v>1296.05</v>
          </cell>
          <cell r="J1069">
            <v>53.6</v>
          </cell>
          <cell r="K1069">
            <v>0</v>
          </cell>
          <cell r="L1069" t="str">
            <v xml:space="preserve">Tramos Existentes </v>
          </cell>
          <cell r="M1069" t="str">
            <v>Existente</v>
          </cell>
        </row>
        <row r="1070">
          <cell r="B1070" t="str">
            <v>923i</v>
          </cell>
          <cell r="C1070">
            <v>924</v>
          </cell>
          <cell r="D1070">
            <v>1.4999999999999999E-2</v>
          </cell>
          <cell r="E1070">
            <v>8</v>
          </cell>
          <cell r="F1070">
            <v>1302.1199999999999</v>
          </cell>
          <cell r="G1070">
            <v>1301.69</v>
          </cell>
          <cell r="H1070">
            <v>1300.97</v>
          </cell>
          <cell r="I1070">
            <v>1299.21</v>
          </cell>
          <cell r="J1070">
            <v>30.8</v>
          </cell>
          <cell r="K1070">
            <v>0</v>
          </cell>
          <cell r="L1070" t="str">
            <v xml:space="preserve">Tramos Existentes </v>
          </cell>
          <cell r="M1070" t="str">
            <v>Existente</v>
          </cell>
        </row>
        <row r="1071">
          <cell r="B1071">
            <v>924</v>
          </cell>
          <cell r="C1071">
            <v>1097</v>
          </cell>
          <cell r="D1071">
            <v>1.4999999999999999E-2</v>
          </cell>
          <cell r="E1071">
            <v>8</v>
          </cell>
          <cell r="F1071">
            <v>1301.69</v>
          </cell>
          <cell r="G1071">
            <v>1297.4100000000001</v>
          </cell>
          <cell r="H1071">
            <v>1299.21</v>
          </cell>
          <cell r="I1071">
            <v>1295.4100000000001</v>
          </cell>
          <cell r="J1071">
            <v>10.5</v>
          </cell>
          <cell r="K1071">
            <v>0</v>
          </cell>
          <cell r="L1071" t="str">
            <v xml:space="preserve">Tramos Existentes </v>
          </cell>
          <cell r="M1071" t="str">
            <v>Existente</v>
          </cell>
        </row>
        <row r="1072">
          <cell r="B1072">
            <v>923</v>
          </cell>
          <cell r="C1072">
            <v>928</v>
          </cell>
          <cell r="D1072">
            <v>1.4999999999999999E-2</v>
          </cell>
          <cell r="E1072">
            <v>8</v>
          </cell>
          <cell r="F1072">
            <v>1302.1199999999999</v>
          </cell>
          <cell r="G1072">
            <v>1300.58</v>
          </cell>
          <cell r="H1072">
            <v>1300.82</v>
          </cell>
          <cell r="I1072">
            <v>1299.6400000000001</v>
          </cell>
          <cell r="J1072">
            <v>32.200000000000003</v>
          </cell>
          <cell r="K1072">
            <v>0</v>
          </cell>
          <cell r="L1072" t="str">
            <v xml:space="preserve">Tramos Existentes </v>
          </cell>
          <cell r="M1072" t="str">
            <v>Existente</v>
          </cell>
        </row>
        <row r="1073">
          <cell r="B1073">
            <v>904</v>
          </cell>
          <cell r="C1073">
            <v>902</v>
          </cell>
          <cell r="D1073">
            <v>1.4999999999999999E-2</v>
          </cell>
          <cell r="E1073">
            <v>8</v>
          </cell>
          <cell r="F1073">
            <v>1319.32</v>
          </cell>
          <cell r="G1073">
            <v>1319.7</v>
          </cell>
          <cell r="H1073">
            <v>1317.41</v>
          </cell>
          <cell r="I1073">
            <v>1317.07</v>
          </cell>
          <cell r="J1073">
            <v>4.8</v>
          </cell>
          <cell r="K1073">
            <v>0</v>
          </cell>
          <cell r="L1073" t="str">
            <v xml:space="preserve">Tramos Existentes </v>
          </cell>
          <cell r="M1073" t="str">
            <v>Existente</v>
          </cell>
        </row>
        <row r="1074">
          <cell r="B1074">
            <v>862</v>
          </cell>
          <cell r="C1074">
            <v>861</v>
          </cell>
          <cell r="D1074">
            <v>1.4999999999999999E-2</v>
          </cell>
          <cell r="E1074">
            <v>16</v>
          </cell>
          <cell r="F1074">
            <v>1297.3699999999999</v>
          </cell>
          <cell r="G1074">
            <v>1294.3499999999999</v>
          </cell>
          <cell r="H1074">
            <v>1295.1500000000001</v>
          </cell>
          <cell r="I1074">
            <v>1292.52</v>
          </cell>
          <cell r="J1074">
            <v>32.4</v>
          </cell>
          <cell r="K1074">
            <v>0</v>
          </cell>
          <cell r="L1074" t="str">
            <v xml:space="preserve">Tramos Existentes </v>
          </cell>
          <cell r="M1074" t="str">
            <v>Existente</v>
          </cell>
        </row>
        <row r="1075">
          <cell r="B1075" t="str">
            <v>84i</v>
          </cell>
          <cell r="C1075">
            <v>86</v>
          </cell>
          <cell r="D1075">
            <v>1.4999999999999999E-2</v>
          </cell>
          <cell r="E1075">
            <v>12</v>
          </cell>
          <cell r="F1075">
            <v>1312.65</v>
          </cell>
          <cell r="G1075">
            <v>1311.35</v>
          </cell>
          <cell r="H1075">
            <v>1310.18</v>
          </cell>
          <cell r="I1075">
            <v>1305.6400000000001</v>
          </cell>
          <cell r="J1075">
            <v>79</v>
          </cell>
          <cell r="K1075">
            <v>0</v>
          </cell>
          <cell r="L1075" t="str">
            <v xml:space="preserve">Tramos Existentes </v>
          </cell>
          <cell r="M1075" t="str">
            <v>Existente</v>
          </cell>
        </row>
        <row r="1076">
          <cell r="B1076">
            <v>845</v>
          </cell>
          <cell r="C1076">
            <v>844</v>
          </cell>
          <cell r="D1076">
            <v>1.4999999999999999E-2</v>
          </cell>
          <cell r="E1076">
            <v>8</v>
          </cell>
          <cell r="F1076">
            <v>1299.8499999999999</v>
          </cell>
          <cell r="G1076">
            <v>1298.77</v>
          </cell>
          <cell r="H1076">
            <v>1298.1300000000001</v>
          </cell>
          <cell r="I1076">
            <v>1297.6500000000001</v>
          </cell>
          <cell r="J1076">
            <v>13.3</v>
          </cell>
          <cell r="K1076">
            <v>0</v>
          </cell>
          <cell r="L1076" t="str">
            <v xml:space="preserve">Tramos Existentes </v>
          </cell>
          <cell r="M1076" t="str">
            <v>Existente</v>
          </cell>
        </row>
        <row r="1077">
          <cell r="B1077">
            <v>844</v>
          </cell>
          <cell r="C1077">
            <v>847</v>
          </cell>
          <cell r="D1077">
            <v>1.4999999999999999E-2</v>
          </cell>
          <cell r="E1077">
            <v>10</v>
          </cell>
          <cell r="F1077">
            <v>1298.77</v>
          </cell>
          <cell r="G1077">
            <v>1297.45</v>
          </cell>
          <cell r="H1077">
            <v>1297.6500000000001</v>
          </cell>
          <cell r="I1077">
            <v>1296.01</v>
          </cell>
          <cell r="J1077">
            <v>33.700000000000003</v>
          </cell>
          <cell r="K1077">
            <v>0</v>
          </cell>
          <cell r="L1077" t="str">
            <v xml:space="preserve">Tramos Existentes </v>
          </cell>
          <cell r="M1077" t="str">
            <v>Existente</v>
          </cell>
        </row>
        <row r="1078">
          <cell r="B1078">
            <v>847</v>
          </cell>
          <cell r="C1078">
            <v>820</v>
          </cell>
          <cell r="D1078">
            <v>1.4999999999999999E-2</v>
          </cell>
          <cell r="E1078">
            <v>12</v>
          </cell>
          <cell r="F1078">
            <v>1297.45</v>
          </cell>
          <cell r="G1078">
            <v>1295.1199999999999</v>
          </cell>
          <cell r="H1078">
            <v>1296.01</v>
          </cell>
          <cell r="I1078">
            <v>1293.51</v>
          </cell>
          <cell r="J1078">
            <v>31.9</v>
          </cell>
          <cell r="K1078">
            <v>0</v>
          </cell>
          <cell r="L1078" t="str">
            <v xml:space="preserve">Tramos Existentes </v>
          </cell>
          <cell r="M1078" t="str">
            <v>Existente</v>
          </cell>
        </row>
        <row r="1079">
          <cell r="B1079">
            <v>846</v>
          </cell>
          <cell r="C1079">
            <v>847</v>
          </cell>
          <cell r="D1079">
            <v>1.4999999999999999E-2</v>
          </cell>
          <cell r="E1079">
            <v>8</v>
          </cell>
          <cell r="F1079">
            <v>1298.6400000000001</v>
          </cell>
          <cell r="G1079">
            <v>1297.45</v>
          </cell>
          <cell r="H1079">
            <v>1297.28</v>
          </cell>
          <cell r="I1079">
            <v>1296.01</v>
          </cell>
          <cell r="J1079">
            <v>28.4</v>
          </cell>
          <cell r="K1079">
            <v>0</v>
          </cell>
          <cell r="L1079" t="str">
            <v xml:space="preserve">Tramos Existentes </v>
          </cell>
          <cell r="M1079" t="str">
            <v>Existente</v>
          </cell>
        </row>
        <row r="1080">
          <cell r="B1080">
            <v>852</v>
          </cell>
          <cell r="C1080">
            <v>853</v>
          </cell>
          <cell r="D1080">
            <v>1.4999999999999999E-2</v>
          </cell>
          <cell r="E1080">
            <v>10</v>
          </cell>
          <cell r="F1080">
            <v>1315.96</v>
          </cell>
          <cell r="G1080">
            <v>1315.85</v>
          </cell>
          <cell r="H1080">
            <v>1314.33</v>
          </cell>
          <cell r="I1080">
            <v>1312.57</v>
          </cell>
          <cell r="J1080">
            <v>16.5</v>
          </cell>
          <cell r="K1080">
            <v>0</v>
          </cell>
          <cell r="L1080" t="str">
            <v xml:space="preserve">Tramos Existentes </v>
          </cell>
          <cell r="M1080" t="str">
            <v>Existente</v>
          </cell>
        </row>
        <row r="1081">
          <cell r="B1081">
            <v>855</v>
          </cell>
          <cell r="C1081">
            <v>856</v>
          </cell>
          <cell r="D1081">
            <v>1.4999999999999999E-2</v>
          </cell>
          <cell r="E1081">
            <v>10</v>
          </cell>
          <cell r="F1081">
            <v>1314.33</v>
          </cell>
          <cell r="G1081">
            <v>1313.36</v>
          </cell>
          <cell r="H1081">
            <v>1312.35</v>
          </cell>
          <cell r="I1081">
            <v>1311.28</v>
          </cell>
          <cell r="J1081">
            <v>65.900000000000006</v>
          </cell>
          <cell r="K1081">
            <v>0</v>
          </cell>
          <cell r="L1081" t="str">
            <v xml:space="preserve">Tramos Existentes </v>
          </cell>
          <cell r="M1081" t="str">
            <v>Existente</v>
          </cell>
        </row>
        <row r="1082">
          <cell r="B1082" t="str">
            <v>932ii</v>
          </cell>
          <cell r="C1082">
            <v>857</v>
          </cell>
          <cell r="D1082">
            <v>1.4999999999999999E-2</v>
          </cell>
          <cell r="E1082">
            <v>10</v>
          </cell>
          <cell r="F1082">
            <v>1316.66</v>
          </cell>
          <cell r="G1082">
            <v>1316.05</v>
          </cell>
          <cell r="H1082">
            <v>1314.86</v>
          </cell>
          <cell r="I1082">
            <v>1312.73</v>
          </cell>
          <cell r="J1082">
            <v>78.400000000000006</v>
          </cell>
          <cell r="K1082">
            <v>0</v>
          </cell>
          <cell r="L1082" t="str">
            <v xml:space="preserve">Tramos Existentes </v>
          </cell>
          <cell r="M1082" t="str">
            <v>Existente</v>
          </cell>
        </row>
        <row r="1083">
          <cell r="B1083">
            <v>857</v>
          </cell>
          <cell r="C1083">
            <v>858</v>
          </cell>
          <cell r="D1083">
            <v>1.4999999999999999E-2</v>
          </cell>
          <cell r="E1083">
            <v>12</v>
          </cell>
          <cell r="F1083">
            <v>1316.05</v>
          </cell>
          <cell r="G1083">
            <v>1309.18</v>
          </cell>
          <cell r="H1083">
            <v>1312.73</v>
          </cell>
          <cell r="I1083">
            <v>1304.5999999999999</v>
          </cell>
          <cell r="J1083">
            <v>72.400000000000006</v>
          </cell>
          <cell r="K1083">
            <v>0</v>
          </cell>
          <cell r="L1083" t="str">
            <v xml:space="preserve">Tramos Existentes </v>
          </cell>
          <cell r="M1083" t="str">
            <v>Existente</v>
          </cell>
        </row>
        <row r="1084">
          <cell r="B1084">
            <v>966</v>
          </cell>
          <cell r="C1084">
            <v>968</v>
          </cell>
          <cell r="D1084">
            <v>1.4999999999999999E-2</v>
          </cell>
          <cell r="E1084">
            <v>8</v>
          </cell>
          <cell r="F1084">
            <v>1311.17</v>
          </cell>
          <cell r="G1084">
            <v>1310.52</v>
          </cell>
          <cell r="H1084">
            <v>1308.8599999999999</v>
          </cell>
          <cell r="I1084">
            <v>1307.99</v>
          </cell>
          <cell r="J1084">
            <v>44.8</v>
          </cell>
          <cell r="K1084">
            <v>0</v>
          </cell>
          <cell r="L1084" t="str">
            <v xml:space="preserve">Tramos Existentes </v>
          </cell>
          <cell r="M1084" t="str">
            <v>Existente</v>
          </cell>
        </row>
        <row r="1085">
          <cell r="B1085">
            <v>863</v>
          </cell>
          <cell r="C1085">
            <v>862</v>
          </cell>
          <cell r="D1085">
            <v>1.4999999999999999E-2</v>
          </cell>
          <cell r="E1085">
            <v>12</v>
          </cell>
          <cell r="F1085">
            <v>1301.93</v>
          </cell>
          <cell r="G1085">
            <v>1297.3699999999999</v>
          </cell>
          <cell r="H1085">
            <v>1299.78</v>
          </cell>
          <cell r="I1085">
            <v>1295.1500000000001</v>
          </cell>
          <cell r="J1085">
            <v>16.3</v>
          </cell>
          <cell r="K1085">
            <v>0</v>
          </cell>
          <cell r="L1085" t="str">
            <v xml:space="preserve">Tramos Existentes </v>
          </cell>
          <cell r="M1085" t="str">
            <v>Existente</v>
          </cell>
        </row>
        <row r="1086">
          <cell r="B1086">
            <v>758</v>
          </cell>
          <cell r="C1086">
            <v>755</v>
          </cell>
          <cell r="D1086">
            <v>1.4999999999999999E-2</v>
          </cell>
          <cell r="E1086">
            <v>10</v>
          </cell>
          <cell r="F1086">
            <v>1320.89</v>
          </cell>
          <cell r="G1086">
            <v>1320.93</v>
          </cell>
          <cell r="H1086">
            <v>1318.59</v>
          </cell>
          <cell r="I1086">
            <v>1317.71</v>
          </cell>
          <cell r="J1086">
            <v>33.700000000000003</v>
          </cell>
          <cell r="K1086">
            <v>0</v>
          </cell>
          <cell r="L1086" t="str">
            <v xml:space="preserve">Tramos Existentes </v>
          </cell>
          <cell r="M1086" t="str">
            <v>Existente</v>
          </cell>
        </row>
        <row r="1087">
          <cell r="B1087" t="str">
            <v>87i</v>
          </cell>
          <cell r="C1087">
            <v>90</v>
          </cell>
          <cell r="D1087">
            <v>1.4999999999999999E-2</v>
          </cell>
          <cell r="E1087">
            <v>12</v>
          </cell>
          <cell r="F1087">
            <v>1305.3599999999999</v>
          </cell>
          <cell r="G1087">
            <v>1302.25</v>
          </cell>
          <cell r="H1087">
            <v>1303.96</v>
          </cell>
          <cell r="I1087">
            <v>1300.0899999999999</v>
          </cell>
          <cell r="J1087">
            <v>74</v>
          </cell>
          <cell r="K1087">
            <v>0</v>
          </cell>
          <cell r="L1087" t="str">
            <v xml:space="preserve">Tramos Existentes </v>
          </cell>
          <cell r="M1087" t="str">
            <v>Existente</v>
          </cell>
        </row>
        <row r="1088">
          <cell r="B1088">
            <v>90</v>
          </cell>
          <cell r="C1088">
            <v>89</v>
          </cell>
          <cell r="D1088">
            <v>1.4999999999999999E-2</v>
          </cell>
          <cell r="E1088">
            <v>16</v>
          </cell>
          <cell r="F1088">
            <v>1302.25</v>
          </cell>
          <cell r="G1088">
            <v>1302.26</v>
          </cell>
          <cell r="H1088">
            <v>1300.0899999999999</v>
          </cell>
          <cell r="I1088">
            <v>1300</v>
          </cell>
          <cell r="J1088">
            <v>2.5</v>
          </cell>
          <cell r="K1088">
            <v>0</v>
          </cell>
          <cell r="L1088" t="str">
            <v xml:space="preserve">Tramos Existentes </v>
          </cell>
          <cell r="M1088" t="str">
            <v>Existente</v>
          </cell>
        </row>
        <row r="1089">
          <cell r="B1089" t="str">
            <v>872i</v>
          </cell>
          <cell r="C1089">
            <v>806</v>
          </cell>
          <cell r="D1089">
            <v>1.4999999999999999E-2</v>
          </cell>
          <cell r="E1089">
            <v>16</v>
          </cell>
          <cell r="F1089">
            <v>1313.09</v>
          </cell>
          <cell r="G1089">
            <v>1307.54</v>
          </cell>
          <cell r="H1089">
            <v>1309.6600000000001</v>
          </cell>
          <cell r="I1089">
            <v>1302.76</v>
          </cell>
          <cell r="J1089">
            <v>74.3</v>
          </cell>
          <cell r="K1089">
            <v>0</v>
          </cell>
          <cell r="L1089" t="str">
            <v xml:space="preserve">Tramos Existentes </v>
          </cell>
          <cell r="M1089" t="str">
            <v>Existente</v>
          </cell>
        </row>
        <row r="1090">
          <cell r="B1090">
            <v>875</v>
          </cell>
          <cell r="C1090">
            <v>874</v>
          </cell>
          <cell r="D1090">
            <v>1.4999999999999999E-2</v>
          </cell>
          <cell r="E1090">
            <v>10</v>
          </cell>
          <cell r="F1090">
            <v>1315.47</v>
          </cell>
          <cell r="G1090">
            <v>1315.55</v>
          </cell>
          <cell r="H1090">
            <v>1313.56</v>
          </cell>
          <cell r="I1090">
            <v>1312.82</v>
          </cell>
          <cell r="J1090">
            <v>2.6</v>
          </cell>
          <cell r="K1090">
            <v>0</v>
          </cell>
          <cell r="L1090" t="str">
            <v xml:space="preserve">Tramos Existentes </v>
          </cell>
          <cell r="M1090" t="str">
            <v>Existente</v>
          </cell>
        </row>
        <row r="1091">
          <cell r="B1091">
            <v>88</v>
          </cell>
          <cell r="C1091">
            <v>157</v>
          </cell>
          <cell r="D1091">
            <v>1.4999999999999999E-2</v>
          </cell>
          <cell r="E1091">
            <v>12</v>
          </cell>
          <cell r="F1091">
            <v>1305.25</v>
          </cell>
          <cell r="G1091">
            <v>1303.5</v>
          </cell>
          <cell r="H1091">
            <v>1302.3499999999999</v>
          </cell>
          <cell r="I1091">
            <v>1301.05</v>
          </cell>
          <cell r="J1091">
            <v>69.900000000000006</v>
          </cell>
          <cell r="K1091">
            <v>0</v>
          </cell>
          <cell r="L1091" t="str">
            <v xml:space="preserve">Tramos Existentes </v>
          </cell>
          <cell r="M1091" t="str">
            <v>Existente</v>
          </cell>
        </row>
        <row r="1092">
          <cell r="B1092">
            <v>991</v>
          </cell>
          <cell r="C1092">
            <v>880</v>
          </cell>
          <cell r="D1092">
            <v>1.4999999999999999E-2</v>
          </cell>
          <cell r="E1092">
            <v>10</v>
          </cell>
          <cell r="F1092">
            <v>1314.97</v>
          </cell>
          <cell r="G1092">
            <v>1313.49</v>
          </cell>
          <cell r="H1092">
            <v>1313.28</v>
          </cell>
          <cell r="I1092">
            <v>1309.24</v>
          </cell>
          <cell r="J1092">
            <v>34.299999999999997</v>
          </cell>
          <cell r="K1092">
            <v>0</v>
          </cell>
          <cell r="L1092" t="str">
            <v xml:space="preserve">Tramos Existentes </v>
          </cell>
          <cell r="M1092" t="str">
            <v>Existente</v>
          </cell>
        </row>
        <row r="1093">
          <cell r="B1093">
            <v>880</v>
          </cell>
          <cell r="C1093">
            <v>992</v>
          </cell>
          <cell r="D1093">
            <v>1.4999999999999999E-2</v>
          </cell>
          <cell r="E1093">
            <v>10</v>
          </cell>
          <cell r="F1093">
            <v>1313.49</v>
          </cell>
          <cell r="G1093">
            <v>1313.22</v>
          </cell>
          <cell r="H1093">
            <v>1309.24</v>
          </cell>
          <cell r="I1093">
            <v>1309.17</v>
          </cell>
          <cell r="J1093">
            <v>29.7</v>
          </cell>
          <cell r="K1093">
            <v>0</v>
          </cell>
          <cell r="L1093" t="str">
            <v xml:space="preserve">Tramos Existentes </v>
          </cell>
          <cell r="M1093" t="str">
            <v>Existente</v>
          </cell>
        </row>
        <row r="1094">
          <cell r="B1094" t="str">
            <v>965i</v>
          </cell>
          <cell r="C1094">
            <v>969</v>
          </cell>
          <cell r="D1094">
            <v>1.4999999999999999E-2</v>
          </cell>
          <cell r="E1094">
            <v>8</v>
          </cell>
          <cell r="F1094">
            <v>1314.1</v>
          </cell>
          <cell r="G1094">
            <v>1310.77</v>
          </cell>
          <cell r="H1094">
            <v>1312.49</v>
          </cell>
          <cell r="I1094">
            <v>1308.79</v>
          </cell>
          <cell r="J1094">
            <v>38.799999999999997</v>
          </cell>
          <cell r="K1094">
            <v>0</v>
          </cell>
          <cell r="L1094" t="str">
            <v xml:space="preserve">Tramos Existentes </v>
          </cell>
          <cell r="M1094" t="str">
            <v>Existente</v>
          </cell>
        </row>
        <row r="1095">
          <cell r="B1095">
            <v>969</v>
          </cell>
          <cell r="C1095">
            <v>881</v>
          </cell>
          <cell r="D1095">
            <v>1.4999999999999999E-2</v>
          </cell>
          <cell r="E1095">
            <v>8</v>
          </cell>
          <cell r="F1095">
            <v>1310.77</v>
          </cell>
          <cell r="G1095">
            <v>1308.98</v>
          </cell>
          <cell r="H1095">
            <v>1308.79</v>
          </cell>
          <cell r="I1095">
            <v>1305.23</v>
          </cell>
          <cell r="J1095">
            <v>41.2</v>
          </cell>
          <cell r="K1095">
            <v>0</v>
          </cell>
          <cell r="L1095" t="str">
            <v xml:space="preserve">Tramos Existentes </v>
          </cell>
          <cell r="M1095" t="str">
            <v>Existente</v>
          </cell>
        </row>
        <row r="1096">
          <cell r="B1096">
            <v>858</v>
          </cell>
          <cell r="C1096">
            <v>859</v>
          </cell>
          <cell r="D1096">
            <v>1.4999999999999999E-2</v>
          </cell>
          <cell r="E1096">
            <v>12</v>
          </cell>
          <cell r="F1096">
            <v>1309.18</v>
          </cell>
          <cell r="G1096">
            <v>1307.8699999999999</v>
          </cell>
          <cell r="H1096">
            <v>1304.5999999999999</v>
          </cell>
          <cell r="I1096">
            <v>1298.1199999999999</v>
          </cell>
          <cell r="J1096">
            <v>21.4</v>
          </cell>
          <cell r="K1096">
            <v>0</v>
          </cell>
          <cell r="L1096" t="str">
            <v xml:space="preserve">Tramos Existentes </v>
          </cell>
          <cell r="M1096" t="str">
            <v>Existente</v>
          </cell>
        </row>
        <row r="1097">
          <cell r="B1097">
            <v>632</v>
          </cell>
          <cell r="C1097">
            <v>352</v>
          </cell>
          <cell r="D1097">
            <v>0.01</v>
          </cell>
          <cell r="E1097">
            <v>24</v>
          </cell>
          <cell r="F1097">
            <v>1299.43</v>
          </cell>
          <cell r="G1097">
            <v>1299.3699999999999</v>
          </cell>
          <cell r="H1097">
            <v>1295.9100000000001</v>
          </cell>
          <cell r="I1097">
            <v>1295.6099999999999</v>
          </cell>
          <cell r="J1097">
            <v>27.5</v>
          </cell>
          <cell r="K1097">
            <v>0</v>
          </cell>
          <cell r="L1097" t="str">
            <v xml:space="preserve">Tramos Existentes </v>
          </cell>
          <cell r="M1097" t="str">
            <v>Existente</v>
          </cell>
        </row>
        <row r="1098">
          <cell r="B1098" t="str">
            <v>43iii</v>
          </cell>
          <cell r="C1098">
            <v>44</v>
          </cell>
          <cell r="D1098">
            <v>0.01</v>
          </cell>
          <cell r="E1098">
            <v>8</v>
          </cell>
          <cell r="F1098">
            <v>1312.26</v>
          </cell>
          <cell r="G1098">
            <v>1309.32</v>
          </cell>
          <cell r="H1098">
            <v>1311.1</v>
          </cell>
          <cell r="I1098">
            <v>1305.95</v>
          </cell>
          <cell r="J1098">
            <v>72.099999999999994</v>
          </cell>
          <cell r="K1098">
            <v>0</v>
          </cell>
          <cell r="L1098" t="str">
            <v xml:space="preserve">Tramos Existentes </v>
          </cell>
          <cell r="M1098" t="str">
            <v>Existente</v>
          </cell>
        </row>
        <row r="1099">
          <cell r="B1099" t="str">
            <v>81i</v>
          </cell>
          <cell r="C1099">
            <v>372</v>
          </cell>
          <cell r="D1099">
            <v>0.01</v>
          </cell>
          <cell r="E1099">
            <v>16</v>
          </cell>
          <cell r="F1099">
            <v>1315.78</v>
          </cell>
          <cell r="G1099">
            <v>1314.05</v>
          </cell>
          <cell r="H1099">
            <v>1313.46</v>
          </cell>
          <cell r="I1099">
            <v>1311.64</v>
          </cell>
          <cell r="J1099">
            <v>72.599999999999994</v>
          </cell>
          <cell r="K1099">
            <v>0</v>
          </cell>
          <cell r="L1099" t="str">
            <v xml:space="preserve">Tramos Existentes </v>
          </cell>
          <cell r="M1099" t="str">
            <v>Existente</v>
          </cell>
        </row>
        <row r="1100">
          <cell r="B1100">
            <v>372</v>
          </cell>
          <cell r="C1100">
            <v>447</v>
          </cell>
          <cell r="D1100">
            <v>0.01</v>
          </cell>
          <cell r="E1100">
            <v>12</v>
          </cell>
          <cell r="F1100">
            <v>1314.05</v>
          </cell>
          <cell r="G1100">
            <v>1308.95</v>
          </cell>
          <cell r="H1100">
            <v>1311.64</v>
          </cell>
          <cell r="I1100">
            <v>1306.57</v>
          </cell>
          <cell r="J1100">
            <v>70.8</v>
          </cell>
          <cell r="K1100">
            <v>0</v>
          </cell>
          <cell r="L1100" t="str">
            <v xml:space="preserve">Tramos Existentes </v>
          </cell>
          <cell r="M1100" t="str">
            <v>Existente</v>
          </cell>
        </row>
        <row r="1101">
          <cell r="B1101">
            <v>447</v>
          </cell>
          <cell r="C1101">
            <v>859</v>
          </cell>
          <cell r="D1101">
            <v>1.4999999999999999E-2</v>
          </cell>
          <cell r="E1101">
            <v>12</v>
          </cell>
          <cell r="F1101">
            <v>1308.95</v>
          </cell>
          <cell r="G1101">
            <v>1307.8699999999999</v>
          </cell>
          <cell r="H1101">
            <v>1306.57</v>
          </cell>
          <cell r="I1101">
            <v>1298.1199999999999</v>
          </cell>
          <cell r="J1101">
            <v>50.9</v>
          </cell>
          <cell r="K1101">
            <v>0</v>
          </cell>
          <cell r="L1101" t="str">
            <v xml:space="preserve">Tramos Existentes </v>
          </cell>
          <cell r="M1101" t="str">
            <v>Existente</v>
          </cell>
        </row>
        <row r="1102">
          <cell r="B1102">
            <v>284</v>
          </cell>
          <cell r="C1102">
            <v>283</v>
          </cell>
          <cell r="D1102">
            <v>0.01</v>
          </cell>
          <cell r="E1102">
            <v>12</v>
          </cell>
          <cell r="F1102">
            <v>1290.3399999999999</v>
          </cell>
          <cell r="G1102">
            <v>1283.79</v>
          </cell>
          <cell r="H1102">
            <v>1285.8900000000001</v>
          </cell>
          <cell r="I1102">
            <v>1278.6099999999999</v>
          </cell>
          <cell r="J1102">
            <v>11</v>
          </cell>
          <cell r="K1102">
            <v>0</v>
          </cell>
          <cell r="L1102" t="str">
            <v xml:space="preserve">Tramos Existentes </v>
          </cell>
          <cell r="M1102" t="str">
            <v>Existente</v>
          </cell>
        </row>
        <row r="1103">
          <cell r="B1103">
            <v>285</v>
          </cell>
          <cell r="C1103">
            <v>284</v>
          </cell>
          <cell r="D1103">
            <v>0.01</v>
          </cell>
          <cell r="E1103">
            <v>12</v>
          </cell>
          <cell r="F1103">
            <v>1297.01</v>
          </cell>
          <cell r="G1103">
            <v>1290.3399999999999</v>
          </cell>
          <cell r="H1103">
            <v>1293.1300000000001</v>
          </cell>
          <cell r="I1103">
            <v>1285.8900000000001</v>
          </cell>
          <cell r="J1103">
            <v>12.4</v>
          </cell>
          <cell r="K1103">
            <v>0</v>
          </cell>
          <cell r="L1103" t="str">
            <v xml:space="preserve">Tramos Existentes </v>
          </cell>
          <cell r="M1103" t="str">
            <v>Existente</v>
          </cell>
        </row>
        <row r="1104">
          <cell r="B1104">
            <v>351</v>
          </cell>
          <cell r="C1104">
            <v>285</v>
          </cell>
          <cell r="D1104">
            <v>0.01</v>
          </cell>
          <cell r="E1104">
            <v>16</v>
          </cell>
          <cell r="F1104">
            <v>1300.97</v>
          </cell>
          <cell r="G1104">
            <v>1297.01</v>
          </cell>
          <cell r="H1104">
            <v>1295.3800000000001</v>
          </cell>
          <cell r="I1104">
            <v>1293.1300000000001</v>
          </cell>
          <cell r="J1104">
            <v>76.7</v>
          </cell>
          <cell r="K1104">
            <v>0</v>
          </cell>
          <cell r="L1104" t="str">
            <v xml:space="preserve">Tramos Existentes </v>
          </cell>
          <cell r="M1104" t="str">
            <v>Existente</v>
          </cell>
        </row>
        <row r="1105">
          <cell r="B1105" t="str">
            <v>372ii</v>
          </cell>
          <cell r="C1105">
            <v>931</v>
          </cell>
          <cell r="D1105">
            <v>1.4999999999999999E-2</v>
          </cell>
          <cell r="E1105">
            <v>14</v>
          </cell>
          <cell r="F1105">
            <v>1314.05</v>
          </cell>
          <cell r="G1105">
            <v>1310.98</v>
          </cell>
          <cell r="H1105">
            <v>1312.19</v>
          </cell>
          <cell r="I1105">
            <v>1306.01</v>
          </cell>
          <cell r="J1105">
            <v>72.3</v>
          </cell>
          <cell r="K1105">
            <v>0</v>
          </cell>
          <cell r="L1105" t="str">
            <v xml:space="preserve">Tramos Existentes </v>
          </cell>
          <cell r="M1105" t="str">
            <v>Existente</v>
          </cell>
        </row>
        <row r="1106">
          <cell r="B1106" t="str">
            <v>287i</v>
          </cell>
          <cell r="C1106" t="str">
            <v>D3</v>
          </cell>
          <cell r="D1106">
            <v>0.01</v>
          </cell>
          <cell r="E1106">
            <v>24</v>
          </cell>
          <cell r="F1106">
            <v>1276.33</v>
          </cell>
          <cell r="G1106">
            <v>1251</v>
          </cell>
          <cell r="H1106">
            <v>1275.07</v>
          </cell>
          <cell r="I1106">
            <v>1273.03</v>
          </cell>
          <cell r="J1106">
            <v>24.8</v>
          </cell>
          <cell r="K1106">
            <v>0</v>
          </cell>
          <cell r="L1106" t="str">
            <v xml:space="preserve">Tramos Existentes </v>
          </cell>
          <cell r="M1106" t="str">
            <v>Existente</v>
          </cell>
        </row>
        <row r="1107">
          <cell r="B1107">
            <v>374</v>
          </cell>
          <cell r="C1107">
            <v>375</v>
          </cell>
          <cell r="D1107">
            <v>1.4999999999999999E-2</v>
          </cell>
          <cell r="E1107">
            <v>8</v>
          </cell>
          <cell r="F1107">
            <v>1313.43</v>
          </cell>
          <cell r="G1107">
            <v>1313.05</v>
          </cell>
          <cell r="H1107">
            <v>1311.46</v>
          </cell>
          <cell r="I1107">
            <v>1310.6400000000001</v>
          </cell>
          <cell r="J1107">
            <v>70.599999999999994</v>
          </cell>
          <cell r="K1107">
            <v>0</v>
          </cell>
          <cell r="L1107" t="str">
            <v xml:space="preserve">Tramos Existentes </v>
          </cell>
          <cell r="M1107" t="str">
            <v>Existente</v>
          </cell>
        </row>
        <row r="1108">
          <cell r="B1108">
            <v>652</v>
          </cell>
          <cell r="C1108">
            <v>653</v>
          </cell>
          <cell r="D1108">
            <v>1.4999999999999999E-2</v>
          </cell>
          <cell r="E1108">
            <v>18</v>
          </cell>
          <cell r="F1108">
            <v>1279.18</v>
          </cell>
          <cell r="G1108">
            <v>1275.99</v>
          </cell>
          <cell r="H1108">
            <v>1275.52</v>
          </cell>
          <cell r="I1108">
            <v>1274.18</v>
          </cell>
          <cell r="J1108">
            <v>3.2</v>
          </cell>
          <cell r="K1108">
            <v>0</v>
          </cell>
          <cell r="L1108" t="str">
            <v xml:space="preserve">Tramos Existentes </v>
          </cell>
          <cell r="M1108" t="str">
            <v>Existente</v>
          </cell>
        </row>
        <row r="1109">
          <cell r="B1109">
            <v>444</v>
          </cell>
          <cell r="C1109">
            <v>513</v>
          </cell>
          <cell r="D1109">
            <v>1.4999999999999999E-2</v>
          </cell>
          <cell r="E1109">
            <v>16</v>
          </cell>
          <cell r="F1109">
            <v>1311.33</v>
          </cell>
          <cell r="G1109">
            <v>1309</v>
          </cell>
          <cell r="H1109">
            <v>1309.3800000000001</v>
          </cell>
          <cell r="I1109">
            <v>1306.74</v>
          </cell>
          <cell r="J1109">
            <v>72.3</v>
          </cell>
          <cell r="K1109">
            <v>0</v>
          </cell>
          <cell r="L1109" t="str">
            <v xml:space="preserve">Tramos Existentes </v>
          </cell>
          <cell r="M1109" t="str">
            <v>Existente</v>
          </cell>
        </row>
        <row r="1110">
          <cell r="B1110">
            <v>513</v>
          </cell>
          <cell r="C1110">
            <v>512</v>
          </cell>
          <cell r="D1110">
            <v>1.4999999999999999E-2</v>
          </cell>
          <cell r="E1110">
            <v>18</v>
          </cell>
          <cell r="F1110">
            <v>1309</v>
          </cell>
          <cell r="G1110">
            <v>1308.93</v>
          </cell>
          <cell r="H1110">
            <v>1306.74</v>
          </cell>
          <cell r="I1110">
            <v>1306.48</v>
          </cell>
          <cell r="J1110">
            <v>1.8</v>
          </cell>
          <cell r="K1110">
            <v>0</v>
          </cell>
          <cell r="L1110" t="str">
            <v xml:space="preserve">Tramos Existentes </v>
          </cell>
          <cell r="M1110" t="str">
            <v>Existente</v>
          </cell>
        </row>
        <row r="1111">
          <cell r="B1111">
            <v>354</v>
          </cell>
          <cell r="C1111">
            <v>632</v>
          </cell>
          <cell r="D1111">
            <v>0.01</v>
          </cell>
          <cell r="E1111">
            <v>24</v>
          </cell>
          <cell r="F1111">
            <v>1301.76</v>
          </cell>
          <cell r="G1111">
            <v>1299.43</v>
          </cell>
          <cell r="H1111">
            <v>1299.32</v>
          </cell>
          <cell r="I1111">
            <v>1295.9100000000001</v>
          </cell>
          <cell r="J1111">
            <v>44</v>
          </cell>
          <cell r="K1111">
            <v>0</v>
          </cell>
          <cell r="L1111" t="str">
            <v xml:space="preserve">Tramos Existentes </v>
          </cell>
          <cell r="M1111" t="str">
            <v>Existente</v>
          </cell>
        </row>
        <row r="1112">
          <cell r="B1112">
            <v>423</v>
          </cell>
          <cell r="C1112">
            <v>354</v>
          </cell>
          <cell r="D1112">
            <v>1.4999999999999999E-2</v>
          </cell>
          <cell r="E1112">
            <v>8</v>
          </cell>
          <cell r="F1112">
            <v>1303.3699999999999</v>
          </cell>
          <cell r="G1112">
            <v>1301.76</v>
          </cell>
          <cell r="H1112">
            <v>1302.17</v>
          </cell>
          <cell r="I1112">
            <v>1299.32</v>
          </cell>
          <cell r="J1112">
            <v>27.5</v>
          </cell>
          <cell r="K1112">
            <v>0</v>
          </cell>
          <cell r="L1112" t="str">
            <v xml:space="preserve">Tramos Existentes </v>
          </cell>
          <cell r="M1112" t="str">
            <v>Existente</v>
          </cell>
        </row>
        <row r="1113">
          <cell r="B1113" t="str">
            <v>988i</v>
          </cell>
          <cell r="C1113">
            <v>376</v>
          </cell>
          <cell r="D1113">
            <v>1.4999999999999999E-2</v>
          </cell>
          <cell r="E1113">
            <v>12</v>
          </cell>
          <cell r="F1113">
            <v>1307.74</v>
          </cell>
          <cell r="G1113">
            <v>1307.98</v>
          </cell>
          <cell r="H1113">
            <v>1306.48</v>
          </cell>
          <cell r="I1113">
            <v>1306.48</v>
          </cell>
          <cell r="J1113">
            <v>29.7</v>
          </cell>
          <cell r="K1113">
            <v>0</v>
          </cell>
          <cell r="L1113" t="str">
            <v xml:space="preserve">Tramos Existentes </v>
          </cell>
          <cell r="M1113" t="str">
            <v>Existente</v>
          </cell>
        </row>
        <row r="1114">
          <cell r="B1114">
            <v>376</v>
          </cell>
          <cell r="C1114">
            <v>989</v>
          </cell>
          <cell r="D1114">
            <v>1.4999999999999999E-2</v>
          </cell>
          <cell r="E1114">
            <v>12</v>
          </cell>
          <cell r="F1114">
            <v>1307.98</v>
          </cell>
          <cell r="G1114">
            <v>1308.6199999999999</v>
          </cell>
          <cell r="H1114">
            <v>1306.48</v>
          </cell>
          <cell r="I1114">
            <v>1304.94</v>
          </cell>
          <cell r="J1114">
            <v>47.9</v>
          </cell>
          <cell r="K1114">
            <v>0</v>
          </cell>
          <cell r="L1114" t="str">
            <v xml:space="preserve">Tramos Existentes </v>
          </cell>
          <cell r="M1114" t="str">
            <v>Existente</v>
          </cell>
        </row>
        <row r="1115">
          <cell r="B1115" t="str">
            <v>43i</v>
          </cell>
          <cell r="C1115">
            <v>377</v>
          </cell>
          <cell r="D1115">
            <v>1.4999999999999999E-2</v>
          </cell>
          <cell r="E1115">
            <v>12</v>
          </cell>
          <cell r="F1115">
            <v>1312.26</v>
          </cell>
          <cell r="G1115">
            <v>1308.6500000000001</v>
          </cell>
          <cell r="H1115">
            <v>1311.03</v>
          </cell>
          <cell r="I1115">
            <v>1307.3900000000001</v>
          </cell>
          <cell r="J1115">
            <v>74.400000000000006</v>
          </cell>
          <cell r="K1115">
            <v>0</v>
          </cell>
          <cell r="L1115" t="str">
            <v xml:space="preserve">Tramos Existentes </v>
          </cell>
          <cell r="M1115" t="str">
            <v>Existente</v>
          </cell>
        </row>
        <row r="1116">
          <cell r="B1116">
            <v>362</v>
          </cell>
          <cell r="C1116">
            <v>363</v>
          </cell>
          <cell r="D1116">
            <v>0.01</v>
          </cell>
          <cell r="E1116">
            <v>10</v>
          </cell>
          <cell r="F1116">
            <v>1280.68</v>
          </cell>
          <cell r="G1116">
            <v>1280.31</v>
          </cell>
          <cell r="H1116">
            <v>1278.93</v>
          </cell>
          <cell r="I1116">
            <v>1277.53</v>
          </cell>
          <cell r="J1116">
            <v>24.1</v>
          </cell>
          <cell r="K1116">
            <v>0</v>
          </cell>
          <cell r="L1116" t="str">
            <v xml:space="preserve">Tramos Existentes </v>
          </cell>
          <cell r="M1116" t="str">
            <v>Existente</v>
          </cell>
        </row>
        <row r="1117">
          <cell r="B1117" t="str">
            <v>374i</v>
          </cell>
          <cell r="C1117">
            <v>373</v>
          </cell>
          <cell r="D1117">
            <v>1.4999999999999999E-2</v>
          </cell>
          <cell r="E1117">
            <v>16</v>
          </cell>
          <cell r="F1117">
            <v>1313.43</v>
          </cell>
          <cell r="G1117">
            <v>1313.42</v>
          </cell>
          <cell r="H1117">
            <v>1311.47</v>
          </cell>
          <cell r="I1117">
            <v>1311.27</v>
          </cell>
          <cell r="J1117">
            <v>2.4</v>
          </cell>
          <cell r="K1117">
            <v>0</v>
          </cell>
          <cell r="L1117" t="str">
            <v xml:space="preserve">Tramos Existentes </v>
          </cell>
          <cell r="M1117" t="str">
            <v>Existente</v>
          </cell>
        </row>
        <row r="1118">
          <cell r="B1118">
            <v>511</v>
          </cell>
          <cell r="C1118">
            <v>585</v>
          </cell>
          <cell r="D1118">
            <v>0.01</v>
          </cell>
          <cell r="E1118">
            <v>18</v>
          </cell>
          <cell r="F1118">
            <v>1308.3900000000001</v>
          </cell>
          <cell r="G1118">
            <v>1304.1500000000001</v>
          </cell>
          <cell r="H1118">
            <v>1306.28</v>
          </cell>
          <cell r="I1118">
            <v>1301.3900000000001</v>
          </cell>
          <cell r="J1118">
            <v>24.3</v>
          </cell>
          <cell r="K1118">
            <v>0</v>
          </cell>
          <cell r="L1118" t="str">
            <v xml:space="preserve">Tramos Existentes </v>
          </cell>
          <cell r="M1118" t="str">
            <v>Existente</v>
          </cell>
        </row>
        <row r="1119">
          <cell r="B1119">
            <v>405</v>
          </cell>
          <cell r="C1119">
            <v>407</v>
          </cell>
          <cell r="D1119">
            <v>1.4999999999999999E-2</v>
          </cell>
          <cell r="E1119">
            <v>16</v>
          </cell>
          <cell r="F1119">
            <v>1312.28</v>
          </cell>
          <cell r="G1119">
            <v>1311.32</v>
          </cell>
          <cell r="H1119">
            <v>1308.44</v>
          </cell>
          <cell r="I1119">
            <v>1307.54</v>
          </cell>
          <cell r="J1119">
            <v>36.799999999999997</v>
          </cell>
          <cell r="K1119">
            <v>0</v>
          </cell>
          <cell r="L1119" t="str">
            <v xml:space="preserve">Tramos Existentes </v>
          </cell>
          <cell r="M1119" t="str">
            <v>Existente</v>
          </cell>
        </row>
        <row r="1120">
          <cell r="B1120">
            <v>367</v>
          </cell>
          <cell r="C1120">
            <v>433</v>
          </cell>
          <cell r="D1120">
            <v>0.01</v>
          </cell>
          <cell r="E1120">
            <v>10</v>
          </cell>
          <cell r="F1120">
            <v>1290.6199999999999</v>
          </cell>
          <cell r="G1120">
            <v>1290.8499999999999</v>
          </cell>
          <cell r="H1120">
            <v>1289.1300000000001</v>
          </cell>
          <cell r="I1120">
            <v>1286.22</v>
          </cell>
          <cell r="J1120">
            <v>7.5</v>
          </cell>
          <cell r="K1120">
            <v>0</v>
          </cell>
          <cell r="L1120" t="str">
            <v xml:space="preserve">Tramos Existentes </v>
          </cell>
          <cell r="M1120" t="str">
            <v>Existente</v>
          </cell>
        </row>
        <row r="1121">
          <cell r="B1121">
            <v>291</v>
          </cell>
          <cell r="C1121">
            <v>368</v>
          </cell>
          <cell r="D1121">
            <v>1.4999999999999999E-2</v>
          </cell>
          <cell r="E1121">
            <v>12</v>
          </cell>
          <cell r="F1121">
            <v>1289.97</v>
          </cell>
          <cell r="G1121">
            <v>1290.6600000000001</v>
          </cell>
          <cell r="H1121">
            <v>1287.9100000000001</v>
          </cell>
          <cell r="I1121">
            <v>1287.1400000000001</v>
          </cell>
          <cell r="J1121">
            <v>31.3</v>
          </cell>
          <cell r="K1121">
            <v>0</v>
          </cell>
          <cell r="L1121" t="str">
            <v xml:space="preserve">Tramos Existentes </v>
          </cell>
          <cell r="M1121" t="str">
            <v>Existente</v>
          </cell>
        </row>
        <row r="1122">
          <cell r="B1122">
            <v>369</v>
          </cell>
          <cell r="C1122">
            <v>368</v>
          </cell>
          <cell r="D1122">
            <v>1.4999999999999999E-2</v>
          </cell>
          <cell r="E1122">
            <v>10</v>
          </cell>
          <cell r="F1122">
            <v>1293.6099999999999</v>
          </cell>
          <cell r="G1122">
            <v>1290.6600000000001</v>
          </cell>
          <cell r="H1122">
            <v>1292.17</v>
          </cell>
          <cell r="I1122">
            <v>1287.1400000000001</v>
          </cell>
          <cell r="J1122">
            <v>63.2</v>
          </cell>
          <cell r="K1122">
            <v>0</v>
          </cell>
          <cell r="L1122" t="str">
            <v xml:space="preserve">Tramos Existentes </v>
          </cell>
          <cell r="M1122" t="str">
            <v>Existente</v>
          </cell>
        </row>
        <row r="1123">
          <cell r="B1123">
            <v>431</v>
          </cell>
          <cell r="C1123">
            <v>370</v>
          </cell>
          <cell r="D1123">
            <v>0.01</v>
          </cell>
          <cell r="E1123">
            <v>8</v>
          </cell>
          <cell r="F1123">
            <v>1293.1600000000001</v>
          </cell>
          <cell r="G1123">
            <v>1290.3</v>
          </cell>
          <cell r="H1123">
            <v>1291.8599999999999</v>
          </cell>
          <cell r="I1123">
            <v>1288.83</v>
          </cell>
          <cell r="J1123">
            <v>53.1</v>
          </cell>
          <cell r="K1123">
            <v>0</v>
          </cell>
          <cell r="L1123" t="str">
            <v xml:space="preserve">Tramos Existentes </v>
          </cell>
          <cell r="M1123" t="str">
            <v>Existente</v>
          </cell>
        </row>
        <row r="1124">
          <cell r="B1124">
            <v>370</v>
          </cell>
          <cell r="C1124">
            <v>433</v>
          </cell>
          <cell r="D1124">
            <v>0.01</v>
          </cell>
          <cell r="E1124">
            <v>10</v>
          </cell>
          <cell r="F1124">
            <v>1290.3</v>
          </cell>
          <cell r="G1124">
            <v>1290.8499999999999</v>
          </cell>
          <cell r="H1124">
            <v>1288.83</v>
          </cell>
          <cell r="I1124">
            <v>1286.22</v>
          </cell>
          <cell r="J1124">
            <v>10.1</v>
          </cell>
          <cell r="K1124">
            <v>0</v>
          </cell>
          <cell r="L1124" t="str">
            <v xml:space="preserve">Tramos Existentes </v>
          </cell>
          <cell r="M1124" t="str">
            <v>Existente</v>
          </cell>
        </row>
        <row r="1125">
          <cell r="B1125" t="str">
            <v>372i</v>
          </cell>
          <cell r="C1125">
            <v>373</v>
          </cell>
          <cell r="D1125">
            <v>1.4999999999999999E-2</v>
          </cell>
          <cell r="E1125">
            <v>12</v>
          </cell>
          <cell r="F1125">
            <v>1314.05</v>
          </cell>
          <cell r="G1125">
            <v>1313.42</v>
          </cell>
          <cell r="H1125">
            <v>1312.14</v>
          </cell>
          <cell r="I1125">
            <v>1311.27</v>
          </cell>
          <cell r="J1125">
            <v>72.400000000000006</v>
          </cell>
          <cell r="K1125">
            <v>0</v>
          </cell>
          <cell r="L1125" t="str">
            <v xml:space="preserve">Tramos Existentes </v>
          </cell>
          <cell r="M1125" t="str">
            <v>Existente</v>
          </cell>
        </row>
        <row r="1126">
          <cell r="B1126">
            <v>373</v>
          </cell>
          <cell r="C1126">
            <v>445</v>
          </cell>
          <cell r="D1126">
            <v>1.4999999999999999E-2</v>
          </cell>
          <cell r="E1126">
            <v>16</v>
          </cell>
          <cell r="F1126">
            <v>1313.42</v>
          </cell>
          <cell r="G1126">
            <v>1309.96</v>
          </cell>
          <cell r="H1126">
            <v>1311.27</v>
          </cell>
          <cell r="I1126">
            <v>1307.6199999999999</v>
          </cell>
          <cell r="J1126">
            <v>70.7</v>
          </cell>
          <cell r="K1126">
            <v>0</v>
          </cell>
          <cell r="L1126" t="str">
            <v xml:space="preserve">Tramos Existentes </v>
          </cell>
          <cell r="M1126" t="str">
            <v>Existente</v>
          </cell>
        </row>
        <row r="1127">
          <cell r="B1127">
            <v>283</v>
          </cell>
          <cell r="C1127">
            <v>282</v>
          </cell>
          <cell r="D1127">
            <v>1.4999999999999999E-2</v>
          </cell>
          <cell r="E1127">
            <v>12</v>
          </cell>
          <cell r="F1127">
            <v>1283.79</v>
          </cell>
          <cell r="G1127">
            <v>1278.6199999999999</v>
          </cell>
          <cell r="H1127">
            <v>1278.6099999999999</v>
          </cell>
          <cell r="I1127">
            <v>1275.73</v>
          </cell>
          <cell r="J1127">
            <v>10.199999999999999</v>
          </cell>
          <cell r="K1127">
            <v>0</v>
          </cell>
          <cell r="L1127" t="str">
            <v xml:space="preserve">Tramos Existentes </v>
          </cell>
          <cell r="M1127" t="str">
            <v>Existente</v>
          </cell>
        </row>
        <row r="1128">
          <cell r="B1128">
            <v>450</v>
          </cell>
          <cell r="C1128">
            <v>511</v>
          </cell>
          <cell r="D1128">
            <v>0.01</v>
          </cell>
          <cell r="E1128">
            <v>18</v>
          </cell>
          <cell r="F1128">
            <v>1308.79</v>
          </cell>
          <cell r="G1128">
            <v>1308.3900000000001</v>
          </cell>
          <cell r="H1128">
            <v>1307.24</v>
          </cell>
          <cell r="I1128">
            <v>1306.28</v>
          </cell>
          <cell r="J1128">
            <v>4.4000000000000004</v>
          </cell>
          <cell r="K1128">
            <v>0</v>
          </cell>
          <cell r="L1128" t="str">
            <v xml:space="preserve">Tramos Existentes </v>
          </cell>
          <cell r="M1128" t="str">
            <v>Existente</v>
          </cell>
        </row>
        <row r="1129">
          <cell r="B1129">
            <v>44</v>
          </cell>
          <cell r="C1129">
            <v>378</v>
          </cell>
          <cell r="D1129">
            <v>1.4999999999999999E-2</v>
          </cell>
          <cell r="E1129">
            <v>12</v>
          </cell>
          <cell r="F1129">
            <v>1309.32</v>
          </cell>
          <cell r="G1129">
            <v>1307.67</v>
          </cell>
          <cell r="H1129">
            <v>1305.95</v>
          </cell>
          <cell r="I1129">
            <v>1303.26</v>
          </cell>
          <cell r="J1129">
            <v>76.2</v>
          </cell>
          <cell r="K1129">
            <v>0</v>
          </cell>
          <cell r="L1129" t="str">
            <v xml:space="preserve">Tramos Existentes </v>
          </cell>
          <cell r="M1129" t="str">
            <v>Existente</v>
          </cell>
        </row>
        <row r="1130">
          <cell r="B1130">
            <v>585</v>
          </cell>
          <cell r="C1130">
            <v>586</v>
          </cell>
          <cell r="D1130">
            <v>0.01</v>
          </cell>
          <cell r="E1130">
            <v>18</v>
          </cell>
          <cell r="F1130">
            <v>1304.1500000000001</v>
          </cell>
          <cell r="G1130">
            <v>1298.19</v>
          </cell>
          <cell r="H1130">
            <v>1301.3900000000001</v>
          </cell>
          <cell r="I1130">
            <v>1295.43</v>
          </cell>
          <cell r="J1130">
            <v>21.5</v>
          </cell>
          <cell r="K1130">
            <v>0</v>
          </cell>
          <cell r="L1130" t="str">
            <v xml:space="preserve">Tramos Existentes </v>
          </cell>
          <cell r="M1130" t="str">
            <v>Existente</v>
          </cell>
        </row>
        <row r="1131">
          <cell r="B1131">
            <v>586</v>
          </cell>
          <cell r="C1131">
            <v>587</v>
          </cell>
          <cell r="D1131">
            <v>1.4999999999999999E-2</v>
          </cell>
          <cell r="E1131">
            <v>18</v>
          </cell>
          <cell r="F1131">
            <v>1298.19</v>
          </cell>
          <cell r="G1131">
            <v>1292.04</v>
          </cell>
          <cell r="H1131">
            <v>1295.43</v>
          </cell>
          <cell r="I1131">
            <v>1288.49</v>
          </cell>
          <cell r="J1131">
            <v>21.9</v>
          </cell>
          <cell r="K1131">
            <v>0</v>
          </cell>
          <cell r="L1131" t="str">
            <v xml:space="preserve">Tramos Existentes </v>
          </cell>
          <cell r="M1131" t="str">
            <v>Existente</v>
          </cell>
        </row>
        <row r="1132">
          <cell r="B1132">
            <v>587</v>
          </cell>
          <cell r="C1132">
            <v>589</v>
          </cell>
          <cell r="D1132">
            <v>1.4999999999999999E-2</v>
          </cell>
          <cell r="E1132">
            <v>18</v>
          </cell>
          <cell r="F1132">
            <v>1292.04</v>
          </cell>
          <cell r="G1132">
            <v>1287.1600000000001</v>
          </cell>
          <cell r="H1132">
            <v>1288.49</v>
          </cell>
          <cell r="I1132">
            <v>1284.9100000000001</v>
          </cell>
          <cell r="J1132">
            <v>36.5</v>
          </cell>
          <cell r="K1132">
            <v>0</v>
          </cell>
          <cell r="L1132" t="str">
            <v xml:space="preserve">Tramos Existentes </v>
          </cell>
          <cell r="M1132" t="str">
            <v>Existente</v>
          </cell>
        </row>
        <row r="1133">
          <cell r="B1133">
            <v>589</v>
          </cell>
          <cell r="C1133">
            <v>590</v>
          </cell>
          <cell r="D1133">
            <v>1.4999999999999999E-2</v>
          </cell>
          <cell r="E1133">
            <v>18</v>
          </cell>
          <cell r="F1133">
            <v>1287.1600000000001</v>
          </cell>
          <cell r="G1133">
            <v>1282.3699999999999</v>
          </cell>
          <cell r="H1133">
            <v>1284.9100000000001</v>
          </cell>
          <cell r="I1133">
            <v>1281.1400000000001</v>
          </cell>
          <cell r="J1133">
            <v>35</v>
          </cell>
          <cell r="K1133">
            <v>0</v>
          </cell>
          <cell r="L1133" t="str">
            <v xml:space="preserve">Tramos Existentes </v>
          </cell>
          <cell r="M1133" t="str">
            <v>Existente</v>
          </cell>
        </row>
        <row r="1134">
          <cell r="B1134">
            <v>590</v>
          </cell>
          <cell r="C1134">
            <v>651</v>
          </cell>
          <cell r="D1134">
            <v>1.4999999999999999E-2</v>
          </cell>
          <cell r="E1134">
            <v>18</v>
          </cell>
          <cell r="F1134">
            <v>1282.3699999999999</v>
          </cell>
          <cell r="G1134">
            <v>1282.29</v>
          </cell>
          <cell r="H1134">
            <v>1281.1400000000001</v>
          </cell>
          <cell r="I1134">
            <v>1278.1300000000001</v>
          </cell>
          <cell r="J1134">
            <v>11.2</v>
          </cell>
          <cell r="K1134">
            <v>0</v>
          </cell>
          <cell r="L1134" t="str">
            <v xml:space="preserve">Tramos Existentes </v>
          </cell>
          <cell r="M1134" t="str">
            <v>Existente</v>
          </cell>
        </row>
        <row r="1135">
          <cell r="B1135">
            <v>364</v>
          </cell>
          <cell r="C1135">
            <v>291</v>
          </cell>
          <cell r="D1135">
            <v>1.4999999999999999E-2</v>
          </cell>
          <cell r="E1135">
            <v>10</v>
          </cell>
          <cell r="F1135">
            <v>1289.72</v>
          </cell>
          <cell r="G1135">
            <v>1289.97</v>
          </cell>
          <cell r="H1135">
            <v>1288.1199999999999</v>
          </cell>
          <cell r="I1135">
            <v>1287.9100000000001</v>
          </cell>
          <cell r="J1135">
            <v>18.5</v>
          </cell>
          <cell r="K1135">
            <v>0</v>
          </cell>
          <cell r="L1135" t="str">
            <v xml:space="preserve">Tramos Existentes </v>
          </cell>
          <cell r="M1135" t="str">
            <v>Existente</v>
          </cell>
        </row>
        <row r="1136">
          <cell r="B1136">
            <v>365</v>
          </cell>
          <cell r="C1136">
            <v>364</v>
          </cell>
          <cell r="D1136">
            <v>1.4999999999999999E-2</v>
          </cell>
          <cell r="E1136">
            <v>10</v>
          </cell>
          <cell r="F1136">
            <v>1292.04</v>
          </cell>
          <cell r="G1136">
            <v>1289.72</v>
          </cell>
          <cell r="H1136">
            <v>1290.6099999999999</v>
          </cell>
          <cell r="I1136">
            <v>1288.1199999999999</v>
          </cell>
          <cell r="J1136">
            <v>65.5</v>
          </cell>
          <cell r="K1136">
            <v>0</v>
          </cell>
          <cell r="L1136" t="str">
            <v xml:space="preserve">Tramos Existentes </v>
          </cell>
          <cell r="M1136" t="str">
            <v>Existente</v>
          </cell>
        </row>
        <row r="1137">
          <cell r="B1137">
            <v>651</v>
          </cell>
          <cell r="C1137">
            <v>652</v>
          </cell>
          <cell r="D1137">
            <v>1.4999999999999999E-2</v>
          </cell>
          <cell r="E1137">
            <v>18</v>
          </cell>
          <cell r="F1137">
            <v>1282.29</v>
          </cell>
          <cell r="G1137">
            <v>1279.18</v>
          </cell>
          <cell r="H1137">
            <v>1278.1300000000001</v>
          </cell>
          <cell r="I1137">
            <v>1275.52</v>
          </cell>
          <cell r="J1137">
            <v>5.7</v>
          </cell>
          <cell r="K1137">
            <v>0</v>
          </cell>
          <cell r="L1137" t="str">
            <v xml:space="preserve">Tramos Existentes </v>
          </cell>
          <cell r="M1137" t="str">
            <v>Existente</v>
          </cell>
        </row>
        <row r="1138">
          <cell r="B1138">
            <v>445</v>
          </cell>
          <cell r="C1138">
            <v>450</v>
          </cell>
          <cell r="D1138">
            <v>1.4999999999999999E-2</v>
          </cell>
          <cell r="E1138">
            <v>18</v>
          </cell>
          <cell r="F1138">
            <v>1309.96</v>
          </cell>
          <cell r="G1138">
            <v>1308.79</v>
          </cell>
          <cell r="H1138">
            <v>1307.6199999999999</v>
          </cell>
          <cell r="I1138">
            <v>1307.24</v>
          </cell>
          <cell r="J1138">
            <v>71.7</v>
          </cell>
          <cell r="K1138">
            <v>0</v>
          </cell>
          <cell r="L1138" t="str">
            <v xml:space="preserve">Tramos Existentes </v>
          </cell>
          <cell r="M1138" t="str">
            <v>Existente</v>
          </cell>
        </row>
        <row r="1139">
          <cell r="B1139">
            <v>394</v>
          </cell>
          <cell r="C1139">
            <v>393</v>
          </cell>
          <cell r="D1139">
            <v>1.4999999999999999E-2</v>
          </cell>
          <cell r="E1139">
            <v>8</v>
          </cell>
          <cell r="F1139">
            <v>1311.53</v>
          </cell>
          <cell r="G1139">
            <v>1311.07</v>
          </cell>
          <cell r="H1139">
            <v>1308.97</v>
          </cell>
          <cell r="I1139">
            <v>1308.46</v>
          </cell>
          <cell r="J1139">
            <v>65.2</v>
          </cell>
          <cell r="K1139">
            <v>0</v>
          </cell>
          <cell r="L1139" t="str">
            <v xml:space="preserve">Tramos Existentes </v>
          </cell>
          <cell r="M1139" t="str">
            <v>Existente</v>
          </cell>
        </row>
        <row r="1140">
          <cell r="B1140">
            <v>377</v>
          </cell>
          <cell r="C1140">
            <v>989</v>
          </cell>
          <cell r="D1140">
            <v>1.4999999999999999E-2</v>
          </cell>
          <cell r="E1140">
            <v>12</v>
          </cell>
          <cell r="F1140">
            <v>1308.6500000000001</v>
          </cell>
          <cell r="G1140">
            <v>1308.6199999999999</v>
          </cell>
          <cell r="H1140">
            <v>1307.3900000000001</v>
          </cell>
          <cell r="I1140">
            <v>1304.94</v>
          </cell>
          <cell r="J1140">
            <v>1.6</v>
          </cell>
          <cell r="K1140">
            <v>0</v>
          </cell>
          <cell r="L1140" t="str">
            <v xml:space="preserve">Tramos Existentes </v>
          </cell>
          <cell r="M1140" t="str">
            <v>Existente</v>
          </cell>
        </row>
        <row r="1141">
          <cell r="B1141">
            <v>27</v>
          </cell>
          <cell r="C1141">
            <v>26</v>
          </cell>
          <cell r="D1141">
            <v>0.01</v>
          </cell>
          <cell r="E1141">
            <v>10</v>
          </cell>
          <cell r="F1141">
            <v>1298.47</v>
          </cell>
          <cell r="G1141">
            <v>1298.8699999999999</v>
          </cell>
          <cell r="H1141">
            <v>1297.08</v>
          </cell>
          <cell r="I1141">
            <v>1296.1199999999999</v>
          </cell>
          <cell r="J1141">
            <v>32.4</v>
          </cell>
          <cell r="K1141">
            <v>0</v>
          </cell>
          <cell r="L1141" t="str">
            <v xml:space="preserve">Tramos Existentes </v>
          </cell>
          <cell r="M1141" t="str">
            <v>Existente</v>
          </cell>
        </row>
        <row r="1142">
          <cell r="B1142">
            <v>269</v>
          </cell>
          <cell r="C1142">
            <v>334</v>
          </cell>
          <cell r="D1142">
            <v>1.4999999999999999E-2</v>
          </cell>
          <cell r="E1142">
            <v>10</v>
          </cell>
          <cell r="F1142">
            <v>1304.18</v>
          </cell>
          <cell r="G1142">
            <v>1302.5899999999999</v>
          </cell>
          <cell r="H1142">
            <v>1301.44</v>
          </cell>
          <cell r="I1142">
            <v>1299.6199999999999</v>
          </cell>
          <cell r="J1142">
            <v>5.5</v>
          </cell>
          <cell r="K1142">
            <v>0</v>
          </cell>
          <cell r="L1142" t="str">
            <v xml:space="preserve">Tramos Existentes </v>
          </cell>
          <cell r="M1142" t="str">
            <v>Existente</v>
          </cell>
        </row>
        <row r="1143">
          <cell r="B1143">
            <v>270</v>
          </cell>
          <cell r="C1143">
            <v>269</v>
          </cell>
          <cell r="D1143">
            <v>1.4999999999999999E-2</v>
          </cell>
          <cell r="E1143">
            <v>10</v>
          </cell>
          <cell r="F1143">
            <v>1307.24</v>
          </cell>
          <cell r="G1143">
            <v>1304.18</v>
          </cell>
          <cell r="H1143">
            <v>1303.6400000000001</v>
          </cell>
          <cell r="I1143">
            <v>1301.44</v>
          </cell>
          <cell r="J1143">
            <v>7.3</v>
          </cell>
          <cell r="K1143">
            <v>0</v>
          </cell>
          <cell r="L1143" t="str">
            <v xml:space="preserve">Tramos Existentes </v>
          </cell>
          <cell r="M1143" t="str">
            <v>Existente</v>
          </cell>
        </row>
        <row r="1144">
          <cell r="B1144">
            <v>535</v>
          </cell>
          <cell r="C1144">
            <v>538</v>
          </cell>
          <cell r="D1144">
            <v>1.4999999999999999E-2</v>
          </cell>
          <cell r="E1144">
            <v>16</v>
          </cell>
          <cell r="F1144">
            <v>1307.53</v>
          </cell>
          <cell r="G1144">
            <v>1306.5999999999999</v>
          </cell>
          <cell r="H1144">
            <v>1305.18</v>
          </cell>
          <cell r="I1144">
            <v>1303.67</v>
          </cell>
          <cell r="J1144">
            <v>26.8</v>
          </cell>
          <cell r="K1144">
            <v>0</v>
          </cell>
          <cell r="L1144" t="str">
            <v xml:space="preserve">Tramos Existentes </v>
          </cell>
          <cell r="M1144" t="str">
            <v>Existente</v>
          </cell>
        </row>
        <row r="1145">
          <cell r="B1145">
            <v>538</v>
          </cell>
          <cell r="C1145">
            <v>601</v>
          </cell>
          <cell r="D1145">
            <v>1.4999999999999999E-2</v>
          </cell>
          <cell r="E1145">
            <v>16</v>
          </cell>
          <cell r="F1145">
            <v>1306.5999999999999</v>
          </cell>
          <cell r="G1145">
            <v>1305.3499999999999</v>
          </cell>
          <cell r="H1145">
            <v>1303.67</v>
          </cell>
          <cell r="I1145">
            <v>1302.27</v>
          </cell>
          <cell r="J1145">
            <v>27.3</v>
          </cell>
          <cell r="K1145">
            <v>0</v>
          </cell>
          <cell r="L1145" t="str">
            <v xml:space="preserve">Tramos Existentes </v>
          </cell>
          <cell r="M1145" t="str">
            <v>Existente</v>
          </cell>
        </row>
        <row r="1146">
          <cell r="B1146">
            <v>331</v>
          </cell>
          <cell r="C1146">
            <v>270</v>
          </cell>
          <cell r="D1146">
            <v>1.4999999999999999E-2</v>
          </cell>
          <cell r="E1146">
            <v>10</v>
          </cell>
          <cell r="F1146">
            <v>1309.26</v>
          </cell>
          <cell r="G1146">
            <v>1307.24</v>
          </cell>
          <cell r="H1146">
            <v>1305.9100000000001</v>
          </cell>
          <cell r="I1146">
            <v>1303.6400000000001</v>
          </cell>
          <cell r="J1146">
            <v>4.7</v>
          </cell>
          <cell r="K1146">
            <v>0</v>
          </cell>
          <cell r="L1146" t="str">
            <v xml:space="preserve">Tramos Existentes </v>
          </cell>
          <cell r="M1146" t="str">
            <v>Existente</v>
          </cell>
        </row>
        <row r="1147">
          <cell r="B1147">
            <v>606</v>
          </cell>
          <cell r="C1147">
            <v>609</v>
          </cell>
          <cell r="D1147">
            <v>1.4999999999999999E-2</v>
          </cell>
          <cell r="E1147">
            <v>16</v>
          </cell>
          <cell r="F1147">
            <v>1303.4000000000001</v>
          </cell>
          <cell r="G1147">
            <v>1302.48</v>
          </cell>
          <cell r="H1147">
            <v>1299.51</v>
          </cell>
          <cell r="I1147">
            <v>1297.8399999999999</v>
          </cell>
          <cell r="J1147">
            <v>27.2</v>
          </cell>
          <cell r="K1147">
            <v>0</v>
          </cell>
          <cell r="L1147" t="str">
            <v xml:space="preserve">Tramos Existentes </v>
          </cell>
          <cell r="M1147" t="str">
            <v>Existente</v>
          </cell>
        </row>
        <row r="1148">
          <cell r="B1148">
            <v>395</v>
          </cell>
          <cell r="C1148">
            <v>400</v>
          </cell>
          <cell r="D1148">
            <v>1.4999999999999999E-2</v>
          </cell>
          <cell r="E1148">
            <v>10</v>
          </cell>
          <cell r="F1148">
            <v>1310.0899999999999</v>
          </cell>
          <cell r="G1148">
            <v>1310.04</v>
          </cell>
          <cell r="H1148">
            <v>1307.07</v>
          </cell>
          <cell r="I1148">
            <v>1306.6300000000001</v>
          </cell>
          <cell r="J1148">
            <v>27.1</v>
          </cell>
          <cell r="K1148">
            <v>0</v>
          </cell>
          <cell r="L1148" t="str">
            <v xml:space="preserve">Tramos Existentes </v>
          </cell>
          <cell r="M1148" t="str">
            <v>Existente</v>
          </cell>
        </row>
        <row r="1149">
          <cell r="B1149">
            <v>672</v>
          </cell>
          <cell r="C1149" t="str">
            <v>D8</v>
          </cell>
          <cell r="D1149">
            <v>1.4999999999999999E-2</v>
          </cell>
          <cell r="E1149">
            <v>18</v>
          </cell>
          <cell r="F1149">
            <v>1301.0999999999999</v>
          </cell>
          <cell r="G1149">
            <v>1255.51</v>
          </cell>
          <cell r="H1149">
            <v>1296.67</v>
          </cell>
          <cell r="I1149">
            <v>1295.31</v>
          </cell>
          <cell r="J1149">
            <v>30.8</v>
          </cell>
          <cell r="K1149">
            <v>0</v>
          </cell>
          <cell r="L1149" t="str">
            <v xml:space="preserve">Tramos Existentes </v>
          </cell>
          <cell r="M1149" t="str">
            <v>Existente</v>
          </cell>
        </row>
        <row r="1150">
          <cell r="B1150">
            <v>391</v>
          </cell>
          <cell r="C1150">
            <v>395</v>
          </cell>
          <cell r="D1150">
            <v>1.4999999999999999E-2</v>
          </cell>
          <cell r="E1150">
            <v>10</v>
          </cell>
          <cell r="F1150">
            <v>1310.08</v>
          </cell>
          <cell r="G1150">
            <v>1310.0899999999999</v>
          </cell>
          <cell r="H1150">
            <v>1307.5999999999999</v>
          </cell>
          <cell r="I1150">
            <v>1307.07</v>
          </cell>
          <cell r="J1150">
            <v>30.8</v>
          </cell>
          <cell r="K1150">
            <v>0</v>
          </cell>
          <cell r="L1150" t="str">
            <v xml:space="preserve">Tramos Existentes </v>
          </cell>
          <cell r="M1150" t="str">
            <v>Existente</v>
          </cell>
        </row>
        <row r="1151">
          <cell r="B1151">
            <v>293</v>
          </cell>
          <cell r="C1151">
            <v>296</v>
          </cell>
          <cell r="D1151">
            <v>0.01</v>
          </cell>
          <cell r="E1151">
            <v>10</v>
          </cell>
          <cell r="F1151">
            <v>1285.8599999999999</v>
          </cell>
          <cell r="G1151">
            <v>1283.27</v>
          </cell>
          <cell r="H1151">
            <v>1283.8699999999999</v>
          </cell>
          <cell r="I1151">
            <v>1280.81</v>
          </cell>
          <cell r="J1151">
            <v>19.100000000000001</v>
          </cell>
          <cell r="K1151">
            <v>0</v>
          </cell>
          <cell r="L1151" t="str">
            <v xml:space="preserve">Tramos Existentes </v>
          </cell>
          <cell r="M1151" t="str">
            <v>Existente</v>
          </cell>
        </row>
        <row r="1152">
          <cell r="B1152">
            <v>397</v>
          </cell>
          <cell r="C1152">
            <v>395</v>
          </cell>
          <cell r="D1152">
            <v>1.4999999999999999E-2</v>
          </cell>
          <cell r="E1152">
            <v>10</v>
          </cell>
          <cell r="F1152">
            <v>1310.6400000000001</v>
          </cell>
          <cell r="G1152">
            <v>1310.0899999999999</v>
          </cell>
          <cell r="H1152">
            <v>1310.0999999999999</v>
          </cell>
          <cell r="I1152">
            <v>1307.07</v>
          </cell>
          <cell r="J1152">
            <v>5.8</v>
          </cell>
          <cell r="K1152">
            <v>0</v>
          </cell>
          <cell r="L1152" t="str">
            <v xml:space="preserve">Tramos Existentes </v>
          </cell>
          <cell r="M1152" t="str">
            <v>Existente</v>
          </cell>
        </row>
        <row r="1153">
          <cell r="B1153">
            <v>378</v>
          </cell>
          <cell r="C1153">
            <v>380</v>
          </cell>
          <cell r="D1153">
            <v>1.4999999999999999E-2</v>
          </cell>
          <cell r="E1153">
            <v>24</v>
          </cell>
          <cell r="F1153">
            <v>1307.67</v>
          </cell>
          <cell r="G1153">
            <v>1303.8599999999999</v>
          </cell>
          <cell r="H1153">
            <v>1303.26</v>
          </cell>
          <cell r="I1153">
            <v>1294.03</v>
          </cell>
          <cell r="J1153">
            <v>41.8</v>
          </cell>
          <cell r="K1153">
            <v>0</v>
          </cell>
          <cell r="L1153" t="str">
            <v xml:space="preserve">Tramos Existentes </v>
          </cell>
          <cell r="M1153" t="str">
            <v>Existente</v>
          </cell>
        </row>
        <row r="1154">
          <cell r="B1154">
            <v>398</v>
          </cell>
          <cell r="C1154">
            <v>396</v>
          </cell>
          <cell r="D1154">
            <v>1.4999999999999999E-2</v>
          </cell>
          <cell r="E1154">
            <v>8</v>
          </cell>
          <cell r="F1154">
            <v>1311.11</v>
          </cell>
          <cell r="G1154">
            <v>1310.06</v>
          </cell>
          <cell r="H1154">
            <v>1308.8699999999999</v>
          </cell>
          <cell r="I1154">
            <v>1305.19</v>
          </cell>
          <cell r="J1154">
            <v>83.6</v>
          </cell>
          <cell r="K1154">
            <v>0</v>
          </cell>
          <cell r="L1154" t="str">
            <v xml:space="preserve">Tramos Existentes </v>
          </cell>
          <cell r="M1154" t="str">
            <v>Existente</v>
          </cell>
        </row>
        <row r="1155">
          <cell r="B1155">
            <v>40</v>
          </cell>
          <cell r="C1155">
            <v>61</v>
          </cell>
          <cell r="D1155">
            <v>0.01</v>
          </cell>
          <cell r="E1155">
            <v>8</v>
          </cell>
          <cell r="F1155">
            <v>1297.05</v>
          </cell>
          <cell r="G1155">
            <v>1296.54</v>
          </cell>
          <cell r="H1155">
            <v>1295.3</v>
          </cell>
          <cell r="I1155">
            <v>1293.7</v>
          </cell>
          <cell r="J1155">
            <v>12.8</v>
          </cell>
          <cell r="K1155">
            <v>0</v>
          </cell>
          <cell r="L1155" t="str">
            <v xml:space="preserve">Tramos Existentes </v>
          </cell>
          <cell r="M1155" t="str">
            <v>Existente</v>
          </cell>
        </row>
        <row r="1156">
          <cell r="B1156">
            <v>401</v>
          </cell>
          <cell r="C1156">
            <v>402</v>
          </cell>
          <cell r="D1156">
            <v>1.4999999999999999E-2</v>
          </cell>
          <cell r="E1156">
            <v>10</v>
          </cell>
          <cell r="F1156">
            <v>1312.12</v>
          </cell>
          <cell r="G1156">
            <v>1312.63</v>
          </cell>
          <cell r="H1156">
            <v>1310.26</v>
          </cell>
          <cell r="I1156">
            <v>1309.1199999999999</v>
          </cell>
          <cell r="J1156">
            <v>51</v>
          </cell>
          <cell r="K1156">
            <v>0</v>
          </cell>
          <cell r="L1156" t="str">
            <v xml:space="preserve">Tramos Existentes </v>
          </cell>
          <cell r="M1156" t="str">
            <v>Existente</v>
          </cell>
        </row>
        <row r="1157">
          <cell r="B1157">
            <v>686</v>
          </cell>
          <cell r="C1157">
            <v>618</v>
          </cell>
          <cell r="D1157">
            <v>1.4999999999999999E-2</v>
          </cell>
          <cell r="E1157">
            <v>8</v>
          </cell>
          <cell r="F1157">
            <v>1315.3</v>
          </cell>
          <cell r="G1157">
            <v>1313.49</v>
          </cell>
          <cell r="H1157">
            <v>1314.01</v>
          </cell>
          <cell r="I1157">
            <v>1312.16</v>
          </cell>
          <cell r="J1157">
            <v>27.3</v>
          </cell>
          <cell r="K1157">
            <v>0</v>
          </cell>
          <cell r="L1157" t="str">
            <v xml:space="preserve">Tramos Existentes </v>
          </cell>
          <cell r="M1157" t="str">
            <v>Existente</v>
          </cell>
        </row>
        <row r="1158">
          <cell r="B1158">
            <v>402</v>
          </cell>
          <cell r="C1158">
            <v>405</v>
          </cell>
          <cell r="D1158">
            <v>1.4999999999999999E-2</v>
          </cell>
          <cell r="E1158">
            <v>10</v>
          </cell>
          <cell r="F1158">
            <v>1312.63</v>
          </cell>
          <cell r="G1158">
            <v>1312.28</v>
          </cell>
          <cell r="H1158">
            <v>1309.1199999999999</v>
          </cell>
          <cell r="I1158">
            <v>1308.44</v>
          </cell>
          <cell r="J1158">
            <v>36.1</v>
          </cell>
          <cell r="K1158">
            <v>0</v>
          </cell>
          <cell r="L1158" t="str">
            <v xml:space="preserve">Tramos Existentes </v>
          </cell>
          <cell r="M1158" t="str">
            <v>Existente</v>
          </cell>
        </row>
        <row r="1159">
          <cell r="B1159">
            <v>332</v>
          </cell>
          <cell r="C1159">
            <v>331</v>
          </cell>
          <cell r="D1159">
            <v>1.4999999999999999E-2</v>
          </cell>
          <cell r="E1159">
            <v>8</v>
          </cell>
          <cell r="F1159">
            <v>1311.84</v>
          </cell>
          <cell r="G1159">
            <v>1309.26</v>
          </cell>
          <cell r="H1159">
            <v>1308.51</v>
          </cell>
          <cell r="I1159">
            <v>1305.9100000000001</v>
          </cell>
          <cell r="J1159">
            <v>12.9</v>
          </cell>
          <cell r="K1159">
            <v>0</v>
          </cell>
          <cell r="L1159" t="str">
            <v xml:space="preserve">Tramos Existentes </v>
          </cell>
          <cell r="M1159" t="str">
            <v>Existente</v>
          </cell>
        </row>
        <row r="1160">
          <cell r="B1160">
            <v>277</v>
          </cell>
          <cell r="C1160">
            <v>276</v>
          </cell>
          <cell r="D1160">
            <v>1.4999999999999999E-2</v>
          </cell>
          <cell r="E1160">
            <v>12</v>
          </cell>
          <cell r="F1160">
            <v>1317.23</v>
          </cell>
          <cell r="G1160">
            <v>1317.96</v>
          </cell>
          <cell r="H1160">
            <v>1316.31</v>
          </cell>
          <cell r="I1160">
            <v>1315.75</v>
          </cell>
          <cell r="J1160">
            <v>31.2</v>
          </cell>
          <cell r="K1160">
            <v>0</v>
          </cell>
          <cell r="L1160" t="str">
            <v xml:space="preserve">Tramos Existentes </v>
          </cell>
          <cell r="M1160" t="str">
            <v>Existente</v>
          </cell>
        </row>
        <row r="1161">
          <cell r="B1161">
            <v>28</v>
          </cell>
          <cell r="C1161">
            <v>29</v>
          </cell>
          <cell r="D1161">
            <v>1.4999999999999999E-2</v>
          </cell>
          <cell r="E1161">
            <v>8</v>
          </cell>
          <cell r="F1161">
            <v>1298.0899999999999</v>
          </cell>
          <cell r="G1161">
            <v>1298.27</v>
          </cell>
          <cell r="H1161">
            <v>1297.01</v>
          </cell>
          <cell r="I1161">
            <v>1295.5999999999999</v>
          </cell>
          <cell r="J1161">
            <v>30.1</v>
          </cell>
          <cell r="K1161">
            <v>0</v>
          </cell>
          <cell r="L1161" t="str">
            <v xml:space="preserve">Renovacion </v>
          </cell>
          <cell r="M1161" t="str">
            <v>Existente</v>
          </cell>
        </row>
        <row r="1162">
          <cell r="B1162">
            <v>346</v>
          </cell>
          <cell r="C1162">
            <v>349</v>
          </cell>
          <cell r="D1162">
            <v>1.4999999999999999E-2</v>
          </cell>
          <cell r="E1162">
            <v>8</v>
          </cell>
          <cell r="F1162">
            <v>1305.1400000000001</v>
          </cell>
          <cell r="G1162">
            <v>1295.4100000000001</v>
          </cell>
          <cell r="H1162">
            <v>1303.93</v>
          </cell>
          <cell r="I1162">
            <v>1293.58</v>
          </cell>
          <cell r="J1162">
            <v>33.4</v>
          </cell>
          <cell r="K1162">
            <v>0</v>
          </cell>
          <cell r="L1162" t="str">
            <v xml:space="preserve">Tramos Existentes </v>
          </cell>
          <cell r="M1162" t="str">
            <v>Existente</v>
          </cell>
        </row>
        <row r="1163">
          <cell r="B1163">
            <v>497</v>
          </cell>
          <cell r="C1163">
            <v>495</v>
          </cell>
          <cell r="D1163">
            <v>1.4999999999999999E-2</v>
          </cell>
          <cell r="E1163">
            <v>10</v>
          </cell>
          <cell r="F1163">
            <v>1322.68</v>
          </cell>
          <cell r="G1163">
            <v>1322.57</v>
          </cell>
          <cell r="H1163">
            <v>1321.01</v>
          </cell>
          <cell r="I1163">
            <v>1320.71</v>
          </cell>
          <cell r="J1163">
            <v>11.7</v>
          </cell>
          <cell r="K1163">
            <v>0</v>
          </cell>
          <cell r="L1163" t="str">
            <v xml:space="preserve">Tramos Existentes </v>
          </cell>
          <cell r="M1163" t="str">
            <v>Existente</v>
          </cell>
        </row>
        <row r="1164">
          <cell r="B1164">
            <v>38</v>
          </cell>
          <cell r="C1164">
            <v>39</v>
          </cell>
          <cell r="D1164">
            <v>0.01</v>
          </cell>
          <cell r="E1164">
            <v>8</v>
          </cell>
          <cell r="F1164">
            <v>1298.17</v>
          </cell>
          <cell r="G1164">
            <v>1297.8900000000001</v>
          </cell>
          <cell r="H1164">
            <v>1296.51</v>
          </cell>
          <cell r="I1164">
            <v>1296.04</v>
          </cell>
          <cell r="J1164">
            <v>14</v>
          </cell>
          <cell r="K1164">
            <v>0</v>
          </cell>
          <cell r="L1164" t="str">
            <v xml:space="preserve">Tramos Existentes </v>
          </cell>
          <cell r="M1164" t="str">
            <v>Existente</v>
          </cell>
        </row>
        <row r="1165">
          <cell r="B1165">
            <v>39</v>
          </cell>
          <cell r="C1165">
            <v>61</v>
          </cell>
          <cell r="D1165">
            <v>0.01</v>
          </cell>
          <cell r="E1165">
            <v>8</v>
          </cell>
          <cell r="F1165">
            <v>1297.8900000000001</v>
          </cell>
          <cell r="G1165">
            <v>1296.54</v>
          </cell>
          <cell r="H1165">
            <v>1296.04</v>
          </cell>
          <cell r="I1165">
            <v>1293.7</v>
          </cell>
          <cell r="J1165">
            <v>28.8</v>
          </cell>
          <cell r="K1165">
            <v>0</v>
          </cell>
          <cell r="L1165" t="str">
            <v xml:space="preserve">Tramos Existentes </v>
          </cell>
          <cell r="M1165" t="str">
            <v>Existente</v>
          </cell>
        </row>
        <row r="1166">
          <cell r="B1166">
            <v>280</v>
          </cell>
          <cell r="C1166">
            <v>346</v>
          </cell>
          <cell r="D1166">
            <v>1.4999999999999999E-2</v>
          </cell>
          <cell r="E1166">
            <v>10</v>
          </cell>
          <cell r="F1166">
            <v>1311.57</v>
          </cell>
          <cell r="G1166">
            <v>1305.1400000000001</v>
          </cell>
          <cell r="H1166">
            <v>1308.24</v>
          </cell>
          <cell r="I1166">
            <v>1303.93</v>
          </cell>
          <cell r="J1166">
            <v>44.2</v>
          </cell>
          <cell r="K1166">
            <v>0</v>
          </cell>
          <cell r="L1166" t="str">
            <v xml:space="preserve">Tramos Existentes </v>
          </cell>
          <cell r="M1166" t="str">
            <v>Existente</v>
          </cell>
        </row>
        <row r="1167">
          <cell r="B1167">
            <v>278</v>
          </cell>
          <cell r="C1167">
            <v>280</v>
          </cell>
          <cell r="D1167">
            <v>1.4999999999999999E-2</v>
          </cell>
          <cell r="E1167">
            <v>8</v>
          </cell>
          <cell r="F1167">
            <v>1314.1</v>
          </cell>
          <cell r="G1167">
            <v>1311.57</v>
          </cell>
          <cell r="H1167">
            <v>1313.16</v>
          </cell>
          <cell r="I1167">
            <v>1308.24</v>
          </cell>
          <cell r="J1167">
            <v>17.2</v>
          </cell>
          <cell r="K1167">
            <v>0</v>
          </cell>
          <cell r="L1167" t="str">
            <v xml:space="preserve">Tramos Existentes </v>
          </cell>
          <cell r="M1167" t="str">
            <v>Existente</v>
          </cell>
        </row>
        <row r="1168">
          <cell r="B1168">
            <v>61</v>
          </cell>
          <cell r="C1168">
            <v>62</v>
          </cell>
          <cell r="D1168">
            <v>0.01</v>
          </cell>
          <cell r="E1168">
            <v>10</v>
          </cell>
          <cell r="F1168">
            <v>1296.54</v>
          </cell>
          <cell r="G1168">
            <v>1294.55</v>
          </cell>
          <cell r="H1168">
            <v>1293.7</v>
          </cell>
          <cell r="I1168">
            <v>1291.54</v>
          </cell>
          <cell r="J1168">
            <v>30.8</v>
          </cell>
          <cell r="K1168">
            <v>0</v>
          </cell>
          <cell r="L1168" t="str">
            <v xml:space="preserve">Tramos Existentes </v>
          </cell>
          <cell r="M1168" t="str">
            <v>Existente</v>
          </cell>
        </row>
        <row r="1169">
          <cell r="B1169">
            <v>274</v>
          </cell>
          <cell r="C1169">
            <v>271</v>
          </cell>
          <cell r="D1169">
            <v>1.4999999999999999E-2</v>
          </cell>
          <cell r="E1169">
            <v>8</v>
          </cell>
          <cell r="F1169">
            <v>1317.09</v>
          </cell>
          <cell r="G1169">
            <v>1316.81</v>
          </cell>
          <cell r="H1169">
            <v>1315.58</v>
          </cell>
          <cell r="I1169">
            <v>1315</v>
          </cell>
          <cell r="J1169">
            <v>31.3</v>
          </cell>
          <cell r="K1169">
            <v>0</v>
          </cell>
          <cell r="L1169" t="str">
            <v xml:space="preserve">Tramos Existentes </v>
          </cell>
          <cell r="M1169" t="str">
            <v>Existente</v>
          </cell>
        </row>
        <row r="1170">
          <cell r="B1170">
            <v>279</v>
          </cell>
          <cell r="C1170">
            <v>278</v>
          </cell>
          <cell r="D1170">
            <v>1.4999999999999999E-2</v>
          </cell>
          <cell r="E1170">
            <v>8</v>
          </cell>
          <cell r="F1170">
            <v>1316</v>
          </cell>
          <cell r="G1170">
            <v>1314.1</v>
          </cell>
          <cell r="H1170">
            <v>1314.97</v>
          </cell>
          <cell r="I1170">
            <v>1313.16</v>
          </cell>
          <cell r="J1170">
            <v>26</v>
          </cell>
          <cell r="K1170">
            <v>0</v>
          </cell>
          <cell r="L1170" t="str">
            <v xml:space="preserve">Tramos Existentes </v>
          </cell>
          <cell r="M1170" t="str">
            <v>Existente</v>
          </cell>
        </row>
        <row r="1171">
          <cell r="B1171">
            <v>986</v>
          </cell>
          <cell r="C1171">
            <v>356</v>
          </cell>
          <cell r="D1171">
            <v>1.4999999999999999E-2</v>
          </cell>
          <cell r="E1171">
            <v>16</v>
          </cell>
          <cell r="F1171">
            <v>1301.3900000000001</v>
          </cell>
          <cell r="G1171">
            <v>1300.22</v>
          </cell>
          <cell r="H1171">
            <v>1299.3399999999999</v>
          </cell>
          <cell r="I1171">
            <v>1298.06</v>
          </cell>
          <cell r="J1171">
            <v>11.5</v>
          </cell>
          <cell r="K1171">
            <v>0</v>
          </cell>
          <cell r="L1171" t="str">
            <v xml:space="preserve">Tramos Existentes </v>
          </cell>
          <cell r="M1171" t="str">
            <v>Existente</v>
          </cell>
        </row>
        <row r="1172">
          <cell r="B1172">
            <v>63</v>
          </cell>
          <cell r="C1172">
            <v>64</v>
          </cell>
          <cell r="D1172">
            <v>0.01</v>
          </cell>
          <cell r="E1172">
            <v>12</v>
          </cell>
          <cell r="F1172">
            <v>1291.06</v>
          </cell>
          <cell r="G1172">
            <v>1288.0999999999999</v>
          </cell>
          <cell r="H1172">
            <v>1287.94</v>
          </cell>
          <cell r="I1172">
            <v>1283.6500000000001</v>
          </cell>
          <cell r="J1172">
            <v>16.3</v>
          </cell>
          <cell r="K1172">
            <v>0</v>
          </cell>
          <cell r="L1172" t="str">
            <v xml:space="preserve">Tramos Existentes </v>
          </cell>
          <cell r="M1172" t="str">
            <v>Existente</v>
          </cell>
        </row>
        <row r="1173">
          <cell r="B1173">
            <v>64</v>
          </cell>
          <cell r="C1173">
            <v>65</v>
          </cell>
          <cell r="D1173">
            <v>0.01</v>
          </cell>
          <cell r="E1173">
            <v>12</v>
          </cell>
          <cell r="F1173">
            <v>1288.0999999999999</v>
          </cell>
          <cell r="G1173">
            <v>1282.26</v>
          </cell>
          <cell r="H1173">
            <v>1283.6500000000001</v>
          </cell>
          <cell r="I1173">
            <v>1278.98</v>
          </cell>
          <cell r="J1173">
            <v>18.2</v>
          </cell>
          <cell r="K1173">
            <v>0</v>
          </cell>
          <cell r="L1173" t="str">
            <v xml:space="preserve">Tramos Existentes </v>
          </cell>
          <cell r="M1173" t="str">
            <v>Existente</v>
          </cell>
        </row>
        <row r="1174">
          <cell r="B1174">
            <v>65</v>
          </cell>
          <cell r="C1174">
            <v>66</v>
          </cell>
          <cell r="D1174">
            <v>0.01</v>
          </cell>
          <cell r="E1174">
            <v>12</v>
          </cell>
          <cell r="F1174">
            <v>1282.26</v>
          </cell>
          <cell r="G1174">
            <v>1279.42</v>
          </cell>
          <cell r="H1174">
            <v>1278.98</v>
          </cell>
          <cell r="I1174">
            <v>1274.83</v>
          </cell>
          <cell r="J1174">
            <v>7.8</v>
          </cell>
          <cell r="K1174">
            <v>0</v>
          </cell>
          <cell r="L1174" t="str">
            <v xml:space="preserve">Tramos Existentes </v>
          </cell>
          <cell r="M1174" t="str">
            <v>Existente</v>
          </cell>
        </row>
        <row r="1175">
          <cell r="B1175">
            <v>66</v>
          </cell>
          <cell r="C1175">
            <v>68</v>
          </cell>
          <cell r="D1175">
            <v>0.01</v>
          </cell>
          <cell r="E1175">
            <v>12</v>
          </cell>
          <cell r="F1175">
            <v>1279.42</v>
          </cell>
          <cell r="G1175">
            <v>1273.33</v>
          </cell>
          <cell r="H1175">
            <v>1274.83</v>
          </cell>
          <cell r="I1175">
            <v>1272.2</v>
          </cell>
          <cell r="J1175">
            <v>13.6</v>
          </cell>
          <cell r="K1175">
            <v>0</v>
          </cell>
          <cell r="L1175" t="str">
            <v xml:space="preserve">Tramos Existentes </v>
          </cell>
          <cell r="M1175" t="str">
            <v>Existente</v>
          </cell>
        </row>
        <row r="1176">
          <cell r="B1176">
            <v>68</v>
          </cell>
          <cell r="C1176" t="str">
            <v>D2</v>
          </cell>
          <cell r="D1176">
            <v>0.01</v>
          </cell>
          <cell r="E1176">
            <v>12</v>
          </cell>
          <cell r="F1176">
            <v>1273.33</v>
          </cell>
          <cell r="G1176">
            <v>1266.3900000000001</v>
          </cell>
          <cell r="H1176">
            <v>1272.2</v>
          </cell>
          <cell r="I1176">
            <v>1266.3900000000001</v>
          </cell>
          <cell r="J1176">
            <v>9.9</v>
          </cell>
          <cell r="K1176">
            <v>0</v>
          </cell>
          <cell r="L1176" t="str">
            <v>Inhabilitar</v>
          </cell>
          <cell r="M1176" t="str">
            <v>Existente</v>
          </cell>
        </row>
        <row r="1177">
          <cell r="B1177">
            <v>388</v>
          </cell>
          <cell r="C1177">
            <v>312</v>
          </cell>
          <cell r="D1177">
            <v>1.4999999999999999E-2</v>
          </cell>
          <cell r="E1177">
            <v>8</v>
          </cell>
          <cell r="F1177">
            <v>1312.11</v>
          </cell>
          <cell r="G1177">
            <v>1312.64</v>
          </cell>
          <cell r="H1177">
            <v>1309.77</v>
          </cell>
          <cell r="I1177">
            <v>1309.4000000000001</v>
          </cell>
          <cell r="J1177">
            <v>65.099999999999994</v>
          </cell>
          <cell r="K1177">
            <v>0</v>
          </cell>
          <cell r="L1177" t="str">
            <v xml:space="preserve">Tramos Existentes </v>
          </cell>
          <cell r="M1177" t="str">
            <v>Existente</v>
          </cell>
        </row>
        <row r="1178">
          <cell r="B1178">
            <v>390</v>
          </cell>
          <cell r="C1178">
            <v>389</v>
          </cell>
          <cell r="D1178">
            <v>1.4999999999999999E-2</v>
          </cell>
          <cell r="E1178">
            <v>8</v>
          </cell>
          <cell r="F1178">
            <v>1311.97</v>
          </cell>
          <cell r="G1178">
            <v>1310.1300000000001</v>
          </cell>
          <cell r="H1178">
            <v>1310.45</v>
          </cell>
          <cell r="I1178">
            <v>1308.53</v>
          </cell>
          <cell r="J1178">
            <v>48.5</v>
          </cell>
          <cell r="K1178">
            <v>0</v>
          </cell>
          <cell r="L1178" t="str">
            <v xml:space="preserve">Tramos Existentes </v>
          </cell>
          <cell r="M1178" t="str">
            <v>Existente</v>
          </cell>
        </row>
        <row r="1179">
          <cell r="B1179">
            <v>389</v>
          </cell>
          <cell r="C1179">
            <v>452</v>
          </cell>
          <cell r="D1179">
            <v>1.4999999999999999E-2</v>
          </cell>
          <cell r="E1179">
            <v>12</v>
          </cell>
          <cell r="F1179">
            <v>1310.1300000000001</v>
          </cell>
          <cell r="G1179">
            <v>1310</v>
          </cell>
          <cell r="H1179">
            <v>1308.53</v>
          </cell>
          <cell r="I1179">
            <v>1303.8499999999999</v>
          </cell>
          <cell r="J1179">
            <v>15.6</v>
          </cell>
          <cell r="K1179">
            <v>0</v>
          </cell>
          <cell r="L1179" t="str">
            <v xml:space="preserve">Tramos Existentes </v>
          </cell>
          <cell r="M1179" t="str">
            <v>Existente</v>
          </cell>
        </row>
        <row r="1180">
          <cell r="B1180">
            <v>62</v>
          </cell>
          <cell r="C1180">
            <v>63</v>
          </cell>
          <cell r="D1180">
            <v>0.01</v>
          </cell>
          <cell r="E1180">
            <v>12</v>
          </cell>
          <cell r="F1180">
            <v>1294.55</v>
          </cell>
          <cell r="G1180">
            <v>1291.06</v>
          </cell>
          <cell r="H1180">
            <v>1291.54</v>
          </cell>
          <cell r="I1180">
            <v>1287.94</v>
          </cell>
          <cell r="J1180">
            <v>36.5</v>
          </cell>
          <cell r="K1180">
            <v>0</v>
          </cell>
          <cell r="L1180" t="str">
            <v xml:space="preserve">Tramos Existentes </v>
          </cell>
          <cell r="M1180" t="str">
            <v>Existente</v>
          </cell>
        </row>
        <row r="1181">
          <cell r="B1181">
            <v>838</v>
          </cell>
          <cell r="C1181">
            <v>836</v>
          </cell>
          <cell r="D1181">
            <v>1.4999999999999999E-2</v>
          </cell>
          <cell r="E1181">
            <v>8</v>
          </cell>
          <cell r="F1181">
            <v>1301.3499999999999</v>
          </cell>
          <cell r="G1181">
            <v>1295.77</v>
          </cell>
          <cell r="H1181">
            <v>1298.0999999999999</v>
          </cell>
          <cell r="I1181">
            <v>1294.04</v>
          </cell>
          <cell r="J1181">
            <v>14.2</v>
          </cell>
          <cell r="K1181">
            <v>0</v>
          </cell>
          <cell r="L1181" t="str">
            <v xml:space="preserve">Tramos Existentes </v>
          </cell>
          <cell r="M1181" t="str">
            <v>Existente</v>
          </cell>
        </row>
        <row r="1182">
          <cell r="B1182" t="str">
            <v>P11</v>
          </cell>
          <cell r="C1182">
            <v>315</v>
          </cell>
          <cell r="D1182">
            <v>0.01</v>
          </cell>
          <cell r="E1182">
            <v>8</v>
          </cell>
          <cell r="F1182">
            <v>1313.05</v>
          </cell>
          <cell r="G1182">
            <v>1312.62</v>
          </cell>
          <cell r="H1182">
            <v>1311.51</v>
          </cell>
          <cell r="I1182">
            <v>1310.3800000000001</v>
          </cell>
          <cell r="J1182">
            <v>94.2</v>
          </cell>
          <cell r="K1182">
            <v>0</v>
          </cell>
          <cell r="L1182" t="str">
            <v xml:space="preserve">Tramos Existentes </v>
          </cell>
          <cell r="M1182" t="str">
            <v>Existente</v>
          </cell>
        </row>
        <row r="1183">
          <cell r="B1183">
            <v>716</v>
          </cell>
          <cell r="C1183">
            <v>715</v>
          </cell>
          <cell r="D1183">
            <v>1.4999999999999999E-2</v>
          </cell>
          <cell r="E1183">
            <v>16</v>
          </cell>
          <cell r="F1183">
            <v>1311.62</v>
          </cell>
          <cell r="G1183">
            <v>1306.23</v>
          </cell>
          <cell r="H1183">
            <v>1308.3</v>
          </cell>
          <cell r="I1183">
            <v>1303.8800000000001</v>
          </cell>
          <cell r="J1183">
            <v>32.4</v>
          </cell>
          <cell r="K1183">
            <v>0</v>
          </cell>
          <cell r="L1183" t="str">
            <v xml:space="preserve">Tramos Existentes </v>
          </cell>
          <cell r="M1183" t="str">
            <v>Existente</v>
          </cell>
        </row>
        <row r="1184">
          <cell r="B1184">
            <v>308</v>
          </cell>
          <cell r="C1184">
            <v>309</v>
          </cell>
          <cell r="D1184">
            <v>1.4999999999999999E-2</v>
          </cell>
          <cell r="E1184">
            <v>12</v>
          </cell>
          <cell r="F1184">
            <v>1313.98</v>
          </cell>
          <cell r="G1184">
            <v>1313</v>
          </cell>
          <cell r="H1184">
            <v>1312.39</v>
          </cell>
          <cell r="I1184">
            <v>1309.19</v>
          </cell>
          <cell r="J1184">
            <v>61.6</v>
          </cell>
          <cell r="K1184">
            <v>0</v>
          </cell>
          <cell r="L1184" t="str">
            <v xml:space="preserve">Tramos Existentes </v>
          </cell>
          <cell r="M1184" t="str">
            <v>Existente</v>
          </cell>
        </row>
        <row r="1185">
          <cell r="B1185" t="str">
            <v>310i</v>
          </cell>
          <cell r="C1185">
            <v>371</v>
          </cell>
          <cell r="D1185">
            <v>1.4999999999999999E-2</v>
          </cell>
          <cell r="E1185">
            <v>12</v>
          </cell>
          <cell r="F1185">
            <v>1312.23</v>
          </cell>
          <cell r="G1185">
            <v>1311.93</v>
          </cell>
          <cell r="H1185">
            <v>1310.82</v>
          </cell>
          <cell r="I1185">
            <v>1308.6199999999999</v>
          </cell>
          <cell r="J1185">
            <v>73.2</v>
          </cell>
          <cell r="K1185">
            <v>0</v>
          </cell>
          <cell r="L1185" t="str">
            <v xml:space="preserve">Tramos Existentes </v>
          </cell>
          <cell r="M1185" t="str">
            <v>Existente</v>
          </cell>
        </row>
        <row r="1186">
          <cell r="B1186">
            <v>310</v>
          </cell>
          <cell r="C1186">
            <v>687</v>
          </cell>
          <cell r="D1186">
            <v>1.4999999999999999E-2</v>
          </cell>
          <cell r="E1186">
            <v>8</v>
          </cell>
          <cell r="F1186">
            <v>1312.23</v>
          </cell>
          <cell r="G1186">
            <v>1309.45</v>
          </cell>
          <cell r="H1186">
            <v>1310.73</v>
          </cell>
          <cell r="I1186">
            <v>1307.9000000000001</v>
          </cell>
          <cell r="J1186">
            <v>76.400000000000006</v>
          </cell>
          <cell r="K1186">
            <v>0</v>
          </cell>
          <cell r="L1186" t="str">
            <v xml:space="preserve">Tramos Existentes </v>
          </cell>
          <cell r="M1186" t="str">
            <v>Existente</v>
          </cell>
        </row>
        <row r="1187">
          <cell r="B1187">
            <v>687</v>
          </cell>
          <cell r="C1187">
            <v>146</v>
          </cell>
          <cell r="D1187">
            <v>1.4999999999999999E-2</v>
          </cell>
          <cell r="E1187">
            <v>16</v>
          </cell>
          <cell r="F1187">
            <v>1309.45</v>
          </cell>
          <cell r="G1187">
            <v>1303.98</v>
          </cell>
          <cell r="H1187">
            <v>1307.9000000000001</v>
          </cell>
          <cell r="I1187">
            <v>1299.78</v>
          </cell>
          <cell r="J1187">
            <v>73.7</v>
          </cell>
          <cell r="K1187">
            <v>0</v>
          </cell>
          <cell r="L1187" t="str">
            <v xml:space="preserve">Tramos Existentes </v>
          </cell>
          <cell r="M1187" t="str">
            <v>Existente</v>
          </cell>
        </row>
        <row r="1188">
          <cell r="B1188">
            <v>387</v>
          </cell>
          <cell r="C1188">
            <v>311</v>
          </cell>
          <cell r="D1188">
            <v>1.4999999999999999E-2</v>
          </cell>
          <cell r="E1188">
            <v>8</v>
          </cell>
          <cell r="F1188">
            <v>1312.99</v>
          </cell>
          <cell r="G1188">
            <v>1312.96</v>
          </cell>
          <cell r="H1188">
            <v>1311.06</v>
          </cell>
          <cell r="I1188">
            <v>1310.24</v>
          </cell>
          <cell r="J1188">
            <v>63.3</v>
          </cell>
          <cell r="K1188">
            <v>0</v>
          </cell>
          <cell r="L1188" t="str">
            <v xml:space="preserve">Tramos Existentes </v>
          </cell>
          <cell r="M1188" t="str">
            <v>Existente</v>
          </cell>
        </row>
        <row r="1189">
          <cell r="B1189">
            <v>311</v>
          </cell>
          <cell r="C1189">
            <v>312</v>
          </cell>
          <cell r="D1189">
            <v>1.4999999999999999E-2</v>
          </cell>
          <cell r="E1189">
            <v>8</v>
          </cell>
          <cell r="F1189">
            <v>1312.96</v>
          </cell>
          <cell r="G1189">
            <v>1312.64</v>
          </cell>
          <cell r="H1189">
            <v>1310.24</v>
          </cell>
          <cell r="I1189">
            <v>1309.4000000000001</v>
          </cell>
          <cell r="J1189">
            <v>26</v>
          </cell>
          <cell r="K1189">
            <v>0</v>
          </cell>
          <cell r="L1189" t="str">
            <v xml:space="preserve">Tramos Existentes </v>
          </cell>
          <cell r="M1189" t="str">
            <v>Existente</v>
          </cell>
        </row>
        <row r="1190">
          <cell r="B1190">
            <v>579</v>
          </cell>
          <cell r="C1190">
            <v>580</v>
          </cell>
          <cell r="D1190">
            <v>1.4999999999999999E-2</v>
          </cell>
          <cell r="E1190">
            <v>16</v>
          </cell>
          <cell r="F1190">
            <v>1315.81</v>
          </cell>
          <cell r="G1190">
            <v>1315.55</v>
          </cell>
          <cell r="H1190">
            <v>1312.56</v>
          </cell>
          <cell r="I1190">
            <v>1312.27</v>
          </cell>
          <cell r="J1190">
            <v>72.599999999999994</v>
          </cell>
          <cell r="K1190">
            <v>0</v>
          </cell>
          <cell r="L1190" t="str">
            <v xml:space="preserve">Tramos Existentes </v>
          </cell>
          <cell r="M1190" t="str">
            <v>Existente</v>
          </cell>
        </row>
        <row r="1191">
          <cell r="B1191">
            <v>292</v>
          </cell>
          <cell r="C1191">
            <v>293</v>
          </cell>
          <cell r="D1191">
            <v>0.01</v>
          </cell>
          <cell r="E1191">
            <v>10</v>
          </cell>
          <cell r="F1191">
            <v>1286.96</v>
          </cell>
          <cell r="G1191">
            <v>1285.8599999999999</v>
          </cell>
          <cell r="H1191">
            <v>1284.94</v>
          </cell>
          <cell r="I1191">
            <v>1283.8699999999999</v>
          </cell>
          <cell r="J1191">
            <v>70.7</v>
          </cell>
          <cell r="K1191">
            <v>0</v>
          </cell>
          <cell r="L1191" t="str">
            <v xml:space="preserve">Tramos Existentes </v>
          </cell>
          <cell r="M1191" t="str">
            <v>Existente</v>
          </cell>
        </row>
        <row r="1192">
          <cell r="B1192">
            <v>307</v>
          </cell>
          <cell r="C1192">
            <v>579</v>
          </cell>
          <cell r="D1192">
            <v>1.4999999999999999E-2</v>
          </cell>
          <cell r="E1192">
            <v>10</v>
          </cell>
          <cell r="F1192">
            <v>1314.4</v>
          </cell>
          <cell r="G1192">
            <v>1315.81</v>
          </cell>
          <cell r="H1192">
            <v>1313</v>
          </cell>
          <cell r="I1192">
            <v>1312.56</v>
          </cell>
          <cell r="J1192">
            <v>40.200000000000003</v>
          </cell>
          <cell r="K1192">
            <v>0</v>
          </cell>
          <cell r="L1192" t="str">
            <v xml:space="preserve">Tramos Existentes </v>
          </cell>
          <cell r="M1192" t="str">
            <v>Existente</v>
          </cell>
        </row>
        <row r="1193">
          <cell r="B1193">
            <v>836</v>
          </cell>
          <cell r="C1193">
            <v>833</v>
          </cell>
          <cell r="D1193">
            <v>1.4999999999999999E-2</v>
          </cell>
          <cell r="E1193">
            <v>12</v>
          </cell>
          <cell r="F1193">
            <v>1295.77</v>
          </cell>
          <cell r="G1193">
            <v>1295.3699999999999</v>
          </cell>
          <cell r="H1193">
            <v>1294.04</v>
          </cell>
          <cell r="I1193">
            <v>1293.31</v>
          </cell>
          <cell r="J1193">
            <v>44.7</v>
          </cell>
          <cell r="K1193">
            <v>0</v>
          </cell>
          <cell r="L1193" t="str">
            <v xml:space="preserve">Tramos Existentes </v>
          </cell>
          <cell r="M1193" t="str">
            <v>Existente</v>
          </cell>
        </row>
        <row r="1194">
          <cell r="B1194">
            <v>833</v>
          </cell>
          <cell r="C1194">
            <v>834</v>
          </cell>
          <cell r="D1194">
            <v>1.4999999999999999E-2</v>
          </cell>
          <cell r="E1194">
            <v>8</v>
          </cell>
          <cell r="F1194">
            <v>1295.3699999999999</v>
          </cell>
          <cell r="G1194">
            <v>1294.8699999999999</v>
          </cell>
          <cell r="H1194">
            <v>1293.31</v>
          </cell>
          <cell r="I1194">
            <v>1293.18</v>
          </cell>
          <cell r="J1194">
            <v>19.3</v>
          </cell>
          <cell r="K1194">
            <v>0</v>
          </cell>
          <cell r="L1194" t="str">
            <v xml:space="preserve">Tramos Existentes </v>
          </cell>
          <cell r="M1194" t="str">
            <v>Existente</v>
          </cell>
        </row>
        <row r="1195">
          <cell r="B1195">
            <v>834</v>
          </cell>
          <cell r="C1195">
            <v>960</v>
          </cell>
          <cell r="D1195">
            <v>1.4999999999999999E-2</v>
          </cell>
          <cell r="E1195">
            <v>8</v>
          </cell>
          <cell r="F1195">
            <v>1294.8699999999999</v>
          </cell>
          <cell r="G1195">
            <v>1292.69</v>
          </cell>
          <cell r="H1195">
            <v>1293.18</v>
          </cell>
          <cell r="I1195">
            <v>1291.3399999999999</v>
          </cell>
          <cell r="J1195">
            <v>59.5</v>
          </cell>
          <cell r="K1195">
            <v>0</v>
          </cell>
          <cell r="L1195" t="str">
            <v xml:space="preserve">Tramos Existentes </v>
          </cell>
          <cell r="M1195" t="str">
            <v>Existente</v>
          </cell>
        </row>
        <row r="1196">
          <cell r="B1196">
            <v>313</v>
          </cell>
          <cell r="C1196">
            <v>386</v>
          </cell>
          <cell r="D1196">
            <v>1.4999999999999999E-2</v>
          </cell>
          <cell r="E1196">
            <v>8</v>
          </cell>
          <cell r="F1196">
            <v>1312.94</v>
          </cell>
          <cell r="G1196">
            <v>1312.54</v>
          </cell>
          <cell r="H1196">
            <v>1312.22</v>
          </cell>
          <cell r="I1196">
            <v>1311.34</v>
          </cell>
          <cell r="J1196">
            <v>81.900000000000006</v>
          </cell>
          <cell r="K1196">
            <v>0</v>
          </cell>
          <cell r="L1196" t="str">
            <v xml:space="preserve">Tramos Existentes </v>
          </cell>
          <cell r="M1196" t="str">
            <v>Existente</v>
          </cell>
        </row>
        <row r="1197">
          <cell r="B1197">
            <v>386</v>
          </cell>
          <cell r="C1197">
            <v>384</v>
          </cell>
          <cell r="D1197">
            <v>1.4999999999999999E-2</v>
          </cell>
          <cell r="E1197">
            <v>8</v>
          </cell>
          <cell r="F1197">
            <v>1312.54</v>
          </cell>
          <cell r="G1197">
            <v>1312.12</v>
          </cell>
          <cell r="H1197">
            <v>1311.34</v>
          </cell>
          <cell r="I1197">
            <v>1309.4000000000001</v>
          </cell>
          <cell r="J1197">
            <v>31.1</v>
          </cell>
          <cell r="K1197">
            <v>0</v>
          </cell>
          <cell r="L1197" t="str">
            <v xml:space="preserve">Tramos Existentes </v>
          </cell>
          <cell r="M1197" t="str">
            <v>Existente</v>
          </cell>
        </row>
        <row r="1198">
          <cell r="B1198">
            <v>314</v>
          </cell>
          <cell r="C1198">
            <v>385</v>
          </cell>
          <cell r="D1198">
            <v>1.4999999999999999E-2</v>
          </cell>
          <cell r="E1198">
            <v>10</v>
          </cell>
          <cell r="F1198">
            <v>1312.66</v>
          </cell>
          <cell r="G1198">
            <v>1312.17</v>
          </cell>
          <cell r="H1198">
            <v>1311.38</v>
          </cell>
          <cell r="I1198">
            <v>1310.1400000000001</v>
          </cell>
          <cell r="J1198">
            <v>80.400000000000006</v>
          </cell>
          <cell r="K1198">
            <v>0</v>
          </cell>
          <cell r="L1198" t="str">
            <v xml:space="preserve">Tramos Existentes </v>
          </cell>
          <cell r="M1198" t="str">
            <v>Existente</v>
          </cell>
        </row>
        <row r="1199">
          <cell r="B1199">
            <v>385</v>
          </cell>
          <cell r="C1199">
            <v>523</v>
          </cell>
          <cell r="D1199">
            <v>1.4999999999999999E-2</v>
          </cell>
          <cell r="E1199">
            <v>12</v>
          </cell>
          <cell r="F1199">
            <v>1312.17</v>
          </cell>
          <cell r="G1199">
            <v>1309.9000000000001</v>
          </cell>
          <cell r="H1199">
            <v>1310.1400000000001</v>
          </cell>
          <cell r="I1199">
            <v>1307.5</v>
          </cell>
          <cell r="J1199">
            <v>91</v>
          </cell>
          <cell r="K1199">
            <v>0</v>
          </cell>
          <cell r="L1199" t="str">
            <v xml:space="preserve">Tramos Existentes </v>
          </cell>
          <cell r="M1199" t="str">
            <v>Existente</v>
          </cell>
        </row>
        <row r="1200">
          <cell r="B1200">
            <v>366</v>
          </cell>
          <cell r="C1200">
            <v>291</v>
          </cell>
          <cell r="D1200">
            <v>1.4999999999999999E-2</v>
          </cell>
          <cell r="E1200">
            <v>10</v>
          </cell>
          <cell r="F1200">
            <v>1292.53</v>
          </cell>
          <cell r="G1200">
            <v>1289.97</v>
          </cell>
          <cell r="H1200">
            <v>1291.24</v>
          </cell>
          <cell r="I1200">
            <v>1287.9100000000001</v>
          </cell>
          <cell r="J1200">
            <v>65.5</v>
          </cell>
          <cell r="K1200">
            <v>0</v>
          </cell>
          <cell r="L1200" t="str">
            <v xml:space="preserve">Tramos Existentes </v>
          </cell>
          <cell r="M1200" t="str">
            <v>Existente</v>
          </cell>
        </row>
        <row r="1201">
          <cell r="B1201">
            <v>312</v>
          </cell>
          <cell r="C1201">
            <v>838</v>
          </cell>
          <cell r="D1201">
            <v>1.4999999999999999E-2</v>
          </cell>
          <cell r="E1201">
            <v>8</v>
          </cell>
          <cell r="F1201">
            <v>1312.64</v>
          </cell>
          <cell r="G1201">
            <v>1301.3499999999999</v>
          </cell>
          <cell r="H1201">
            <v>1309.4000000000001</v>
          </cell>
          <cell r="I1201">
            <v>1298.0999999999999</v>
          </cell>
          <cell r="J1201">
            <v>40.1</v>
          </cell>
          <cell r="K1201">
            <v>0</v>
          </cell>
          <cell r="L1201" t="str">
            <v xml:space="preserve">Tramos Existentes </v>
          </cell>
          <cell r="M1201" t="str">
            <v>Existente</v>
          </cell>
        </row>
        <row r="1202">
          <cell r="B1202" t="str">
            <v>310ii</v>
          </cell>
          <cell r="C1202">
            <v>309</v>
          </cell>
          <cell r="D1202">
            <v>1.4999999999999999E-2</v>
          </cell>
          <cell r="E1202">
            <v>12</v>
          </cell>
          <cell r="F1202">
            <v>1312.23</v>
          </cell>
          <cell r="G1202">
            <v>1313</v>
          </cell>
          <cell r="H1202">
            <v>1310.95</v>
          </cell>
          <cell r="I1202">
            <v>1309.19</v>
          </cell>
          <cell r="J1202">
            <v>72.400000000000006</v>
          </cell>
          <cell r="K1202">
            <v>0</v>
          </cell>
          <cell r="L1202" t="str">
            <v xml:space="preserve">Tramos Existentes </v>
          </cell>
          <cell r="M1202" t="str">
            <v>Existente</v>
          </cell>
        </row>
        <row r="1203">
          <cell r="B1203">
            <v>296</v>
          </cell>
          <cell r="C1203">
            <v>363</v>
          </cell>
          <cell r="D1203">
            <v>0.01</v>
          </cell>
          <cell r="E1203">
            <v>16</v>
          </cell>
          <cell r="F1203">
            <v>1283.27</v>
          </cell>
          <cell r="G1203">
            <v>1280.31</v>
          </cell>
          <cell r="H1203">
            <v>1280.81</v>
          </cell>
          <cell r="I1203">
            <v>1277.53</v>
          </cell>
          <cell r="J1203">
            <v>18.899999999999999</v>
          </cell>
          <cell r="K1203">
            <v>0</v>
          </cell>
          <cell r="L1203" t="str">
            <v xml:space="preserve">Tramos Existentes </v>
          </cell>
          <cell r="M1203" t="str">
            <v>Existente</v>
          </cell>
        </row>
        <row r="1204">
          <cell r="B1204">
            <v>363</v>
          </cell>
          <cell r="C1204">
            <v>361</v>
          </cell>
          <cell r="D1204">
            <v>0.01</v>
          </cell>
          <cell r="E1204">
            <v>16</v>
          </cell>
          <cell r="F1204">
            <v>1280.31</v>
          </cell>
          <cell r="G1204">
            <v>1278.96</v>
          </cell>
          <cell r="H1204">
            <v>1277.53</v>
          </cell>
          <cell r="I1204">
            <v>1275.6500000000001</v>
          </cell>
          <cell r="J1204">
            <v>11.2</v>
          </cell>
          <cell r="K1204">
            <v>0</v>
          </cell>
          <cell r="L1204" t="str">
            <v xml:space="preserve">Tramos Existentes </v>
          </cell>
          <cell r="M1204" t="str">
            <v>Existente</v>
          </cell>
        </row>
        <row r="1205">
          <cell r="B1205">
            <v>294</v>
          </cell>
          <cell r="C1205">
            <v>293</v>
          </cell>
          <cell r="D1205">
            <v>0.01</v>
          </cell>
          <cell r="E1205">
            <v>10</v>
          </cell>
          <cell r="F1205">
            <v>1286.71</v>
          </cell>
          <cell r="G1205">
            <v>1285.8599999999999</v>
          </cell>
          <cell r="H1205">
            <v>1285.01</v>
          </cell>
          <cell r="I1205">
            <v>1283.8699999999999</v>
          </cell>
          <cell r="J1205">
            <v>29</v>
          </cell>
          <cell r="K1205">
            <v>0</v>
          </cell>
          <cell r="L1205" t="str">
            <v xml:space="preserve">Tramos Existentes </v>
          </cell>
          <cell r="M1205" t="str">
            <v>Existente</v>
          </cell>
        </row>
        <row r="1206">
          <cell r="B1206">
            <v>295</v>
          </cell>
          <cell r="C1206">
            <v>296</v>
          </cell>
          <cell r="D1206">
            <v>0.01</v>
          </cell>
          <cell r="E1206">
            <v>10</v>
          </cell>
          <cell r="F1206">
            <v>1283.8900000000001</v>
          </cell>
          <cell r="G1206">
            <v>1283.27</v>
          </cell>
          <cell r="H1206">
            <v>1282.31</v>
          </cell>
          <cell r="I1206">
            <v>1280.81</v>
          </cell>
          <cell r="J1206">
            <v>28.9</v>
          </cell>
          <cell r="K1206">
            <v>0</v>
          </cell>
          <cell r="L1206" t="str">
            <v xml:space="preserve">Tramos Existentes </v>
          </cell>
          <cell r="M1206" t="str">
            <v>Existente</v>
          </cell>
        </row>
        <row r="1207">
          <cell r="B1207">
            <v>297</v>
          </cell>
          <cell r="C1207">
            <v>296</v>
          </cell>
          <cell r="D1207">
            <v>0.01</v>
          </cell>
          <cell r="E1207">
            <v>10</v>
          </cell>
          <cell r="F1207">
            <v>1283.79</v>
          </cell>
          <cell r="G1207">
            <v>1283.27</v>
          </cell>
          <cell r="H1207">
            <v>1281.8599999999999</v>
          </cell>
          <cell r="I1207">
            <v>1280.81</v>
          </cell>
          <cell r="J1207">
            <v>70.599999999999994</v>
          </cell>
          <cell r="K1207">
            <v>0</v>
          </cell>
          <cell r="L1207" t="str">
            <v xml:space="preserve">Tramos Existentes </v>
          </cell>
          <cell r="M1207" t="str">
            <v>Existente</v>
          </cell>
        </row>
        <row r="1208">
          <cell r="B1208">
            <v>298</v>
          </cell>
          <cell r="C1208">
            <v>363</v>
          </cell>
          <cell r="D1208">
            <v>0.01</v>
          </cell>
          <cell r="E1208">
            <v>10</v>
          </cell>
          <cell r="F1208">
            <v>1280.2</v>
          </cell>
          <cell r="G1208">
            <v>1280.31</v>
          </cell>
          <cell r="H1208">
            <v>1278.45</v>
          </cell>
          <cell r="I1208">
            <v>1277.53</v>
          </cell>
          <cell r="J1208">
            <v>69.5</v>
          </cell>
          <cell r="K1208">
            <v>0</v>
          </cell>
          <cell r="L1208" t="str">
            <v xml:space="preserve">Tramos Existentes </v>
          </cell>
          <cell r="M1208" t="str">
            <v>Existente</v>
          </cell>
        </row>
        <row r="1209">
          <cell r="B1209">
            <v>299</v>
          </cell>
          <cell r="C1209">
            <v>300</v>
          </cell>
          <cell r="D1209">
            <v>0.01</v>
          </cell>
          <cell r="E1209">
            <v>16</v>
          </cell>
          <cell r="F1209">
            <v>1278.19</v>
          </cell>
          <cell r="G1209">
            <v>1278.76</v>
          </cell>
          <cell r="H1209">
            <v>1276.5999999999999</v>
          </cell>
          <cell r="I1209">
            <v>1275.8800000000001</v>
          </cell>
          <cell r="J1209">
            <v>54.4</v>
          </cell>
          <cell r="K1209">
            <v>0</v>
          </cell>
          <cell r="L1209" t="str">
            <v xml:space="preserve">Tramos Existentes </v>
          </cell>
          <cell r="M1209" t="str">
            <v>Existente</v>
          </cell>
        </row>
        <row r="1210">
          <cell r="B1210">
            <v>300</v>
          </cell>
          <cell r="C1210">
            <v>361</v>
          </cell>
          <cell r="D1210">
            <v>0.01</v>
          </cell>
          <cell r="E1210">
            <v>16</v>
          </cell>
          <cell r="F1210">
            <v>1278.76</v>
          </cell>
          <cell r="G1210">
            <v>1278.96</v>
          </cell>
          <cell r="H1210">
            <v>1275.8800000000001</v>
          </cell>
          <cell r="I1210">
            <v>1275.6500000000001</v>
          </cell>
          <cell r="J1210">
            <v>5.7</v>
          </cell>
          <cell r="K1210">
            <v>0</v>
          </cell>
          <cell r="L1210" t="str">
            <v xml:space="preserve">Tramos Existentes </v>
          </cell>
          <cell r="M1210" t="str">
            <v>Existente</v>
          </cell>
        </row>
        <row r="1211">
          <cell r="B1211">
            <v>580</v>
          </cell>
          <cell r="C1211">
            <v>716</v>
          </cell>
          <cell r="D1211">
            <v>1.4999999999999999E-2</v>
          </cell>
          <cell r="E1211">
            <v>16</v>
          </cell>
          <cell r="F1211">
            <v>1315.55</v>
          </cell>
          <cell r="G1211">
            <v>1311.62</v>
          </cell>
          <cell r="H1211">
            <v>1312.27</v>
          </cell>
          <cell r="I1211">
            <v>1308.3</v>
          </cell>
          <cell r="J1211">
            <v>46</v>
          </cell>
          <cell r="K1211">
            <v>0</v>
          </cell>
          <cell r="L1211" t="str">
            <v xml:space="preserve">Tramos Existentes </v>
          </cell>
          <cell r="M1211" t="str">
            <v>Existente</v>
          </cell>
        </row>
        <row r="1212">
          <cell r="B1212">
            <v>842</v>
          </cell>
          <cell r="C1212">
            <v>774</v>
          </cell>
          <cell r="D1212">
            <v>0.01</v>
          </cell>
          <cell r="E1212">
            <v>14</v>
          </cell>
          <cell r="F1212">
            <v>1274.81</v>
          </cell>
          <cell r="G1212">
            <v>1273.98</v>
          </cell>
          <cell r="H1212">
            <v>1273.1099999999999</v>
          </cell>
          <cell r="I1212">
            <v>1271.42</v>
          </cell>
          <cell r="J1212">
            <v>43.7</v>
          </cell>
          <cell r="K1212">
            <v>0</v>
          </cell>
          <cell r="L1212" t="str">
            <v xml:space="preserve">Tramos Existentes </v>
          </cell>
          <cell r="M1212" t="str">
            <v>Existente</v>
          </cell>
        </row>
        <row r="1213">
          <cell r="B1213">
            <v>434</v>
          </cell>
          <cell r="C1213">
            <v>775</v>
          </cell>
          <cell r="D1213">
            <v>1.4999999999999999E-2</v>
          </cell>
          <cell r="E1213">
            <v>10</v>
          </cell>
          <cell r="F1213">
            <v>1289.67</v>
          </cell>
          <cell r="G1213">
            <v>1287.72</v>
          </cell>
          <cell r="H1213">
            <v>1284.5999999999999</v>
          </cell>
          <cell r="I1213">
            <v>1284.51</v>
          </cell>
          <cell r="J1213">
            <v>10.8</v>
          </cell>
          <cell r="K1213">
            <v>0</v>
          </cell>
          <cell r="L1213" t="str">
            <v xml:space="preserve">Tramos Existentes </v>
          </cell>
          <cell r="M1213" t="str">
            <v>Existente</v>
          </cell>
        </row>
        <row r="1214">
          <cell r="B1214">
            <v>309</v>
          </cell>
          <cell r="C1214">
            <v>304</v>
          </cell>
          <cell r="D1214">
            <v>1.4999999999999999E-2</v>
          </cell>
          <cell r="E1214">
            <v>12</v>
          </cell>
          <cell r="F1214">
            <v>1313</v>
          </cell>
          <cell r="G1214">
            <v>1310.78</v>
          </cell>
          <cell r="H1214">
            <v>1309.19</v>
          </cell>
          <cell r="I1214">
            <v>1307.93</v>
          </cell>
          <cell r="J1214">
            <v>78.3</v>
          </cell>
          <cell r="K1214">
            <v>0</v>
          </cell>
          <cell r="L1214" t="str">
            <v xml:space="preserve">Tramos Existentes </v>
          </cell>
          <cell r="M1214" t="str">
            <v>Existente</v>
          </cell>
        </row>
        <row r="1215">
          <cell r="B1215">
            <v>304</v>
          </cell>
          <cell r="C1215">
            <v>144</v>
          </cell>
          <cell r="D1215">
            <v>1.4999999999999999E-2</v>
          </cell>
          <cell r="E1215">
            <v>12</v>
          </cell>
          <cell r="F1215">
            <v>1310.78</v>
          </cell>
          <cell r="G1215">
            <v>1304.72</v>
          </cell>
          <cell r="H1215">
            <v>1307.93</v>
          </cell>
          <cell r="I1215">
            <v>1297.8699999999999</v>
          </cell>
          <cell r="J1215">
            <v>74.2</v>
          </cell>
          <cell r="K1215">
            <v>0</v>
          </cell>
          <cell r="L1215" t="str">
            <v xml:space="preserve">Tramos Existentes </v>
          </cell>
          <cell r="M1215" t="str">
            <v>Existente</v>
          </cell>
        </row>
        <row r="1216">
          <cell r="B1216" t="str">
            <v>305i</v>
          </cell>
          <cell r="C1216">
            <v>802</v>
          </cell>
          <cell r="D1216">
            <v>1.4999999999999999E-2</v>
          </cell>
          <cell r="E1216">
            <v>10</v>
          </cell>
          <cell r="F1216">
            <v>1312.56</v>
          </cell>
          <cell r="G1216">
            <v>1306.02</v>
          </cell>
          <cell r="H1216">
            <v>1310.54</v>
          </cell>
          <cell r="I1216">
            <v>1304.18</v>
          </cell>
          <cell r="J1216">
            <v>58.8</v>
          </cell>
          <cell r="K1216">
            <v>0</v>
          </cell>
          <cell r="L1216" t="str">
            <v xml:space="preserve">Tramos Existentes </v>
          </cell>
          <cell r="M1216" t="str">
            <v>Existente</v>
          </cell>
        </row>
        <row r="1217">
          <cell r="B1217">
            <v>802</v>
          </cell>
          <cell r="C1217">
            <v>803</v>
          </cell>
          <cell r="D1217">
            <v>1.4999999999999999E-2</v>
          </cell>
          <cell r="E1217">
            <v>10</v>
          </cell>
          <cell r="F1217">
            <v>1306.02</v>
          </cell>
          <cell r="G1217">
            <v>1304.98</v>
          </cell>
          <cell r="H1217">
            <v>1304.18</v>
          </cell>
          <cell r="I1217">
            <v>1303.27</v>
          </cell>
          <cell r="J1217">
            <v>15.5</v>
          </cell>
          <cell r="K1217">
            <v>0</v>
          </cell>
          <cell r="L1217" t="str">
            <v xml:space="preserve">Tramos Existentes </v>
          </cell>
          <cell r="M1217" t="str">
            <v>Existente</v>
          </cell>
        </row>
        <row r="1218">
          <cell r="B1218">
            <v>803</v>
          </cell>
          <cell r="C1218">
            <v>805</v>
          </cell>
          <cell r="D1218">
            <v>1.4999999999999999E-2</v>
          </cell>
          <cell r="E1218">
            <v>10</v>
          </cell>
          <cell r="F1218">
            <v>1304.98</v>
          </cell>
          <cell r="G1218">
            <v>1305.8</v>
          </cell>
          <cell r="H1218">
            <v>1303.27</v>
          </cell>
          <cell r="I1218">
            <v>1301.83</v>
          </cell>
          <cell r="J1218">
            <v>73.7</v>
          </cell>
          <cell r="K1218">
            <v>0</v>
          </cell>
          <cell r="L1218" t="str">
            <v xml:space="preserve">Tramos Existentes </v>
          </cell>
          <cell r="M1218" t="str">
            <v>Existente</v>
          </cell>
        </row>
        <row r="1219">
          <cell r="B1219">
            <v>306</v>
          </cell>
          <cell r="C1219">
            <v>305</v>
          </cell>
          <cell r="D1219">
            <v>1.4999999999999999E-2</v>
          </cell>
          <cell r="E1219">
            <v>10</v>
          </cell>
          <cell r="F1219">
            <v>1314.13</v>
          </cell>
          <cell r="G1219">
            <v>1312.56</v>
          </cell>
          <cell r="H1219">
            <v>1312.58</v>
          </cell>
          <cell r="I1219">
            <v>1310.1600000000001</v>
          </cell>
          <cell r="J1219">
            <v>61</v>
          </cell>
          <cell r="K1219">
            <v>0</v>
          </cell>
          <cell r="L1219" t="str">
            <v xml:space="preserve">Tramos Existentes </v>
          </cell>
          <cell r="M1219" t="str">
            <v>Existente</v>
          </cell>
        </row>
        <row r="1220">
          <cell r="B1220">
            <v>305</v>
          </cell>
          <cell r="C1220">
            <v>142</v>
          </cell>
          <cell r="D1220">
            <v>1.4999999999999999E-2</v>
          </cell>
          <cell r="E1220">
            <v>8</v>
          </cell>
          <cell r="F1220">
            <v>1312.56</v>
          </cell>
          <cell r="G1220">
            <v>1304.44</v>
          </cell>
          <cell r="H1220">
            <v>1310.1600000000001</v>
          </cell>
          <cell r="I1220">
            <v>1299.93</v>
          </cell>
          <cell r="J1220">
            <v>76.3</v>
          </cell>
          <cell r="K1220">
            <v>0</v>
          </cell>
          <cell r="L1220" t="str">
            <v xml:space="preserve">Tramos Existentes </v>
          </cell>
          <cell r="M1220" t="str">
            <v>Existente</v>
          </cell>
        </row>
        <row r="1221">
          <cell r="B1221" t="str">
            <v>686i</v>
          </cell>
          <cell r="C1221">
            <v>307</v>
          </cell>
          <cell r="D1221">
            <v>1.4999999999999999E-2</v>
          </cell>
          <cell r="E1221">
            <v>8</v>
          </cell>
          <cell r="F1221">
            <v>1315.3</v>
          </cell>
          <cell r="G1221">
            <v>1314.4</v>
          </cell>
          <cell r="H1221">
            <v>1314.02</v>
          </cell>
          <cell r="I1221">
            <v>1313</v>
          </cell>
          <cell r="J1221">
            <v>76.900000000000006</v>
          </cell>
          <cell r="K1221">
            <v>0</v>
          </cell>
          <cell r="L1221" t="str">
            <v xml:space="preserve">Tramos Existentes </v>
          </cell>
          <cell r="M1221" t="str">
            <v>Existente</v>
          </cell>
        </row>
        <row r="1222">
          <cell r="B1222">
            <v>361</v>
          </cell>
          <cell r="C1222">
            <v>842</v>
          </cell>
          <cell r="D1222">
            <v>0.01</v>
          </cell>
          <cell r="E1222">
            <v>16</v>
          </cell>
          <cell r="F1222">
            <v>1278.96</v>
          </cell>
          <cell r="G1222">
            <v>1274.81</v>
          </cell>
          <cell r="H1222">
            <v>1275.6500000000001</v>
          </cell>
          <cell r="I1222">
            <v>1273.1099999999999</v>
          </cell>
          <cell r="J1222">
            <v>44.9</v>
          </cell>
          <cell r="K1222">
            <v>0</v>
          </cell>
          <cell r="L1222" t="str">
            <v xml:space="preserve">Tramos Existentes </v>
          </cell>
          <cell r="M1222" t="str">
            <v>Existente</v>
          </cell>
        </row>
        <row r="1223">
          <cell r="B1223">
            <v>355</v>
          </cell>
          <cell r="C1223">
            <v>356</v>
          </cell>
          <cell r="D1223">
            <v>0.01</v>
          </cell>
          <cell r="E1223">
            <v>12</v>
          </cell>
          <cell r="F1223">
            <v>1299.98</v>
          </cell>
          <cell r="G1223">
            <v>1300.22</v>
          </cell>
          <cell r="H1223">
            <v>1298.8</v>
          </cell>
          <cell r="I1223">
            <v>1298.06</v>
          </cell>
          <cell r="J1223">
            <v>15.6</v>
          </cell>
          <cell r="K1223">
            <v>0</v>
          </cell>
          <cell r="L1223" t="str">
            <v xml:space="preserve">Tramos Existentes </v>
          </cell>
          <cell r="M1223" t="str">
            <v>Existente</v>
          </cell>
        </row>
        <row r="1224">
          <cell r="B1224">
            <v>523</v>
          </cell>
          <cell r="C1224">
            <v>451</v>
          </cell>
          <cell r="D1224">
            <v>1.4999999999999999E-2</v>
          </cell>
          <cell r="E1224">
            <v>12</v>
          </cell>
          <cell r="F1224">
            <v>1309.9000000000001</v>
          </cell>
          <cell r="G1224">
            <v>1307.22</v>
          </cell>
          <cell r="H1224">
            <v>1307.5</v>
          </cell>
          <cell r="I1224">
            <v>1303.81</v>
          </cell>
          <cell r="J1224">
            <v>69.900000000000006</v>
          </cell>
          <cell r="K1224">
            <v>0</v>
          </cell>
          <cell r="L1224" t="str">
            <v xml:space="preserve">Tramos Existentes </v>
          </cell>
          <cell r="M1224" t="str">
            <v>Existente</v>
          </cell>
        </row>
        <row r="1225">
          <cell r="B1225">
            <v>340</v>
          </cell>
          <cell r="C1225">
            <v>339</v>
          </cell>
          <cell r="D1225">
            <v>1.4999999999999999E-2</v>
          </cell>
          <cell r="E1225">
            <v>10</v>
          </cell>
          <cell r="F1225">
            <v>1309.98</v>
          </cell>
          <cell r="G1225">
            <v>1312.35</v>
          </cell>
          <cell r="H1225">
            <v>1308.56</v>
          </cell>
          <cell r="I1225">
            <v>1308.51</v>
          </cell>
          <cell r="J1225">
            <v>24.4</v>
          </cell>
          <cell r="K1225">
            <v>0</v>
          </cell>
          <cell r="L1225" t="str">
            <v xml:space="preserve">Tramos Existentes </v>
          </cell>
          <cell r="M1225" t="str">
            <v>Existente</v>
          </cell>
        </row>
        <row r="1226">
          <cell r="B1226">
            <v>339</v>
          </cell>
          <cell r="C1226">
            <v>337</v>
          </cell>
          <cell r="D1226">
            <v>1.4999999999999999E-2</v>
          </cell>
          <cell r="E1226">
            <v>8</v>
          </cell>
          <cell r="F1226">
            <v>1312.35</v>
          </cell>
          <cell r="G1226">
            <v>1310.72</v>
          </cell>
          <cell r="H1226">
            <v>1308.51</v>
          </cell>
          <cell r="I1226">
            <v>1307.76</v>
          </cell>
          <cell r="J1226">
            <v>29.4</v>
          </cell>
          <cell r="K1226">
            <v>0</v>
          </cell>
          <cell r="L1226" t="str">
            <v xml:space="preserve">Tramos Existentes </v>
          </cell>
          <cell r="M1226" t="str">
            <v>Existente</v>
          </cell>
        </row>
        <row r="1227">
          <cell r="B1227">
            <v>342</v>
          </cell>
          <cell r="C1227">
            <v>341</v>
          </cell>
          <cell r="D1227">
            <v>0.01</v>
          </cell>
          <cell r="E1227">
            <v>8</v>
          </cell>
          <cell r="F1227">
            <v>1316.56</v>
          </cell>
          <cell r="G1227">
            <v>1316.17</v>
          </cell>
          <cell r="H1227">
            <v>1314.75</v>
          </cell>
          <cell r="I1227">
            <v>1314.16</v>
          </cell>
          <cell r="J1227">
            <v>26.8</v>
          </cell>
          <cell r="K1227">
            <v>0</v>
          </cell>
          <cell r="L1227" t="str">
            <v xml:space="preserve">Tramos Existentes </v>
          </cell>
          <cell r="M1227" t="str">
            <v>Existente</v>
          </cell>
        </row>
        <row r="1228">
          <cell r="B1228">
            <v>344</v>
          </cell>
          <cell r="C1228">
            <v>345</v>
          </cell>
          <cell r="D1228">
            <v>1.4999999999999999E-2</v>
          </cell>
          <cell r="E1228">
            <v>10</v>
          </cell>
          <cell r="F1228">
            <v>1314.11</v>
          </cell>
          <cell r="G1228">
            <v>1312.1</v>
          </cell>
          <cell r="H1228">
            <v>1312.41</v>
          </cell>
          <cell r="I1228">
            <v>1310.3399999999999</v>
          </cell>
          <cell r="J1228">
            <v>20.2</v>
          </cell>
          <cell r="K1228">
            <v>0</v>
          </cell>
          <cell r="L1228" t="str">
            <v xml:space="preserve">Tramos Existentes </v>
          </cell>
          <cell r="M1228" t="str">
            <v>Existente</v>
          </cell>
        </row>
        <row r="1229">
          <cell r="B1229">
            <v>345</v>
          </cell>
          <cell r="C1229">
            <v>346</v>
          </cell>
          <cell r="D1229">
            <v>0.01</v>
          </cell>
          <cell r="E1229">
            <v>8</v>
          </cell>
          <cell r="F1229">
            <v>1312.1</v>
          </cell>
          <cell r="G1229">
            <v>1305.1400000000001</v>
          </cell>
          <cell r="H1229">
            <v>1310.3399999999999</v>
          </cell>
          <cell r="I1229">
            <v>1303.93</v>
          </cell>
          <cell r="J1229">
            <v>32.6</v>
          </cell>
          <cell r="K1229">
            <v>0</v>
          </cell>
          <cell r="L1229" t="str">
            <v xml:space="preserve">Tramos Existentes </v>
          </cell>
          <cell r="M1229" t="str">
            <v>Existente</v>
          </cell>
        </row>
        <row r="1230">
          <cell r="B1230">
            <v>348</v>
          </cell>
          <cell r="C1230">
            <v>349</v>
          </cell>
          <cell r="D1230">
            <v>1.4999999999999999E-2</v>
          </cell>
          <cell r="E1230">
            <v>8</v>
          </cell>
          <cell r="F1230">
            <v>1313.03</v>
          </cell>
          <cell r="G1230">
            <v>1295.4100000000001</v>
          </cell>
          <cell r="H1230">
            <v>1311.96</v>
          </cell>
          <cell r="I1230">
            <v>1293.58</v>
          </cell>
          <cell r="J1230">
            <v>47.6</v>
          </cell>
          <cell r="K1230">
            <v>0</v>
          </cell>
          <cell r="L1230" t="str">
            <v xml:space="preserve">Tramos Existentes </v>
          </cell>
          <cell r="M1230" t="str">
            <v>Existente</v>
          </cell>
        </row>
        <row r="1231">
          <cell r="B1231">
            <v>350</v>
          </cell>
          <cell r="C1231">
            <v>411</v>
          </cell>
          <cell r="D1231">
            <v>1.4999999999999999E-2</v>
          </cell>
          <cell r="E1231">
            <v>10</v>
          </cell>
          <cell r="F1231">
            <v>1311.86</v>
          </cell>
          <cell r="G1231">
            <v>1313.45</v>
          </cell>
          <cell r="H1231">
            <v>1310.67</v>
          </cell>
          <cell r="I1231">
            <v>1310.1099999999999</v>
          </cell>
          <cell r="J1231">
            <v>30.7</v>
          </cell>
          <cell r="K1231">
            <v>0</v>
          </cell>
          <cell r="L1231" t="str">
            <v xml:space="preserve">Tramos Existentes </v>
          </cell>
          <cell r="M1231" t="str">
            <v>Existente</v>
          </cell>
        </row>
        <row r="1232">
          <cell r="B1232">
            <v>336</v>
          </cell>
          <cell r="C1232">
            <v>337</v>
          </cell>
          <cell r="D1232">
            <v>1.4999999999999999E-2</v>
          </cell>
          <cell r="E1232">
            <v>8</v>
          </cell>
          <cell r="F1232">
            <v>1310.2</v>
          </cell>
          <cell r="G1232">
            <v>1310.72</v>
          </cell>
          <cell r="H1232">
            <v>1308.8499999999999</v>
          </cell>
          <cell r="I1232">
            <v>1307.76</v>
          </cell>
          <cell r="J1232">
            <v>23.6</v>
          </cell>
          <cell r="K1232">
            <v>0</v>
          </cell>
          <cell r="L1232" t="str">
            <v xml:space="preserve">Tramos Existentes </v>
          </cell>
          <cell r="M1232" t="str">
            <v>Existente</v>
          </cell>
        </row>
        <row r="1233">
          <cell r="B1233">
            <v>353</v>
          </cell>
          <cell r="C1233">
            <v>355</v>
          </cell>
          <cell r="D1233">
            <v>0.01</v>
          </cell>
          <cell r="E1233">
            <v>12</v>
          </cell>
          <cell r="F1233">
            <v>1300.02</v>
          </cell>
          <cell r="G1233">
            <v>1299.98</v>
          </cell>
          <cell r="H1233">
            <v>1298.8599999999999</v>
          </cell>
          <cell r="I1233">
            <v>1298.8</v>
          </cell>
          <cell r="J1233">
            <v>20.399999999999999</v>
          </cell>
          <cell r="K1233">
            <v>0</v>
          </cell>
          <cell r="L1233" t="str">
            <v xml:space="preserve">Tramos Existentes </v>
          </cell>
          <cell r="M1233" t="str">
            <v>Existente</v>
          </cell>
        </row>
        <row r="1234">
          <cell r="B1234">
            <v>850</v>
          </cell>
          <cell r="C1234" t="str">
            <v>D24</v>
          </cell>
          <cell r="D1234">
            <v>1.4999999999999999E-2</v>
          </cell>
          <cell r="E1234">
            <v>20</v>
          </cell>
          <cell r="F1234">
            <v>1301.23</v>
          </cell>
          <cell r="G1234">
            <v>1298.28</v>
          </cell>
          <cell r="H1234">
            <v>1298.32</v>
          </cell>
          <cell r="I1234">
            <v>1298.28</v>
          </cell>
          <cell r="J1234">
            <v>13.1</v>
          </cell>
          <cell r="K1234">
            <v>0</v>
          </cell>
          <cell r="L1234" t="str">
            <v>Inhabilitar</v>
          </cell>
          <cell r="M1234" t="str">
            <v>Existente</v>
          </cell>
        </row>
        <row r="1235">
          <cell r="B1235">
            <v>356</v>
          </cell>
          <cell r="C1235">
            <v>633</v>
          </cell>
          <cell r="D1235">
            <v>0.01</v>
          </cell>
          <cell r="E1235">
            <v>16</v>
          </cell>
          <cell r="F1235">
            <v>1300.22</v>
          </cell>
          <cell r="G1235">
            <v>1290.6199999999999</v>
          </cell>
          <cell r="H1235">
            <v>1298.06</v>
          </cell>
          <cell r="I1235">
            <v>1287.57</v>
          </cell>
          <cell r="J1235">
            <v>32.1</v>
          </cell>
          <cell r="K1235">
            <v>0</v>
          </cell>
          <cell r="L1235" t="str">
            <v xml:space="preserve">Tramos Existentes </v>
          </cell>
          <cell r="M1235" t="str">
            <v>Existente</v>
          </cell>
        </row>
        <row r="1236">
          <cell r="B1236">
            <v>633</v>
          </cell>
          <cell r="C1236">
            <v>985</v>
          </cell>
          <cell r="D1236">
            <v>0.01</v>
          </cell>
          <cell r="E1236">
            <v>24</v>
          </cell>
          <cell r="F1236">
            <v>1290.6199999999999</v>
          </cell>
          <cell r="G1236">
            <v>1280.7</v>
          </cell>
          <cell r="H1236">
            <v>1287.57</v>
          </cell>
          <cell r="I1236">
            <v>1278.2</v>
          </cell>
          <cell r="J1236">
            <v>46.5</v>
          </cell>
          <cell r="K1236">
            <v>0</v>
          </cell>
          <cell r="L1236" t="str">
            <v xml:space="preserve">Tramos Existentes </v>
          </cell>
          <cell r="M1236" t="str">
            <v>Existente</v>
          </cell>
        </row>
        <row r="1237">
          <cell r="B1237">
            <v>359</v>
          </cell>
          <cell r="C1237">
            <v>358</v>
          </cell>
          <cell r="D1237">
            <v>0.01</v>
          </cell>
          <cell r="E1237">
            <v>16</v>
          </cell>
          <cell r="F1237">
            <v>1303.8599999999999</v>
          </cell>
          <cell r="G1237">
            <v>1303.71</v>
          </cell>
          <cell r="H1237">
            <v>1299.8900000000001</v>
          </cell>
          <cell r="I1237">
            <v>1299.5</v>
          </cell>
          <cell r="J1237">
            <v>19.7</v>
          </cell>
          <cell r="K1237">
            <v>0</v>
          </cell>
          <cell r="L1237" t="str">
            <v xml:space="preserve">Tramos Existentes </v>
          </cell>
          <cell r="M1237" t="str">
            <v>Existente</v>
          </cell>
        </row>
        <row r="1238">
          <cell r="B1238">
            <v>358</v>
          </cell>
          <cell r="C1238">
            <v>357</v>
          </cell>
          <cell r="D1238">
            <v>1.4999999999999999E-2</v>
          </cell>
          <cell r="E1238">
            <v>16</v>
          </cell>
          <cell r="F1238">
            <v>1303.71</v>
          </cell>
          <cell r="G1238">
            <v>1303.17</v>
          </cell>
          <cell r="H1238">
            <v>1299.5</v>
          </cell>
          <cell r="I1238">
            <v>1298.99</v>
          </cell>
          <cell r="J1238">
            <v>17.899999999999999</v>
          </cell>
          <cell r="K1238">
            <v>0</v>
          </cell>
          <cell r="L1238" t="str">
            <v xml:space="preserve">Tramos Existentes </v>
          </cell>
          <cell r="M1238" t="str">
            <v>Existente</v>
          </cell>
        </row>
        <row r="1239">
          <cell r="B1239">
            <v>357</v>
          </cell>
          <cell r="C1239">
            <v>356</v>
          </cell>
          <cell r="D1239">
            <v>1.4999999999999999E-2</v>
          </cell>
          <cell r="E1239">
            <v>16</v>
          </cell>
          <cell r="F1239">
            <v>1303.17</v>
          </cell>
          <cell r="G1239">
            <v>1300.22</v>
          </cell>
          <cell r="H1239">
            <v>1298.99</v>
          </cell>
          <cell r="I1239">
            <v>1298.06</v>
          </cell>
          <cell r="J1239">
            <v>69.2</v>
          </cell>
          <cell r="K1239">
            <v>0</v>
          </cell>
          <cell r="L1239" t="str">
            <v xml:space="preserve">Tramos Existentes </v>
          </cell>
          <cell r="M1239" t="str">
            <v>Existente</v>
          </cell>
        </row>
        <row r="1240">
          <cell r="B1240">
            <v>421</v>
          </cell>
          <cell r="C1240">
            <v>360</v>
          </cell>
          <cell r="D1240">
            <v>1.4999999999999999E-2</v>
          </cell>
          <cell r="E1240">
            <v>16</v>
          </cell>
          <cell r="F1240">
            <v>1303.55</v>
          </cell>
          <cell r="G1240">
            <v>1302.55</v>
          </cell>
          <cell r="H1240">
            <v>1302.1199999999999</v>
          </cell>
          <cell r="I1240">
            <v>1300.7</v>
          </cell>
          <cell r="J1240">
            <v>47.2</v>
          </cell>
          <cell r="K1240">
            <v>0</v>
          </cell>
          <cell r="L1240" t="str">
            <v xml:space="preserve">Tramos Existentes </v>
          </cell>
          <cell r="M1240" t="str">
            <v>Existente</v>
          </cell>
        </row>
        <row r="1241">
          <cell r="B1241">
            <v>368</v>
          </cell>
          <cell r="C1241">
            <v>433</v>
          </cell>
          <cell r="D1241">
            <v>0.01</v>
          </cell>
          <cell r="E1241">
            <v>10</v>
          </cell>
          <cell r="F1241">
            <v>1290.6600000000001</v>
          </cell>
          <cell r="G1241">
            <v>1290.8499999999999</v>
          </cell>
          <cell r="H1241">
            <v>1287.1400000000001</v>
          </cell>
          <cell r="I1241">
            <v>1286.22</v>
          </cell>
          <cell r="J1241">
            <v>38</v>
          </cell>
          <cell r="K1241">
            <v>0</v>
          </cell>
          <cell r="L1241" t="str">
            <v xml:space="preserve">Tramos Existentes </v>
          </cell>
          <cell r="M1241" t="str">
            <v>Existente</v>
          </cell>
        </row>
        <row r="1242">
          <cell r="B1242">
            <v>360</v>
          </cell>
          <cell r="C1242">
            <v>986</v>
          </cell>
          <cell r="D1242">
            <v>1.4999999999999999E-2</v>
          </cell>
          <cell r="E1242">
            <v>16</v>
          </cell>
          <cell r="F1242">
            <v>1302.55</v>
          </cell>
          <cell r="G1242">
            <v>1301.3900000000001</v>
          </cell>
          <cell r="H1242">
            <v>1300.7</v>
          </cell>
          <cell r="I1242">
            <v>1299.3399999999999</v>
          </cell>
          <cell r="J1242">
            <v>34.299999999999997</v>
          </cell>
          <cell r="K1242">
            <v>0</v>
          </cell>
          <cell r="L1242" t="str">
            <v xml:space="preserve">Tramos Existentes </v>
          </cell>
          <cell r="M1242" t="str">
            <v>Existente</v>
          </cell>
        </row>
        <row r="1243">
          <cell r="B1243">
            <v>53</v>
          </cell>
          <cell r="C1243">
            <v>353</v>
          </cell>
          <cell r="D1243">
            <v>0.01</v>
          </cell>
          <cell r="E1243">
            <v>8</v>
          </cell>
          <cell r="F1243">
            <v>1299.71</v>
          </cell>
          <cell r="G1243">
            <v>1300.02</v>
          </cell>
          <cell r="H1243">
            <v>1298.8900000000001</v>
          </cell>
          <cell r="I1243">
            <v>1298.8599999999999</v>
          </cell>
          <cell r="J1243">
            <v>26.5</v>
          </cell>
          <cell r="K1243">
            <v>0</v>
          </cell>
          <cell r="L1243" t="str">
            <v xml:space="preserve">Tramos Existentes </v>
          </cell>
          <cell r="M1243" t="str">
            <v>Existente</v>
          </cell>
        </row>
        <row r="1244">
          <cell r="B1244">
            <v>529</v>
          </cell>
          <cell r="C1244">
            <v>528</v>
          </cell>
          <cell r="D1244">
            <v>1.4999999999999999E-2</v>
          </cell>
          <cell r="E1244">
            <v>8</v>
          </cell>
          <cell r="F1244">
            <v>1309.26</v>
          </cell>
          <cell r="G1244">
            <v>1310</v>
          </cell>
          <cell r="H1244">
            <v>1306.3</v>
          </cell>
          <cell r="I1244">
            <v>1306.22</v>
          </cell>
          <cell r="J1244">
            <v>29.8</v>
          </cell>
          <cell r="K1244">
            <v>0</v>
          </cell>
          <cell r="L1244" t="str">
            <v xml:space="preserve">Tramos Existentes </v>
          </cell>
          <cell r="M1244" t="str">
            <v>Existente</v>
          </cell>
        </row>
        <row r="1245">
          <cell r="B1245">
            <v>315</v>
          </cell>
          <cell r="C1245">
            <v>384</v>
          </cell>
          <cell r="D1245">
            <v>1.4999999999999999E-2</v>
          </cell>
          <cell r="E1245">
            <v>8</v>
          </cell>
          <cell r="F1245">
            <v>1312.62</v>
          </cell>
          <cell r="G1245">
            <v>1312.12</v>
          </cell>
          <cell r="H1245">
            <v>1310.3800000000001</v>
          </cell>
          <cell r="I1245">
            <v>1309.4000000000001</v>
          </cell>
          <cell r="J1245">
            <v>74.599999999999994</v>
          </cell>
          <cell r="K1245">
            <v>0</v>
          </cell>
          <cell r="L1245" t="str">
            <v xml:space="preserve">Tramos Existentes </v>
          </cell>
          <cell r="M1245" t="str">
            <v>Existente</v>
          </cell>
        </row>
        <row r="1246">
          <cell r="B1246">
            <v>384</v>
          </cell>
          <cell r="C1246">
            <v>383</v>
          </cell>
          <cell r="D1246">
            <v>1.4999999999999999E-2</v>
          </cell>
          <cell r="E1246">
            <v>8</v>
          </cell>
          <cell r="F1246">
            <v>1312.12</v>
          </cell>
          <cell r="G1246">
            <v>1311.18</v>
          </cell>
          <cell r="H1246">
            <v>1309.4000000000001</v>
          </cell>
          <cell r="I1246">
            <v>1309.3699999999999</v>
          </cell>
          <cell r="J1246">
            <v>12.8</v>
          </cell>
          <cell r="K1246">
            <v>0</v>
          </cell>
          <cell r="L1246" t="str">
            <v xml:space="preserve">Tramos Existentes </v>
          </cell>
          <cell r="M1246" t="str">
            <v>Existente</v>
          </cell>
        </row>
        <row r="1247">
          <cell r="B1247" t="str">
            <v>P12</v>
          </cell>
          <cell r="C1247">
            <v>317</v>
          </cell>
          <cell r="D1247">
            <v>1.4999999999999999E-2</v>
          </cell>
          <cell r="E1247">
            <v>8</v>
          </cell>
          <cell r="F1247">
            <v>1312.09</v>
          </cell>
          <cell r="G1247">
            <v>1312.14</v>
          </cell>
          <cell r="H1247">
            <v>1311.45</v>
          </cell>
          <cell r="I1247">
            <v>1310.46</v>
          </cell>
          <cell r="J1247">
            <v>82.6</v>
          </cell>
          <cell r="K1247">
            <v>0</v>
          </cell>
          <cell r="L1247" t="str">
            <v xml:space="preserve">Tramos Existentes </v>
          </cell>
          <cell r="M1247" t="str">
            <v>Existente</v>
          </cell>
        </row>
        <row r="1248">
          <cell r="B1248">
            <v>317</v>
          </cell>
          <cell r="C1248">
            <v>316</v>
          </cell>
          <cell r="D1248">
            <v>1.4999999999999999E-2</v>
          </cell>
          <cell r="E1248">
            <v>8</v>
          </cell>
          <cell r="F1248">
            <v>1312.14</v>
          </cell>
          <cell r="G1248">
            <v>1312.25</v>
          </cell>
          <cell r="H1248">
            <v>1310.46</v>
          </cell>
          <cell r="I1248">
            <v>1310.4100000000001</v>
          </cell>
          <cell r="J1248">
            <v>7.4</v>
          </cell>
          <cell r="K1248">
            <v>0</v>
          </cell>
          <cell r="L1248" t="str">
            <v xml:space="preserve">Tramos Existentes </v>
          </cell>
          <cell r="M1248" t="str">
            <v>Existente</v>
          </cell>
        </row>
        <row r="1249">
          <cell r="B1249">
            <v>316</v>
          </cell>
          <cell r="C1249">
            <v>381</v>
          </cell>
          <cell r="D1249">
            <v>1.4999999999999999E-2</v>
          </cell>
          <cell r="E1249">
            <v>8</v>
          </cell>
          <cell r="F1249">
            <v>1312.25</v>
          </cell>
          <cell r="G1249">
            <v>1311.18</v>
          </cell>
          <cell r="H1249">
            <v>1310.4100000000001</v>
          </cell>
          <cell r="I1249">
            <v>1308.17</v>
          </cell>
          <cell r="J1249">
            <v>85.6</v>
          </cell>
          <cell r="K1249">
            <v>0</v>
          </cell>
          <cell r="L1249" t="str">
            <v xml:space="preserve">Tramos Existentes </v>
          </cell>
          <cell r="M1249" t="str">
            <v>Existente</v>
          </cell>
        </row>
        <row r="1250">
          <cell r="B1250">
            <v>433</v>
          </cell>
          <cell r="C1250">
            <v>434</v>
          </cell>
          <cell r="D1250">
            <v>1.4999999999999999E-2</v>
          </cell>
          <cell r="E1250">
            <v>10</v>
          </cell>
          <cell r="F1250">
            <v>1290.8499999999999</v>
          </cell>
          <cell r="G1250">
            <v>1289.67</v>
          </cell>
          <cell r="H1250">
            <v>1286.22</v>
          </cell>
          <cell r="I1250">
            <v>1284.5999999999999</v>
          </cell>
          <cell r="J1250">
            <v>7.3</v>
          </cell>
          <cell r="K1250">
            <v>0</v>
          </cell>
          <cell r="L1250" t="str">
            <v xml:space="preserve">Tramos Existentes </v>
          </cell>
          <cell r="M1250" t="str">
            <v>Existente</v>
          </cell>
        </row>
        <row r="1251">
          <cell r="B1251">
            <v>382</v>
          </cell>
          <cell r="C1251">
            <v>528</v>
          </cell>
          <cell r="D1251">
            <v>1.4999999999999999E-2</v>
          </cell>
          <cell r="E1251">
            <v>8</v>
          </cell>
          <cell r="F1251">
            <v>1309.3399999999999</v>
          </cell>
          <cell r="G1251">
            <v>1310</v>
          </cell>
          <cell r="H1251">
            <v>1308.1400000000001</v>
          </cell>
          <cell r="I1251">
            <v>1306.22</v>
          </cell>
          <cell r="J1251">
            <v>69</v>
          </cell>
          <cell r="K1251">
            <v>0</v>
          </cell>
          <cell r="L1251" t="str">
            <v xml:space="preserve">Tramos Existentes </v>
          </cell>
          <cell r="M1251" t="str">
            <v>Existente</v>
          </cell>
        </row>
        <row r="1252">
          <cell r="B1252">
            <v>528</v>
          </cell>
          <cell r="C1252">
            <v>527</v>
          </cell>
          <cell r="D1252">
            <v>1.4999999999999999E-2</v>
          </cell>
          <cell r="E1252">
            <v>12</v>
          </cell>
          <cell r="F1252">
            <v>1310</v>
          </cell>
          <cell r="G1252">
            <v>1308.22</v>
          </cell>
          <cell r="H1252">
            <v>1306.22</v>
          </cell>
          <cell r="I1252">
            <v>1306.21</v>
          </cell>
          <cell r="J1252">
            <v>8.5</v>
          </cell>
          <cell r="K1252">
            <v>0</v>
          </cell>
          <cell r="L1252" t="str">
            <v xml:space="preserve">Tramos Existentes </v>
          </cell>
          <cell r="M1252" t="str">
            <v>Existente</v>
          </cell>
        </row>
        <row r="1253">
          <cell r="B1253">
            <v>337</v>
          </cell>
          <cell r="C1253">
            <v>338</v>
          </cell>
          <cell r="D1253">
            <v>1.4999999999999999E-2</v>
          </cell>
          <cell r="E1253">
            <v>10</v>
          </cell>
          <cell r="F1253">
            <v>1310.72</v>
          </cell>
          <cell r="G1253">
            <v>1311.42</v>
          </cell>
          <cell r="H1253">
            <v>1307.76</v>
          </cell>
          <cell r="I1253">
            <v>1307.69</v>
          </cell>
          <cell r="J1253">
            <v>48.6</v>
          </cell>
          <cell r="K1253">
            <v>0</v>
          </cell>
          <cell r="L1253" t="str">
            <v xml:space="preserve">Tramos Existentes </v>
          </cell>
          <cell r="M1253" t="str">
            <v>Existente</v>
          </cell>
        </row>
        <row r="1254">
          <cell r="B1254">
            <v>319</v>
          </cell>
          <cell r="C1254">
            <v>529</v>
          </cell>
          <cell r="D1254">
            <v>1.4999999999999999E-2</v>
          </cell>
          <cell r="E1254">
            <v>8</v>
          </cell>
          <cell r="F1254">
            <v>1312</v>
          </cell>
          <cell r="G1254">
            <v>1309.26</v>
          </cell>
          <cell r="H1254">
            <v>1308.0999999999999</v>
          </cell>
          <cell r="I1254">
            <v>1306.3</v>
          </cell>
          <cell r="J1254">
            <v>70.7</v>
          </cell>
          <cell r="K1254">
            <v>0</v>
          </cell>
          <cell r="L1254" t="str">
            <v xml:space="preserve">Tramos Existentes </v>
          </cell>
          <cell r="M1254" t="str">
            <v>Existente</v>
          </cell>
        </row>
        <row r="1255">
          <cell r="B1255">
            <v>618</v>
          </cell>
          <cell r="C1255">
            <v>332</v>
          </cell>
          <cell r="D1255">
            <v>1.4999999999999999E-2</v>
          </cell>
          <cell r="E1255">
            <v>8</v>
          </cell>
          <cell r="F1255">
            <v>1313.49</v>
          </cell>
          <cell r="G1255">
            <v>1311.84</v>
          </cell>
          <cell r="H1255">
            <v>1312.16</v>
          </cell>
          <cell r="I1255">
            <v>1308.51</v>
          </cell>
          <cell r="J1255">
            <v>29.7</v>
          </cell>
          <cell r="K1255">
            <v>0</v>
          </cell>
          <cell r="L1255" t="str">
            <v xml:space="preserve">Tramos Existentes </v>
          </cell>
          <cell r="M1255" t="str">
            <v>Existente</v>
          </cell>
        </row>
        <row r="1256">
          <cell r="B1256">
            <v>324</v>
          </cell>
          <cell r="C1256">
            <v>329</v>
          </cell>
          <cell r="D1256">
            <v>1.4999999999999999E-2</v>
          </cell>
          <cell r="E1256">
            <v>8</v>
          </cell>
          <cell r="F1256">
            <v>1309.44</v>
          </cell>
          <cell r="G1256">
            <v>1309.53</v>
          </cell>
          <cell r="H1256">
            <v>1306.8599999999999</v>
          </cell>
          <cell r="I1256">
            <v>1306.6199999999999</v>
          </cell>
          <cell r="J1256">
            <v>3.4</v>
          </cell>
          <cell r="K1256">
            <v>0</v>
          </cell>
          <cell r="L1256" t="str">
            <v xml:space="preserve">Tramos Existentes </v>
          </cell>
          <cell r="M1256" t="str">
            <v>Existente</v>
          </cell>
        </row>
        <row r="1257">
          <cell r="B1257">
            <v>620</v>
          </cell>
          <cell r="C1257">
            <v>619</v>
          </cell>
          <cell r="D1257">
            <v>1.4999999999999999E-2</v>
          </cell>
          <cell r="E1257">
            <v>8</v>
          </cell>
          <cell r="F1257">
            <v>1312.42</v>
          </cell>
          <cell r="G1257">
            <v>1312.63</v>
          </cell>
          <cell r="H1257">
            <v>1310.73</v>
          </cell>
          <cell r="I1257">
            <v>1310.55</v>
          </cell>
          <cell r="J1257">
            <v>27.5</v>
          </cell>
          <cell r="K1257">
            <v>0</v>
          </cell>
          <cell r="L1257" t="str">
            <v xml:space="preserve">Tramos Existentes </v>
          </cell>
          <cell r="M1257" t="str">
            <v>Existente</v>
          </cell>
        </row>
        <row r="1258">
          <cell r="B1258">
            <v>619</v>
          </cell>
          <cell r="C1258">
            <v>616</v>
          </cell>
          <cell r="D1258">
            <v>1.4999999999999999E-2</v>
          </cell>
          <cell r="E1258">
            <v>8</v>
          </cell>
          <cell r="F1258">
            <v>1312.63</v>
          </cell>
          <cell r="G1258">
            <v>1312.89</v>
          </cell>
          <cell r="H1258">
            <v>1310.55</v>
          </cell>
          <cell r="I1258">
            <v>1310.3399999999999</v>
          </cell>
          <cell r="J1258">
            <v>60.1</v>
          </cell>
          <cell r="K1258">
            <v>0</v>
          </cell>
          <cell r="L1258" t="str">
            <v xml:space="preserve">Tramos Existentes </v>
          </cell>
          <cell r="M1258" t="str">
            <v>Existente</v>
          </cell>
        </row>
        <row r="1259">
          <cell r="B1259">
            <v>616</v>
          </cell>
          <cell r="C1259">
            <v>338</v>
          </cell>
          <cell r="D1259">
            <v>1.4999999999999999E-2</v>
          </cell>
          <cell r="E1259">
            <v>10</v>
          </cell>
          <cell r="F1259">
            <v>1312.89</v>
          </cell>
          <cell r="G1259">
            <v>1311.42</v>
          </cell>
          <cell r="H1259">
            <v>1310.3399999999999</v>
          </cell>
          <cell r="I1259">
            <v>1307.69</v>
          </cell>
          <cell r="J1259">
            <v>38.4</v>
          </cell>
          <cell r="K1259">
            <v>0</v>
          </cell>
          <cell r="L1259" t="str">
            <v xml:space="preserve">Tramos Existentes </v>
          </cell>
          <cell r="M1259" t="str">
            <v>Existente</v>
          </cell>
        </row>
        <row r="1260">
          <cell r="B1260">
            <v>338</v>
          </cell>
          <cell r="C1260">
            <v>335</v>
          </cell>
          <cell r="D1260">
            <v>1.4999999999999999E-2</v>
          </cell>
          <cell r="E1260">
            <v>8</v>
          </cell>
          <cell r="F1260">
            <v>1311.42</v>
          </cell>
          <cell r="G1260">
            <v>1302.44</v>
          </cell>
          <cell r="H1260">
            <v>1307.69</v>
          </cell>
          <cell r="I1260">
            <v>1301.4000000000001</v>
          </cell>
          <cell r="J1260">
            <v>28.5</v>
          </cell>
          <cell r="K1260">
            <v>0</v>
          </cell>
          <cell r="L1260" t="str">
            <v xml:space="preserve">Tramos Existentes </v>
          </cell>
          <cell r="M1260" t="str">
            <v>Existente</v>
          </cell>
        </row>
        <row r="1261">
          <cell r="B1261">
            <v>335</v>
          </cell>
          <cell r="C1261">
            <v>333</v>
          </cell>
          <cell r="D1261">
            <v>1.4999999999999999E-2</v>
          </cell>
          <cell r="E1261">
            <v>8</v>
          </cell>
          <cell r="F1261">
            <v>1302.44</v>
          </cell>
          <cell r="G1261">
            <v>1300.6300000000001</v>
          </cell>
          <cell r="H1261">
            <v>1301.4000000000001</v>
          </cell>
          <cell r="I1261">
            <v>1299.46</v>
          </cell>
          <cell r="J1261">
            <v>11</v>
          </cell>
          <cell r="K1261">
            <v>0</v>
          </cell>
          <cell r="L1261" t="str">
            <v xml:space="preserve">Tramos Existentes </v>
          </cell>
          <cell r="M1261" t="str">
            <v>Existente</v>
          </cell>
        </row>
        <row r="1262">
          <cell r="B1262">
            <v>333</v>
          </cell>
          <cell r="C1262">
            <v>849</v>
          </cell>
          <cell r="D1262">
            <v>1.4999999999999999E-2</v>
          </cell>
          <cell r="E1262">
            <v>20</v>
          </cell>
          <cell r="F1262">
            <v>1300.6300000000001</v>
          </cell>
          <cell r="G1262">
            <v>1300.33</v>
          </cell>
          <cell r="H1262">
            <v>1299.46</v>
          </cell>
          <cell r="I1262">
            <v>1298.49</v>
          </cell>
          <cell r="J1262">
            <v>34.5</v>
          </cell>
          <cell r="K1262">
            <v>0</v>
          </cell>
          <cell r="L1262" t="str">
            <v xml:space="preserve">Tramos Existentes </v>
          </cell>
          <cell r="M1262" t="str">
            <v>Existente</v>
          </cell>
        </row>
        <row r="1263">
          <cell r="B1263">
            <v>849</v>
          </cell>
          <cell r="C1263">
            <v>850</v>
          </cell>
          <cell r="D1263">
            <v>1.4999999999999999E-2</v>
          </cell>
          <cell r="E1263">
            <v>20</v>
          </cell>
          <cell r="F1263">
            <v>1300.33</v>
          </cell>
          <cell r="G1263">
            <v>1301.23</v>
          </cell>
          <cell r="H1263">
            <v>1298.49</v>
          </cell>
          <cell r="I1263">
            <v>1298.32</v>
          </cell>
          <cell r="J1263">
            <v>28</v>
          </cell>
          <cell r="K1263">
            <v>0</v>
          </cell>
          <cell r="L1263" t="str">
            <v xml:space="preserve">Tramos Existentes </v>
          </cell>
          <cell r="M1263" t="str">
            <v>Existente</v>
          </cell>
        </row>
        <row r="1264">
          <cell r="B1264">
            <v>320</v>
          </cell>
          <cell r="C1264">
            <v>319</v>
          </cell>
          <cell r="D1264">
            <v>1.4999999999999999E-2</v>
          </cell>
          <cell r="E1264">
            <v>8</v>
          </cell>
          <cell r="F1264">
            <v>1312.18</v>
          </cell>
          <cell r="G1264">
            <v>1312</v>
          </cell>
          <cell r="H1264">
            <v>1308.3</v>
          </cell>
          <cell r="I1264">
            <v>1308.0999999999999</v>
          </cell>
          <cell r="J1264">
            <v>58.2</v>
          </cell>
          <cell r="K1264">
            <v>0</v>
          </cell>
          <cell r="L1264" t="str">
            <v xml:space="preserve">Tramos Existentes </v>
          </cell>
          <cell r="M1264" t="str">
            <v>Existente</v>
          </cell>
        </row>
        <row r="1265">
          <cell r="B1265">
            <v>460</v>
          </cell>
          <cell r="C1265">
            <v>521</v>
          </cell>
          <cell r="D1265">
            <v>1.4999999999999999E-2</v>
          </cell>
          <cell r="E1265">
            <v>12</v>
          </cell>
          <cell r="F1265">
            <v>1314.34</v>
          </cell>
          <cell r="G1265">
            <v>1312.76</v>
          </cell>
          <cell r="H1265">
            <v>1311.43</v>
          </cell>
          <cell r="I1265">
            <v>1310.53</v>
          </cell>
          <cell r="J1265">
            <v>68.3</v>
          </cell>
          <cell r="K1265">
            <v>0</v>
          </cell>
          <cell r="L1265" t="str">
            <v xml:space="preserve">Tramos Existentes </v>
          </cell>
          <cell r="M1265" t="str">
            <v>Existente</v>
          </cell>
        </row>
        <row r="1266">
          <cell r="B1266">
            <v>458</v>
          </cell>
          <cell r="C1266">
            <v>457</v>
          </cell>
          <cell r="D1266">
            <v>1.4999999999999999E-2</v>
          </cell>
          <cell r="E1266">
            <v>8</v>
          </cell>
          <cell r="F1266">
            <v>1313.11</v>
          </cell>
          <cell r="G1266">
            <v>1311.99</v>
          </cell>
          <cell r="H1266">
            <v>1309.45</v>
          </cell>
          <cell r="I1266">
            <v>1308.26</v>
          </cell>
          <cell r="J1266">
            <v>49.9</v>
          </cell>
          <cell r="K1266">
            <v>0</v>
          </cell>
          <cell r="L1266" t="str">
            <v xml:space="preserve">Tramos Existentes </v>
          </cell>
          <cell r="M1266" t="str">
            <v>Existente</v>
          </cell>
        </row>
        <row r="1267">
          <cell r="B1267">
            <v>679</v>
          </cell>
          <cell r="C1267">
            <v>761</v>
          </cell>
          <cell r="D1267">
            <v>1.4999999999999999E-2</v>
          </cell>
          <cell r="E1267">
            <v>8</v>
          </cell>
          <cell r="F1267">
            <v>1289.3699999999999</v>
          </cell>
          <cell r="G1267">
            <v>1284.6500000000001</v>
          </cell>
          <cell r="H1267">
            <v>1283.96</v>
          </cell>
          <cell r="I1267">
            <v>1279.6500000000001</v>
          </cell>
          <cell r="J1267">
            <v>41.6</v>
          </cell>
          <cell r="K1267">
            <v>0</v>
          </cell>
          <cell r="L1267" t="str">
            <v xml:space="preserve">Tramos Existentes </v>
          </cell>
          <cell r="M1267" t="str">
            <v>Existente</v>
          </cell>
        </row>
        <row r="1268">
          <cell r="B1268">
            <v>457</v>
          </cell>
          <cell r="C1268">
            <v>452</v>
          </cell>
          <cell r="D1268">
            <v>1.4999999999999999E-2</v>
          </cell>
          <cell r="E1268">
            <v>8</v>
          </cell>
          <cell r="F1268">
            <v>1311.99</v>
          </cell>
          <cell r="G1268">
            <v>1310</v>
          </cell>
          <cell r="H1268">
            <v>1308.26</v>
          </cell>
          <cell r="I1268">
            <v>1303.8499999999999</v>
          </cell>
          <cell r="J1268">
            <v>60.6</v>
          </cell>
          <cell r="K1268">
            <v>0</v>
          </cell>
          <cell r="L1268" t="str">
            <v xml:space="preserve">Tramos Existentes </v>
          </cell>
          <cell r="M1268" t="str">
            <v>Existente</v>
          </cell>
        </row>
        <row r="1269">
          <cell r="B1269">
            <v>678</v>
          </cell>
          <cell r="C1269">
            <v>679</v>
          </cell>
          <cell r="D1269">
            <v>1.4999999999999999E-2</v>
          </cell>
          <cell r="E1269">
            <v>8</v>
          </cell>
          <cell r="F1269">
            <v>1292.3800000000001</v>
          </cell>
          <cell r="G1269">
            <v>1289.3699999999999</v>
          </cell>
          <cell r="H1269">
            <v>1288.3399999999999</v>
          </cell>
          <cell r="I1269">
            <v>1283.96</v>
          </cell>
          <cell r="J1269">
            <v>56.6</v>
          </cell>
          <cell r="K1269">
            <v>0</v>
          </cell>
          <cell r="L1269" t="str">
            <v xml:space="preserve">Tramos Existentes </v>
          </cell>
          <cell r="M1269" t="str">
            <v>Existente</v>
          </cell>
        </row>
        <row r="1270">
          <cell r="B1270">
            <v>628</v>
          </cell>
          <cell r="C1270">
            <v>627</v>
          </cell>
          <cell r="D1270">
            <v>1.4999999999999999E-2</v>
          </cell>
          <cell r="E1270">
            <v>4</v>
          </cell>
          <cell r="F1270">
            <v>1314.5</v>
          </cell>
          <cell r="G1270">
            <v>1315.54</v>
          </cell>
          <cell r="H1270">
            <v>1313.63</v>
          </cell>
          <cell r="I1270">
            <v>1313.59</v>
          </cell>
          <cell r="J1270">
            <v>8.6999999999999993</v>
          </cell>
          <cell r="K1270">
            <v>0</v>
          </cell>
          <cell r="L1270" t="str">
            <v xml:space="preserve">Tramos Existentes </v>
          </cell>
          <cell r="M1270" t="str">
            <v>Existente</v>
          </cell>
        </row>
        <row r="1271">
          <cell r="B1271">
            <v>680</v>
          </cell>
          <cell r="C1271">
            <v>678</v>
          </cell>
          <cell r="D1271">
            <v>1.4999999999999999E-2</v>
          </cell>
          <cell r="E1271">
            <v>8</v>
          </cell>
          <cell r="F1271">
            <v>1292.33</v>
          </cell>
          <cell r="G1271">
            <v>1292.3800000000001</v>
          </cell>
          <cell r="H1271">
            <v>1289.48</v>
          </cell>
          <cell r="I1271">
            <v>1288.3399999999999</v>
          </cell>
          <cell r="J1271">
            <v>16.399999999999999</v>
          </cell>
          <cell r="K1271">
            <v>0</v>
          </cell>
          <cell r="L1271" t="str">
            <v xml:space="preserve">Tramos Existentes </v>
          </cell>
          <cell r="M1271" t="str">
            <v>Existente</v>
          </cell>
        </row>
        <row r="1272">
          <cell r="B1272">
            <v>627</v>
          </cell>
          <cell r="C1272">
            <v>626</v>
          </cell>
          <cell r="D1272">
            <v>1.4999999999999999E-2</v>
          </cell>
          <cell r="E1272">
            <v>8</v>
          </cell>
          <cell r="F1272">
            <v>1315.54</v>
          </cell>
          <cell r="G1272">
            <v>1316.16</v>
          </cell>
          <cell r="H1272">
            <v>1313.59</v>
          </cell>
          <cell r="I1272">
            <v>1313.35</v>
          </cell>
          <cell r="J1272">
            <v>42.7</v>
          </cell>
          <cell r="K1272">
            <v>0</v>
          </cell>
          <cell r="L1272" t="str">
            <v xml:space="preserve">Tramos Existentes </v>
          </cell>
          <cell r="M1272" t="str">
            <v>Existente</v>
          </cell>
        </row>
        <row r="1273">
          <cell r="B1273">
            <v>677</v>
          </cell>
          <cell r="C1273">
            <v>680</v>
          </cell>
          <cell r="D1273">
            <v>1.4999999999999999E-2</v>
          </cell>
          <cell r="E1273">
            <v>8</v>
          </cell>
          <cell r="F1273">
            <v>1294.3399999999999</v>
          </cell>
          <cell r="G1273">
            <v>1292.33</v>
          </cell>
          <cell r="H1273">
            <v>1291.1300000000001</v>
          </cell>
          <cell r="I1273">
            <v>1289.48</v>
          </cell>
          <cell r="J1273">
            <v>73.099999999999994</v>
          </cell>
          <cell r="K1273">
            <v>0</v>
          </cell>
          <cell r="L1273" t="str">
            <v xml:space="preserve">Tramos Existentes </v>
          </cell>
          <cell r="M1273" t="str">
            <v>Existente</v>
          </cell>
        </row>
        <row r="1274">
          <cell r="B1274" t="str">
            <v>550i</v>
          </cell>
          <cell r="C1274">
            <v>611</v>
          </cell>
          <cell r="D1274">
            <v>1.4999999999999999E-2</v>
          </cell>
          <cell r="E1274">
            <v>8</v>
          </cell>
          <cell r="F1274">
            <v>1316.97</v>
          </cell>
          <cell r="G1274">
            <v>1315.87</v>
          </cell>
          <cell r="H1274">
            <v>1314.73</v>
          </cell>
          <cell r="I1274">
            <v>1313.79</v>
          </cell>
          <cell r="J1274">
            <v>16.3</v>
          </cell>
          <cell r="K1274">
            <v>0</v>
          </cell>
          <cell r="L1274" t="str">
            <v xml:space="preserve">Tramos Existentes </v>
          </cell>
          <cell r="M1274" t="str">
            <v>Existente</v>
          </cell>
        </row>
        <row r="1275">
          <cell r="B1275">
            <v>676</v>
          </cell>
          <cell r="C1275">
            <v>677</v>
          </cell>
          <cell r="D1275">
            <v>1.4999999999999999E-2</v>
          </cell>
          <cell r="E1275">
            <v>8</v>
          </cell>
          <cell r="F1275">
            <v>1296.54</v>
          </cell>
          <cell r="G1275">
            <v>1294.3399999999999</v>
          </cell>
          <cell r="H1275">
            <v>1291.8499999999999</v>
          </cell>
          <cell r="I1275">
            <v>1291.1300000000001</v>
          </cell>
          <cell r="J1275">
            <v>39.700000000000003</v>
          </cell>
          <cell r="K1275">
            <v>0</v>
          </cell>
          <cell r="L1275" t="str">
            <v xml:space="preserve">Tramos Existentes </v>
          </cell>
          <cell r="M1275" t="str">
            <v>Existente</v>
          </cell>
        </row>
        <row r="1276">
          <cell r="B1276">
            <v>761</v>
          </cell>
          <cell r="C1276">
            <v>762</v>
          </cell>
          <cell r="D1276">
            <v>1.4999999999999999E-2</v>
          </cell>
          <cell r="E1276">
            <v>8</v>
          </cell>
          <cell r="F1276">
            <v>1284.6500000000001</v>
          </cell>
          <cell r="G1276">
            <v>1278.1199999999999</v>
          </cell>
          <cell r="H1276">
            <v>1279.6500000000001</v>
          </cell>
          <cell r="I1276">
            <v>1276.0999999999999</v>
          </cell>
          <cell r="J1276">
            <v>36.5</v>
          </cell>
          <cell r="K1276">
            <v>0</v>
          </cell>
          <cell r="L1276" t="str">
            <v xml:space="preserve">Tramos Existentes </v>
          </cell>
          <cell r="M1276" t="str">
            <v>Existente</v>
          </cell>
        </row>
        <row r="1277">
          <cell r="B1277">
            <v>521</v>
          </cell>
          <cell r="C1277">
            <v>456</v>
          </cell>
          <cell r="D1277">
            <v>1.4999999999999999E-2</v>
          </cell>
          <cell r="E1277">
            <v>12</v>
          </cell>
          <cell r="F1277">
            <v>1312.76</v>
          </cell>
          <cell r="G1277">
            <v>1312.03</v>
          </cell>
          <cell r="H1277">
            <v>1310.53</v>
          </cell>
          <cell r="I1277">
            <v>1310.25</v>
          </cell>
          <cell r="J1277">
            <v>20.9</v>
          </cell>
          <cell r="K1277">
            <v>0</v>
          </cell>
          <cell r="L1277" t="str">
            <v xml:space="preserve">Tramos Existentes </v>
          </cell>
          <cell r="M1277" t="str">
            <v>Existente</v>
          </cell>
        </row>
        <row r="1278">
          <cell r="B1278">
            <v>461</v>
          </cell>
          <cell r="C1278">
            <v>399</v>
          </cell>
          <cell r="D1278">
            <v>1.4999999999999999E-2</v>
          </cell>
          <cell r="E1278">
            <v>8</v>
          </cell>
          <cell r="F1278">
            <v>1310.23</v>
          </cell>
          <cell r="G1278">
            <v>1310.02</v>
          </cell>
          <cell r="H1278">
            <v>1307.26</v>
          </cell>
          <cell r="I1278">
            <v>1304.99</v>
          </cell>
          <cell r="J1278">
            <v>24.8</v>
          </cell>
          <cell r="K1278">
            <v>0</v>
          </cell>
          <cell r="L1278" t="str">
            <v xml:space="preserve">Tramos Existentes </v>
          </cell>
          <cell r="M1278" t="str">
            <v>Existente</v>
          </cell>
        </row>
        <row r="1279">
          <cell r="B1279">
            <v>462</v>
          </cell>
          <cell r="C1279">
            <v>463</v>
          </cell>
          <cell r="D1279">
            <v>1.4999999999999999E-2</v>
          </cell>
          <cell r="E1279">
            <v>8</v>
          </cell>
          <cell r="F1279">
            <v>1309.42</v>
          </cell>
          <cell r="G1279">
            <v>1309.46</v>
          </cell>
          <cell r="H1279">
            <v>1307.82</v>
          </cell>
          <cell r="I1279">
            <v>1307.1099999999999</v>
          </cell>
          <cell r="J1279">
            <v>24</v>
          </cell>
          <cell r="K1279">
            <v>0</v>
          </cell>
          <cell r="L1279" t="str">
            <v xml:space="preserve">Tramos Existentes </v>
          </cell>
          <cell r="M1279" t="str">
            <v>Existente</v>
          </cell>
        </row>
        <row r="1280">
          <cell r="B1280">
            <v>675</v>
          </cell>
          <cell r="C1280">
            <v>676</v>
          </cell>
          <cell r="D1280">
            <v>1.4999999999999999E-2</v>
          </cell>
          <cell r="E1280">
            <v>8</v>
          </cell>
          <cell r="F1280">
            <v>1298.72</v>
          </cell>
          <cell r="G1280">
            <v>1296.54</v>
          </cell>
          <cell r="H1280">
            <v>1295.26</v>
          </cell>
          <cell r="I1280">
            <v>1291.8499999999999</v>
          </cell>
          <cell r="J1280">
            <v>80.599999999999994</v>
          </cell>
          <cell r="K1280">
            <v>0</v>
          </cell>
          <cell r="L1280" t="str">
            <v xml:space="preserve">Tramos Existentes </v>
          </cell>
          <cell r="M1280" t="str">
            <v>Existente</v>
          </cell>
        </row>
        <row r="1281">
          <cell r="B1281">
            <v>463</v>
          </cell>
          <cell r="C1281">
            <v>464</v>
          </cell>
          <cell r="D1281">
            <v>0.01</v>
          </cell>
          <cell r="E1281">
            <v>8</v>
          </cell>
          <cell r="F1281">
            <v>1309.46</v>
          </cell>
          <cell r="G1281">
            <v>1309.47</v>
          </cell>
          <cell r="H1281">
            <v>1307.1099999999999</v>
          </cell>
          <cell r="I1281">
            <v>1304.52</v>
          </cell>
          <cell r="J1281">
            <v>6.6</v>
          </cell>
          <cell r="K1281">
            <v>0</v>
          </cell>
          <cell r="L1281" t="str">
            <v xml:space="preserve">Tramos Existentes </v>
          </cell>
          <cell r="M1281" t="str">
            <v>Existente</v>
          </cell>
        </row>
        <row r="1282">
          <cell r="B1282">
            <v>466</v>
          </cell>
          <cell r="C1282">
            <v>399</v>
          </cell>
          <cell r="D1282">
            <v>1.4999999999999999E-2</v>
          </cell>
          <cell r="E1282">
            <v>8</v>
          </cell>
          <cell r="F1282">
            <v>1312.5</v>
          </cell>
          <cell r="G1282">
            <v>1310.02</v>
          </cell>
          <cell r="H1282">
            <v>1311</v>
          </cell>
          <cell r="I1282">
            <v>1304.99</v>
          </cell>
          <cell r="J1282">
            <v>53.2</v>
          </cell>
          <cell r="K1282">
            <v>0</v>
          </cell>
          <cell r="L1282" t="str">
            <v xml:space="preserve">Tramos Existentes </v>
          </cell>
          <cell r="M1282" t="str">
            <v>Existente</v>
          </cell>
        </row>
        <row r="1283">
          <cell r="B1283">
            <v>467</v>
          </cell>
          <cell r="C1283">
            <v>464</v>
          </cell>
          <cell r="D1283">
            <v>1.4999999999999999E-2</v>
          </cell>
          <cell r="E1283">
            <v>8</v>
          </cell>
          <cell r="F1283">
            <v>1309.99</v>
          </cell>
          <cell r="G1283">
            <v>1309.47</v>
          </cell>
          <cell r="H1283">
            <v>1309.18</v>
          </cell>
          <cell r="I1283">
            <v>1304.52</v>
          </cell>
          <cell r="J1283">
            <v>48.1</v>
          </cell>
          <cell r="K1283">
            <v>0</v>
          </cell>
          <cell r="L1283" t="str">
            <v xml:space="preserve">Tramos Existentes </v>
          </cell>
          <cell r="M1283" t="str">
            <v>Existente</v>
          </cell>
        </row>
        <row r="1284">
          <cell r="B1284">
            <v>762</v>
          </cell>
          <cell r="C1284">
            <v>763</v>
          </cell>
          <cell r="D1284">
            <v>1.4999999999999999E-2</v>
          </cell>
          <cell r="E1284">
            <v>8</v>
          </cell>
          <cell r="F1284">
            <v>1278.1199999999999</v>
          </cell>
          <cell r="G1284">
            <v>1277.1199999999999</v>
          </cell>
          <cell r="H1284">
            <v>1276.0999999999999</v>
          </cell>
          <cell r="I1284">
            <v>1276.03</v>
          </cell>
          <cell r="J1284">
            <v>41.7</v>
          </cell>
          <cell r="K1284">
            <v>0</v>
          </cell>
          <cell r="L1284" t="str">
            <v xml:space="preserve">Tramos Existentes </v>
          </cell>
          <cell r="M1284" t="str">
            <v>Existente</v>
          </cell>
        </row>
        <row r="1285">
          <cell r="B1285">
            <v>625</v>
          </cell>
          <cell r="C1285">
            <v>460</v>
          </cell>
          <cell r="D1285">
            <v>1.4999999999999999E-2</v>
          </cell>
          <cell r="E1285">
            <v>4</v>
          </cell>
          <cell r="F1285">
            <v>1314.53</v>
          </cell>
          <cell r="G1285">
            <v>1314.34</v>
          </cell>
          <cell r="H1285">
            <v>1313.49</v>
          </cell>
          <cell r="I1285">
            <v>1311.43</v>
          </cell>
          <cell r="J1285">
            <v>26.9</v>
          </cell>
          <cell r="K1285">
            <v>0</v>
          </cell>
          <cell r="L1285" t="str">
            <v xml:space="preserve">Tramos Existentes </v>
          </cell>
          <cell r="M1285" t="str">
            <v>Existente</v>
          </cell>
        </row>
        <row r="1286">
          <cell r="B1286">
            <v>454</v>
          </cell>
          <cell r="C1286">
            <v>453</v>
          </cell>
          <cell r="D1286">
            <v>1.4999999999999999E-2</v>
          </cell>
          <cell r="E1286">
            <v>8</v>
          </cell>
          <cell r="F1286">
            <v>1312.02</v>
          </cell>
          <cell r="G1286">
            <v>1310.07</v>
          </cell>
          <cell r="H1286">
            <v>1310.82</v>
          </cell>
          <cell r="I1286">
            <v>1307.96</v>
          </cell>
          <cell r="J1286">
            <v>70</v>
          </cell>
          <cell r="K1286">
            <v>0</v>
          </cell>
          <cell r="L1286" t="str">
            <v xml:space="preserve">Tramos Existentes </v>
          </cell>
          <cell r="M1286" t="str">
            <v>Existente</v>
          </cell>
        </row>
        <row r="1287">
          <cell r="B1287" t="str">
            <v>P17</v>
          </cell>
          <cell r="C1287">
            <v>443</v>
          </cell>
          <cell r="D1287">
            <v>1.4999999999999999E-2</v>
          </cell>
          <cell r="E1287">
            <v>12</v>
          </cell>
          <cell r="F1287">
            <v>1312.87</v>
          </cell>
          <cell r="G1287">
            <v>1311.39</v>
          </cell>
          <cell r="H1287">
            <v>1311.04</v>
          </cell>
          <cell r="I1287">
            <v>1309.5</v>
          </cell>
          <cell r="J1287">
            <v>54.2</v>
          </cell>
          <cell r="K1287">
            <v>0</v>
          </cell>
          <cell r="L1287" t="str">
            <v xml:space="preserve">Tramos Existentes </v>
          </cell>
          <cell r="M1287" t="str">
            <v>Existente</v>
          </cell>
        </row>
        <row r="1288">
          <cell r="B1288">
            <v>443</v>
          </cell>
          <cell r="C1288">
            <v>444</v>
          </cell>
          <cell r="D1288">
            <v>1.4999999999999999E-2</v>
          </cell>
          <cell r="E1288">
            <v>12</v>
          </cell>
          <cell r="F1288">
            <v>1311.39</v>
          </cell>
          <cell r="G1288">
            <v>1311.33</v>
          </cell>
          <cell r="H1288">
            <v>1309.5</v>
          </cell>
          <cell r="I1288">
            <v>1309.3800000000001</v>
          </cell>
          <cell r="J1288">
            <v>2.1</v>
          </cell>
          <cell r="K1288">
            <v>0</v>
          </cell>
          <cell r="L1288" t="str">
            <v xml:space="preserve">Tramos Existentes </v>
          </cell>
          <cell r="M1288" t="str">
            <v>Existente</v>
          </cell>
        </row>
        <row r="1289">
          <cell r="B1289" t="str">
            <v>444i</v>
          </cell>
          <cell r="C1289">
            <v>445</v>
          </cell>
          <cell r="D1289">
            <v>1.4999999999999999E-2</v>
          </cell>
          <cell r="E1289">
            <v>16</v>
          </cell>
          <cell r="F1289">
            <v>1311.33</v>
          </cell>
          <cell r="G1289">
            <v>1309.96</v>
          </cell>
          <cell r="H1289">
            <v>1309.53</v>
          </cell>
          <cell r="I1289">
            <v>1307.6199999999999</v>
          </cell>
          <cell r="J1289">
            <v>72.5</v>
          </cell>
          <cell r="K1289">
            <v>0</v>
          </cell>
          <cell r="L1289" t="str">
            <v xml:space="preserve">Tramos Existentes </v>
          </cell>
          <cell r="M1289" t="str">
            <v>Existente</v>
          </cell>
        </row>
        <row r="1290">
          <cell r="B1290">
            <v>323</v>
          </cell>
          <cell r="C1290">
            <v>322</v>
          </cell>
          <cell r="D1290">
            <v>1.4999999999999999E-2</v>
          </cell>
          <cell r="E1290">
            <v>10</v>
          </cell>
          <cell r="F1290">
            <v>1309.54</v>
          </cell>
          <cell r="G1290">
            <v>1309.32</v>
          </cell>
          <cell r="H1290">
            <v>1306.81</v>
          </cell>
          <cell r="I1290">
            <v>1304.92</v>
          </cell>
          <cell r="J1290">
            <v>8</v>
          </cell>
          <cell r="K1290">
            <v>0</v>
          </cell>
          <cell r="L1290" t="str">
            <v xml:space="preserve">Tramos Existentes </v>
          </cell>
          <cell r="M1290" t="str">
            <v>Existente</v>
          </cell>
        </row>
        <row r="1291">
          <cell r="B1291">
            <v>446</v>
          </cell>
          <cell r="C1291">
            <v>447</v>
          </cell>
          <cell r="D1291">
            <v>1.4999999999999999E-2</v>
          </cell>
          <cell r="E1291">
            <v>12</v>
          </cell>
          <cell r="F1291">
            <v>1308.8399999999999</v>
          </cell>
          <cell r="G1291">
            <v>1308.95</v>
          </cell>
          <cell r="H1291">
            <v>1307.07</v>
          </cell>
          <cell r="I1291">
            <v>1306.57</v>
          </cell>
          <cell r="J1291">
            <v>33.6</v>
          </cell>
          <cell r="K1291">
            <v>0</v>
          </cell>
          <cell r="L1291" t="str">
            <v xml:space="preserve">Tramos Existentes </v>
          </cell>
          <cell r="M1291" t="str">
            <v>Existente</v>
          </cell>
        </row>
        <row r="1292">
          <cell r="B1292">
            <v>393</v>
          </cell>
          <cell r="C1292">
            <v>392</v>
          </cell>
          <cell r="D1292">
            <v>1.4999999999999999E-2</v>
          </cell>
          <cell r="E1292">
            <v>8</v>
          </cell>
          <cell r="F1292">
            <v>1311.07</v>
          </cell>
          <cell r="G1292">
            <v>1310.78</v>
          </cell>
          <cell r="H1292">
            <v>1308.46</v>
          </cell>
          <cell r="I1292">
            <v>1306.01</v>
          </cell>
          <cell r="J1292">
            <v>6.9</v>
          </cell>
          <cell r="K1292">
            <v>0</v>
          </cell>
          <cell r="L1292" t="str">
            <v xml:space="preserve">Tramos Existentes </v>
          </cell>
          <cell r="M1292" t="str">
            <v>Existente</v>
          </cell>
        </row>
        <row r="1293">
          <cell r="B1293">
            <v>449</v>
          </cell>
          <cell r="C1293">
            <v>511</v>
          </cell>
          <cell r="D1293">
            <v>1.4999999999999999E-2</v>
          </cell>
          <cell r="E1293">
            <v>10</v>
          </cell>
          <cell r="F1293">
            <v>1308.6400000000001</v>
          </cell>
          <cell r="G1293">
            <v>1308.3900000000001</v>
          </cell>
          <cell r="H1293">
            <v>1306.3800000000001</v>
          </cell>
          <cell r="I1293">
            <v>1306.28</v>
          </cell>
          <cell r="J1293">
            <v>5.2</v>
          </cell>
          <cell r="K1293">
            <v>0</v>
          </cell>
          <cell r="L1293" t="str">
            <v xml:space="preserve">Tramos Existentes </v>
          </cell>
          <cell r="M1293" t="str">
            <v>Existente</v>
          </cell>
        </row>
        <row r="1294">
          <cell r="B1294" t="str">
            <v>450i</v>
          </cell>
          <cell r="C1294">
            <v>512</v>
          </cell>
          <cell r="D1294">
            <v>1.4999999999999999E-2</v>
          </cell>
          <cell r="E1294">
            <v>8</v>
          </cell>
          <cell r="F1294">
            <v>1308.79</v>
          </cell>
          <cell r="G1294">
            <v>1308.93</v>
          </cell>
          <cell r="H1294">
            <v>1307.51</v>
          </cell>
          <cell r="I1294">
            <v>1306.48</v>
          </cell>
          <cell r="J1294">
            <v>72.8</v>
          </cell>
          <cell r="K1294">
            <v>0</v>
          </cell>
          <cell r="L1294" t="str">
            <v xml:space="preserve">Tramos Existentes </v>
          </cell>
          <cell r="M1294" t="str">
            <v>Existente</v>
          </cell>
        </row>
        <row r="1295">
          <cell r="B1295">
            <v>622</v>
          </cell>
          <cell r="C1295">
            <v>458</v>
          </cell>
          <cell r="D1295">
            <v>1.4999999999999999E-2</v>
          </cell>
          <cell r="E1295">
            <v>8</v>
          </cell>
          <cell r="F1295">
            <v>1313.8</v>
          </cell>
          <cell r="G1295">
            <v>1313.11</v>
          </cell>
          <cell r="H1295">
            <v>1309.8900000000001</v>
          </cell>
          <cell r="I1295">
            <v>1309.45</v>
          </cell>
          <cell r="J1295">
            <v>20.7</v>
          </cell>
          <cell r="K1295">
            <v>0</v>
          </cell>
          <cell r="L1295" t="str">
            <v xml:space="preserve">Tramos Existentes </v>
          </cell>
          <cell r="M1295" t="str">
            <v>Existente</v>
          </cell>
        </row>
        <row r="1296">
          <cell r="B1296">
            <v>583</v>
          </cell>
          <cell r="C1296">
            <v>587</v>
          </cell>
          <cell r="D1296">
            <v>1.4999999999999999E-2</v>
          </cell>
          <cell r="E1296">
            <v>18</v>
          </cell>
          <cell r="F1296">
            <v>1299.99</v>
          </cell>
          <cell r="G1296">
            <v>1292.04</v>
          </cell>
          <cell r="H1296">
            <v>1297.83</v>
          </cell>
          <cell r="I1296">
            <v>1288.49</v>
          </cell>
          <cell r="J1296">
            <v>71.599999999999994</v>
          </cell>
          <cell r="K1296">
            <v>0</v>
          </cell>
          <cell r="L1296" t="str">
            <v xml:space="preserve">Tramos Existentes </v>
          </cell>
          <cell r="M1296" t="str">
            <v>Existente</v>
          </cell>
        </row>
        <row r="1297">
          <cell r="B1297">
            <v>558</v>
          </cell>
          <cell r="C1297">
            <v>622</v>
          </cell>
          <cell r="D1297">
            <v>1.4999999999999999E-2</v>
          </cell>
          <cell r="E1297">
            <v>10</v>
          </cell>
          <cell r="F1297">
            <v>1313.54</v>
          </cell>
          <cell r="G1297">
            <v>1313.8</v>
          </cell>
          <cell r="H1297">
            <v>1311.02</v>
          </cell>
          <cell r="I1297">
            <v>1309.8900000000001</v>
          </cell>
          <cell r="J1297">
            <v>51.1</v>
          </cell>
          <cell r="K1297">
            <v>0</v>
          </cell>
          <cell r="L1297" t="str">
            <v xml:space="preserve">Tramos Existentes </v>
          </cell>
          <cell r="M1297" t="str">
            <v>Existente</v>
          </cell>
        </row>
        <row r="1298">
          <cell r="B1298">
            <v>453</v>
          </cell>
          <cell r="C1298">
            <v>452</v>
          </cell>
          <cell r="D1298">
            <v>1.4999999999999999E-2</v>
          </cell>
          <cell r="E1298">
            <v>12</v>
          </cell>
          <cell r="F1298">
            <v>1310.07</v>
          </cell>
          <cell r="G1298">
            <v>1310</v>
          </cell>
          <cell r="H1298">
            <v>1307.96</v>
          </cell>
          <cell r="I1298">
            <v>1303.8499999999999</v>
          </cell>
          <cell r="J1298">
            <v>25.7</v>
          </cell>
          <cell r="K1298">
            <v>0</v>
          </cell>
          <cell r="L1298" t="str">
            <v xml:space="preserve">Tramos Existentes </v>
          </cell>
          <cell r="M1298" t="str">
            <v>Existente</v>
          </cell>
        </row>
        <row r="1299">
          <cell r="B1299">
            <v>560</v>
          </cell>
          <cell r="C1299">
            <v>559</v>
          </cell>
          <cell r="D1299">
            <v>1.4999999999999999E-2</v>
          </cell>
          <cell r="E1299">
            <v>8</v>
          </cell>
          <cell r="F1299">
            <v>1315.4</v>
          </cell>
          <cell r="G1299">
            <v>1315.1</v>
          </cell>
          <cell r="H1299">
            <v>1314.2</v>
          </cell>
          <cell r="I1299">
            <v>1313.71</v>
          </cell>
          <cell r="J1299">
            <v>39.9</v>
          </cell>
          <cell r="K1299">
            <v>0</v>
          </cell>
          <cell r="L1299" t="str">
            <v xml:space="preserve">Tramos Existentes </v>
          </cell>
          <cell r="M1299" t="str">
            <v>Existente</v>
          </cell>
        </row>
        <row r="1300">
          <cell r="B1300">
            <v>559</v>
          </cell>
          <cell r="C1300">
            <v>621</v>
          </cell>
          <cell r="D1300">
            <v>1.4999999999999999E-2</v>
          </cell>
          <cell r="E1300">
            <v>8</v>
          </cell>
          <cell r="F1300">
            <v>1315.1</v>
          </cell>
          <cell r="G1300">
            <v>1314.05</v>
          </cell>
          <cell r="H1300">
            <v>1313.71</v>
          </cell>
          <cell r="I1300">
            <v>1311.99</v>
          </cell>
          <cell r="J1300">
            <v>38.9</v>
          </cell>
          <cell r="K1300">
            <v>0</v>
          </cell>
          <cell r="L1300" t="str">
            <v xml:space="preserve">Tramos Existentes </v>
          </cell>
          <cell r="M1300" t="str">
            <v>Existente</v>
          </cell>
        </row>
        <row r="1301">
          <cell r="B1301">
            <v>621</v>
          </cell>
          <cell r="C1301">
            <v>623</v>
          </cell>
          <cell r="D1301">
            <v>1.4999999999999999E-2</v>
          </cell>
          <cell r="E1301">
            <v>8</v>
          </cell>
          <cell r="F1301">
            <v>1314.05</v>
          </cell>
          <cell r="G1301">
            <v>1313.42</v>
          </cell>
          <cell r="H1301">
            <v>1311.99</v>
          </cell>
          <cell r="I1301">
            <v>1311.87</v>
          </cell>
          <cell r="J1301">
            <v>16.100000000000001</v>
          </cell>
          <cell r="K1301">
            <v>0</v>
          </cell>
          <cell r="L1301" t="str">
            <v xml:space="preserve">Tramos Existentes </v>
          </cell>
          <cell r="M1301" t="str">
            <v>Existente</v>
          </cell>
        </row>
        <row r="1302">
          <cell r="B1302">
            <v>623</v>
          </cell>
          <cell r="C1302">
            <v>459</v>
          </cell>
          <cell r="D1302">
            <v>1.4999999999999999E-2</v>
          </cell>
          <cell r="E1302">
            <v>8</v>
          </cell>
          <cell r="F1302">
            <v>1313.42</v>
          </cell>
          <cell r="G1302">
            <v>1313.21</v>
          </cell>
          <cell r="H1302">
            <v>1311.87</v>
          </cell>
          <cell r="I1302">
            <v>1311.62</v>
          </cell>
          <cell r="J1302">
            <v>17.8</v>
          </cell>
          <cell r="K1302">
            <v>0</v>
          </cell>
          <cell r="L1302" t="str">
            <v xml:space="preserve">Tramos Existentes </v>
          </cell>
          <cell r="M1302" t="str">
            <v>Existente</v>
          </cell>
        </row>
        <row r="1303">
          <cell r="B1303">
            <v>459</v>
          </cell>
          <cell r="C1303">
            <v>456</v>
          </cell>
          <cell r="D1303">
            <v>1.4999999999999999E-2</v>
          </cell>
          <cell r="E1303">
            <v>8</v>
          </cell>
          <cell r="F1303">
            <v>1313.21</v>
          </cell>
          <cell r="G1303">
            <v>1312.03</v>
          </cell>
          <cell r="H1303">
            <v>1311.62</v>
          </cell>
          <cell r="I1303">
            <v>1310.25</v>
          </cell>
          <cell r="J1303">
            <v>54.5</v>
          </cell>
          <cell r="K1303">
            <v>0</v>
          </cell>
          <cell r="L1303" t="str">
            <v xml:space="preserve">Tramos Existentes </v>
          </cell>
          <cell r="M1303" t="str">
            <v>Existente</v>
          </cell>
        </row>
        <row r="1304">
          <cell r="B1304">
            <v>456</v>
          </cell>
          <cell r="C1304">
            <v>455</v>
          </cell>
          <cell r="D1304">
            <v>1.4999999999999999E-2</v>
          </cell>
          <cell r="E1304">
            <v>12</v>
          </cell>
          <cell r="F1304">
            <v>1312.03</v>
          </cell>
          <cell r="G1304">
            <v>1311.6</v>
          </cell>
          <cell r="H1304">
            <v>1310.25</v>
          </cell>
          <cell r="I1304">
            <v>1309.77</v>
          </cell>
          <cell r="J1304">
            <v>5.6</v>
          </cell>
          <cell r="K1304">
            <v>0</v>
          </cell>
          <cell r="L1304" t="str">
            <v xml:space="preserve">Tramos Existentes </v>
          </cell>
          <cell r="M1304" t="str">
            <v>Existente</v>
          </cell>
        </row>
        <row r="1305">
          <cell r="B1305">
            <v>557</v>
          </cell>
          <cell r="C1305">
            <v>558</v>
          </cell>
          <cell r="D1305">
            <v>1.4999999999999999E-2</v>
          </cell>
          <cell r="E1305">
            <v>10</v>
          </cell>
          <cell r="F1305">
            <v>1314.22</v>
          </cell>
          <cell r="G1305">
            <v>1313.54</v>
          </cell>
          <cell r="H1305">
            <v>1312.94</v>
          </cell>
          <cell r="I1305">
            <v>1311.02</v>
          </cell>
          <cell r="J1305">
            <v>30.9</v>
          </cell>
          <cell r="K1305">
            <v>0</v>
          </cell>
          <cell r="L1305" t="str">
            <v xml:space="preserve">Tramos Existentes </v>
          </cell>
          <cell r="M1305" t="str">
            <v>Existente</v>
          </cell>
        </row>
        <row r="1306">
          <cell r="B1306">
            <v>611</v>
          </cell>
          <cell r="C1306">
            <v>614</v>
          </cell>
          <cell r="D1306">
            <v>1.4999999999999999E-2</v>
          </cell>
          <cell r="E1306">
            <v>8</v>
          </cell>
          <cell r="F1306">
            <v>1315.87</v>
          </cell>
          <cell r="G1306">
            <v>1313.99</v>
          </cell>
          <cell r="H1306">
            <v>1313.79</v>
          </cell>
          <cell r="I1306">
            <v>1312.53</v>
          </cell>
          <cell r="J1306">
            <v>52.2</v>
          </cell>
          <cell r="K1306">
            <v>0</v>
          </cell>
          <cell r="L1306" t="str">
            <v xml:space="preserve">Tramos Existentes </v>
          </cell>
          <cell r="M1306" t="str">
            <v>Existente</v>
          </cell>
        </row>
        <row r="1307">
          <cell r="B1307">
            <v>512</v>
          </cell>
          <cell r="C1307">
            <v>583</v>
          </cell>
          <cell r="D1307">
            <v>0.01</v>
          </cell>
          <cell r="E1307">
            <v>18</v>
          </cell>
          <cell r="F1307">
            <v>1308.93</v>
          </cell>
          <cell r="G1307">
            <v>1299.99</v>
          </cell>
          <cell r="H1307">
            <v>1306.48</v>
          </cell>
          <cell r="I1307">
            <v>1297.83</v>
          </cell>
          <cell r="J1307">
            <v>72.599999999999994</v>
          </cell>
          <cell r="K1307">
            <v>0</v>
          </cell>
          <cell r="L1307" t="str">
            <v xml:space="preserve">Tramos Existentes </v>
          </cell>
          <cell r="M1307" t="str">
            <v>Existente</v>
          </cell>
        </row>
        <row r="1308">
          <cell r="B1308">
            <v>329</v>
          </cell>
          <cell r="C1308">
            <v>330</v>
          </cell>
          <cell r="D1308">
            <v>1.4999999999999999E-2</v>
          </cell>
          <cell r="E1308">
            <v>8</v>
          </cell>
          <cell r="F1308">
            <v>1309.53</v>
          </cell>
          <cell r="G1308">
            <v>1309.83</v>
          </cell>
          <cell r="H1308">
            <v>1306.6199999999999</v>
          </cell>
          <cell r="I1308">
            <v>1306.03</v>
          </cell>
          <cell r="J1308">
            <v>50</v>
          </cell>
          <cell r="K1308">
            <v>0</v>
          </cell>
          <cell r="L1308" t="str">
            <v xml:space="preserve">Tramos Existentes </v>
          </cell>
          <cell r="M1308" t="str">
            <v>Existente</v>
          </cell>
        </row>
        <row r="1309">
          <cell r="B1309">
            <v>486</v>
          </cell>
          <cell r="C1309" t="str">
            <v>P39</v>
          </cell>
          <cell r="D1309">
            <v>1.4999999999999999E-2</v>
          </cell>
          <cell r="E1309">
            <v>8</v>
          </cell>
          <cell r="F1309">
            <v>1310.79</v>
          </cell>
          <cell r="G1309">
            <v>1311.25</v>
          </cell>
          <cell r="H1309">
            <v>1308.21</v>
          </cell>
          <cell r="I1309">
            <v>1308.18</v>
          </cell>
          <cell r="J1309">
            <v>14.8</v>
          </cell>
          <cell r="K1309">
            <v>0</v>
          </cell>
          <cell r="L1309" t="str">
            <v xml:space="preserve">Tramos Existentes </v>
          </cell>
          <cell r="M1309" t="str">
            <v>Existente</v>
          </cell>
        </row>
        <row r="1310">
          <cell r="B1310" t="str">
            <v>P39</v>
          </cell>
          <cell r="C1310">
            <v>884</v>
          </cell>
          <cell r="D1310">
            <v>1.4999999999999999E-2</v>
          </cell>
          <cell r="E1310">
            <v>8</v>
          </cell>
          <cell r="F1310">
            <v>1311.25</v>
          </cell>
          <cell r="G1310">
            <v>1312.14</v>
          </cell>
          <cell r="H1310">
            <v>1308.18</v>
          </cell>
          <cell r="I1310">
            <v>1306.6400000000001</v>
          </cell>
          <cell r="J1310">
            <v>28.7</v>
          </cell>
          <cell r="K1310">
            <v>0</v>
          </cell>
          <cell r="L1310" t="str">
            <v xml:space="preserve">Tramos Existentes </v>
          </cell>
          <cell r="M1310" t="str">
            <v>Existente</v>
          </cell>
        </row>
        <row r="1311">
          <cell r="B1311" t="str">
            <v>490i</v>
          </cell>
          <cell r="C1311">
            <v>488</v>
          </cell>
          <cell r="D1311">
            <v>1.4999999999999999E-2</v>
          </cell>
          <cell r="E1311">
            <v>10</v>
          </cell>
          <cell r="F1311">
            <v>1311.84</v>
          </cell>
          <cell r="G1311">
            <v>1311.34</v>
          </cell>
          <cell r="H1311">
            <v>1310.89</v>
          </cell>
          <cell r="I1311">
            <v>1309.1199999999999</v>
          </cell>
          <cell r="J1311">
            <v>26.6</v>
          </cell>
          <cell r="K1311">
            <v>0</v>
          </cell>
          <cell r="L1311" t="str">
            <v xml:space="preserve">Tramos Existentes </v>
          </cell>
          <cell r="M1311" t="str">
            <v>Existente</v>
          </cell>
        </row>
        <row r="1312">
          <cell r="B1312">
            <v>488</v>
          </cell>
          <cell r="C1312">
            <v>485</v>
          </cell>
          <cell r="D1312">
            <v>1.4999999999999999E-2</v>
          </cell>
          <cell r="E1312">
            <v>10</v>
          </cell>
          <cell r="F1312">
            <v>1311.34</v>
          </cell>
          <cell r="G1312">
            <v>1311.17</v>
          </cell>
          <cell r="H1312">
            <v>1309.1199999999999</v>
          </cell>
          <cell r="I1312">
            <v>1308.26</v>
          </cell>
          <cell r="J1312">
            <v>30.6</v>
          </cell>
          <cell r="K1312">
            <v>0</v>
          </cell>
          <cell r="L1312" t="str">
            <v xml:space="preserve">Tramos Existentes </v>
          </cell>
          <cell r="M1312" t="str">
            <v>Existente</v>
          </cell>
        </row>
        <row r="1313">
          <cell r="B1313">
            <v>485</v>
          </cell>
          <cell r="C1313">
            <v>486</v>
          </cell>
          <cell r="D1313">
            <v>1.4999999999999999E-2</v>
          </cell>
          <cell r="E1313">
            <v>10</v>
          </cell>
          <cell r="F1313">
            <v>1311.17</v>
          </cell>
          <cell r="G1313">
            <v>1310.79</v>
          </cell>
          <cell r="H1313">
            <v>1308.26</v>
          </cell>
          <cell r="I1313">
            <v>1308.21</v>
          </cell>
          <cell r="J1313">
            <v>25.7</v>
          </cell>
          <cell r="K1313">
            <v>0</v>
          </cell>
          <cell r="L1313" t="str">
            <v xml:space="preserve">Tramos Existentes </v>
          </cell>
          <cell r="M1313" t="str">
            <v>Existente</v>
          </cell>
        </row>
        <row r="1314">
          <cell r="B1314">
            <v>496</v>
          </cell>
          <cell r="C1314">
            <v>491</v>
          </cell>
          <cell r="D1314">
            <v>1.4999999999999999E-2</v>
          </cell>
          <cell r="E1314">
            <v>12</v>
          </cell>
          <cell r="F1314">
            <v>1322.93</v>
          </cell>
          <cell r="G1314">
            <v>1322.72</v>
          </cell>
          <cell r="H1314">
            <v>1321.66</v>
          </cell>
          <cell r="I1314">
            <v>1321.18</v>
          </cell>
          <cell r="J1314">
            <v>49.5</v>
          </cell>
          <cell r="K1314">
            <v>0</v>
          </cell>
          <cell r="L1314" t="str">
            <v xml:space="preserve">Tramos Existentes </v>
          </cell>
          <cell r="M1314" t="str">
            <v>Existente</v>
          </cell>
        </row>
        <row r="1315">
          <cell r="B1315">
            <v>392</v>
          </cell>
          <cell r="C1315">
            <v>396</v>
          </cell>
          <cell r="D1315">
            <v>1.4999999999999999E-2</v>
          </cell>
          <cell r="E1315">
            <v>8</v>
          </cell>
          <cell r="F1315">
            <v>1310.78</v>
          </cell>
          <cell r="G1315">
            <v>1310.06</v>
          </cell>
          <cell r="H1315">
            <v>1306.01</v>
          </cell>
          <cell r="I1315">
            <v>1305.19</v>
          </cell>
          <cell r="J1315">
            <v>31.3</v>
          </cell>
          <cell r="K1315">
            <v>0</v>
          </cell>
          <cell r="L1315" t="str">
            <v xml:space="preserve">Tramos Existentes </v>
          </cell>
          <cell r="M1315" t="str">
            <v>Existente</v>
          </cell>
        </row>
        <row r="1316">
          <cell r="B1316">
            <v>491</v>
          </cell>
          <cell r="C1316">
            <v>492</v>
          </cell>
          <cell r="D1316">
            <v>1.4999999999999999E-2</v>
          </cell>
          <cell r="E1316">
            <v>12</v>
          </cell>
          <cell r="F1316">
            <v>1322.72</v>
          </cell>
          <cell r="G1316">
            <v>1322.47</v>
          </cell>
          <cell r="H1316">
            <v>1321.18</v>
          </cell>
          <cell r="I1316">
            <v>1320.74</v>
          </cell>
          <cell r="J1316">
            <v>31.7</v>
          </cell>
          <cell r="K1316">
            <v>0</v>
          </cell>
          <cell r="L1316" t="str">
            <v xml:space="preserve">Tramos Existentes </v>
          </cell>
          <cell r="M1316" t="str">
            <v>Existente</v>
          </cell>
        </row>
        <row r="1317">
          <cell r="B1317">
            <v>470</v>
          </cell>
          <cell r="C1317">
            <v>469</v>
          </cell>
          <cell r="D1317">
            <v>1.4999999999999999E-2</v>
          </cell>
          <cell r="E1317">
            <v>8</v>
          </cell>
          <cell r="F1317">
            <v>1308.6400000000001</v>
          </cell>
          <cell r="G1317">
            <v>1308.3900000000001</v>
          </cell>
          <cell r="H1317">
            <v>1304.72</v>
          </cell>
          <cell r="I1317">
            <v>1303.79</v>
          </cell>
          <cell r="J1317">
            <v>40.700000000000003</v>
          </cell>
          <cell r="K1317">
            <v>0</v>
          </cell>
          <cell r="L1317" t="str">
            <v xml:space="preserve">Tramos Existentes </v>
          </cell>
          <cell r="M1317" t="str">
            <v>Existente</v>
          </cell>
        </row>
        <row r="1318">
          <cell r="B1318">
            <v>493</v>
          </cell>
          <cell r="C1318">
            <v>499</v>
          </cell>
          <cell r="D1318">
            <v>1.4999999999999999E-2</v>
          </cell>
          <cell r="E1318">
            <v>12</v>
          </cell>
          <cell r="F1318">
            <v>1321.96</v>
          </cell>
          <cell r="G1318">
            <v>1322.3</v>
          </cell>
          <cell r="H1318">
            <v>1320.3</v>
          </cell>
          <cell r="I1318">
            <v>1320.02</v>
          </cell>
          <cell r="J1318">
            <v>38.1</v>
          </cell>
          <cell r="K1318">
            <v>0</v>
          </cell>
          <cell r="L1318" t="str">
            <v xml:space="preserve">Tramos Existentes </v>
          </cell>
          <cell r="M1318" t="str">
            <v>Existente</v>
          </cell>
        </row>
        <row r="1319">
          <cell r="B1319">
            <v>396</v>
          </cell>
          <cell r="C1319">
            <v>399</v>
          </cell>
          <cell r="D1319">
            <v>1.4999999999999999E-2</v>
          </cell>
          <cell r="E1319">
            <v>8</v>
          </cell>
          <cell r="F1319">
            <v>1310.06</v>
          </cell>
          <cell r="G1319">
            <v>1310.02</v>
          </cell>
          <cell r="H1319">
            <v>1305.19</v>
          </cell>
          <cell r="I1319">
            <v>1304.99</v>
          </cell>
          <cell r="J1319">
            <v>27</v>
          </cell>
          <cell r="K1319">
            <v>0</v>
          </cell>
          <cell r="L1319" t="str">
            <v xml:space="preserve">Tramos Existentes </v>
          </cell>
          <cell r="M1319" t="str">
            <v>Existente</v>
          </cell>
        </row>
        <row r="1320">
          <cell r="B1320">
            <v>500</v>
          </cell>
          <cell r="C1320">
            <v>561</v>
          </cell>
          <cell r="D1320">
            <v>1.4999999999999999E-2</v>
          </cell>
          <cell r="E1320">
            <v>10</v>
          </cell>
          <cell r="F1320">
            <v>1322.4</v>
          </cell>
          <cell r="G1320">
            <v>1322.2</v>
          </cell>
          <cell r="H1320">
            <v>1319.8</v>
          </cell>
          <cell r="I1320">
            <v>1319.5</v>
          </cell>
          <cell r="J1320">
            <v>30.7</v>
          </cell>
          <cell r="K1320">
            <v>0</v>
          </cell>
          <cell r="L1320" t="str">
            <v xml:space="preserve">Tramos Existentes </v>
          </cell>
          <cell r="M1320" t="str">
            <v>Existente</v>
          </cell>
        </row>
        <row r="1321">
          <cell r="B1321">
            <v>561</v>
          </cell>
          <cell r="C1321">
            <v>562</v>
          </cell>
          <cell r="D1321">
            <v>1.4999999999999999E-2</v>
          </cell>
          <cell r="E1321">
            <v>12</v>
          </cell>
          <cell r="F1321">
            <v>1322.2</v>
          </cell>
          <cell r="G1321">
            <v>1322.37</v>
          </cell>
          <cell r="H1321">
            <v>1319.5</v>
          </cell>
          <cell r="I1321">
            <v>1319.21</v>
          </cell>
          <cell r="J1321">
            <v>19.5</v>
          </cell>
          <cell r="K1321">
            <v>0</v>
          </cell>
          <cell r="L1321" t="str">
            <v xml:space="preserve">Tramos Existentes </v>
          </cell>
          <cell r="M1321" t="str">
            <v>Existente</v>
          </cell>
        </row>
        <row r="1322">
          <cell r="B1322">
            <v>562</v>
          </cell>
          <cell r="C1322">
            <v>563</v>
          </cell>
          <cell r="D1322">
            <v>1.4999999999999999E-2</v>
          </cell>
          <cell r="E1322">
            <v>12</v>
          </cell>
          <cell r="F1322">
            <v>1322.37</v>
          </cell>
          <cell r="G1322">
            <v>1322.09</v>
          </cell>
          <cell r="H1322">
            <v>1319.21</v>
          </cell>
          <cell r="I1322">
            <v>1318.81</v>
          </cell>
          <cell r="J1322">
            <v>36.6</v>
          </cell>
          <cell r="K1322">
            <v>0</v>
          </cell>
          <cell r="L1322" t="str">
            <v xml:space="preserve">Tramos Existentes </v>
          </cell>
          <cell r="M1322" t="str">
            <v>Existente</v>
          </cell>
        </row>
        <row r="1323">
          <cell r="B1323">
            <v>563</v>
          </cell>
          <cell r="C1323">
            <v>565</v>
          </cell>
          <cell r="D1323">
            <v>1.4999999999999999E-2</v>
          </cell>
          <cell r="E1323">
            <v>12</v>
          </cell>
          <cell r="F1323">
            <v>1322.09</v>
          </cell>
          <cell r="G1323">
            <v>1321.65</v>
          </cell>
          <cell r="H1323">
            <v>1318.81</v>
          </cell>
          <cell r="I1323">
            <v>1318.41</v>
          </cell>
          <cell r="J1323">
            <v>38.700000000000003</v>
          </cell>
          <cell r="K1323">
            <v>0</v>
          </cell>
          <cell r="L1323" t="str">
            <v xml:space="preserve">Tramos Existentes </v>
          </cell>
          <cell r="M1323" t="str">
            <v>Existente</v>
          </cell>
        </row>
        <row r="1324">
          <cell r="B1324">
            <v>258</v>
          </cell>
          <cell r="C1324">
            <v>260</v>
          </cell>
          <cell r="D1324">
            <v>1.4999999999999999E-2</v>
          </cell>
          <cell r="E1324">
            <v>10</v>
          </cell>
          <cell r="F1324">
            <v>1309.78</v>
          </cell>
          <cell r="G1324">
            <v>1309.6300000000001</v>
          </cell>
          <cell r="H1324">
            <v>1307.8599999999999</v>
          </cell>
          <cell r="I1324">
            <v>1307.53</v>
          </cell>
          <cell r="J1324">
            <v>25.2</v>
          </cell>
          <cell r="K1324">
            <v>0</v>
          </cell>
          <cell r="L1324" t="str">
            <v xml:space="preserve">Tramos Existentes </v>
          </cell>
          <cell r="M1324" t="str">
            <v>Existente</v>
          </cell>
        </row>
        <row r="1325">
          <cell r="B1325">
            <v>565</v>
          </cell>
          <cell r="C1325">
            <v>276</v>
          </cell>
          <cell r="D1325">
            <v>1.4999999999999999E-2</v>
          </cell>
          <cell r="E1325">
            <v>16</v>
          </cell>
          <cell r="F1325">
            <v>1321.65</v>
          </cell>
          <cell r="G1325">
            <v>1317.96</v>
          </cell>
          <cell r="H1325">
            <v>1318.41</v>
          </cell>
          <cell r="I1325">
            <v>1315.75</v>
          </cell>
          <cell r="J1325">
            <v>76</v>
          </cell>
          <cell r="K1325">
            <v>0</v>
          </cell>
          <cell r="L1325" t="str">
            <v xml:space="preserve">Tramos Existentes </v>
          </cell>
          <cell r="M1325" t="str">
            <v>Existente</v>
          </cell>
        </row>
        <row r="1326">
          <cell r="B1326">
            <v>494</v>
          </cell>
          <cell r="C1326">
            <v>493</v>
          </cell>
          <cell r="D1326">
            <v>1.4999999999999999E-2</v>
          </cell>
          <cell r="E1326">
            <v>10</v>
          </cell>
          <cell r="F1326">
            <v>1321.65</v>
          </cell>
          <cell r="G1326">
            <v>1321.96</v>
          </cell>
          <cell r="H1326">
            <v>1320.59</v>
          </cell>
          <cell r="I1326">
            <v>1320.3</v>
          </cell>
          <cell r="J1326">
            <v>22.5</v>
          </cell>
          <cell r="K1326">
            <v>0</v>
          </cell>
          <cell r="L1326" t="str">
            <v xml:space="preserve">Tramos Existentes </v>
          </cell>
          <cell r="M1326" t="str">
            <v>Existente</v>
          </cell>
        </row>
        <row r="1327">
          <cell r="B1327" t="str">
            <v>496i</v>
          </cell>
          <cell r="C1327">
            <v>497</v>
          </cell>
          <cell r="D1327">
            <v>1.4999999999999999E-2</v>
          </cell>
          <cell r="E1327">
            <v>10</v>
          </cell>
          <cell r="F1327">
            <v>1322.93</v>
          </cell>
          <cell r="G1327">
            <v>1322.68</v>
          </cell>
          <cell r="H1327">
            <v>1321.68</v>
          </cell>
          <cell r="I1327">
            <v>1321.01</v>
          </cell>
          <cell r="J1327">
            <v>41</v>
          </cell>
          <cell r="K1327">
            <v>0</v>
          </cell>
          <cell r="L1327" t="str">
            <v xml:space="preserve">Tramos Existentes </v>
          </cell>
          <cell r="M1327" t="str">
            <v>Existente</v>
          </cell>
        </row>
        <row r="1328">
          <cell r="B1328">
            <v>330</v>
          </cell>
          <cell r="C1328">
            <v>392</v>
          </cell>
          <cell r="D1328">
            <v>1.4999999999999999E-2</v>
          </cell>
          <cell r="E1328">
            <v>8</v>
          </cell>
          <cell r="F1328">
            <v>1309.83</v>
          </cell>
          <cell r="G1328">
            <v>1310.78</v>
          </cell>
          <cell r="H1328">
            <v>1306.03</v>
          </cell>
          <cell r="I1328">
            <v>1306.01</v>
          </cell>
          <cell r="J1328">
            <v>40.1</v>
          </cell>
          <cell r="K1328">
            <v>0</v>
          </cell>
          <cell r="L1328" t="str">
            <v xml:space="preserve">Tramos Existentes </v>
          </cell>
          <cell r="M1328" t="str">
            <v>Existente</v>
          </cell>
        </row>
        <row r="1329">
          <cell r="B1329">
            <v>537</v>
          </cell>
          <cell r="C1329">
            <v>602</v>
          </cell>
          <cell r="D1329">
            <v>1.4999999999999999E-2</v>
          </cell>
          <cell r="E1329">
            <v>8</v>
          </cell>
          <cell r="F1329">
            <v>1306.7</v>
          </cell>
          <cell r="G1329">
            <v>1305.43</v>
          </cell>
          <cell r="H1329">
            <v>1303.28</v>
          </cell>
          <cell r="I1329">
            <v>1302.82</v>
          </cell>
          <cell r="J1329">
            <v>27.3</v>
          </cell>
          <cell r="K1329">
            <v>0</v>
          </cell>
          <cell r="L1329" t="str">
            <v xml:space="preserve">Tramos Existentes </v>
          </cell>
          <cell r="M1329" t="str">
            <v>Existente</v>
          </cell>
        </row>
        <row r="1330">
          <cell r="B1330">
            <v>614</v>
          </cell>
          <cell r="C1330">
            <v>472</v>
          </cell>
          <cell r="D1330">
            <v>1.4999999999999999E-2</v>
          </cell>
          <cell r="E1330">
            <v>10</v>
          </cell>
          <cell r="F1330">
            <v>1313.99</v>
          </cell>
          <cell r="G1330">
            <v>1312.78</v>
          </cell>
          <cell r="H1330">
            <v>1312.53</v>
          </cell>
          <cell r="I1330">
            <v>1311.28</v>
          </cell>
          <cell r="J1330">
            <v>62.2</v>
          </cell>
          <cell r="K1330">
            <v>0</v>
          </cell>
          <cell r="L1330" t="str">
            <v xml:space="preserve">Tramos Existentes </v>
          </cell>
          <cell r="M1330" t="str">
            <v>Existente</v>
          </cell>
        </row>
        <row r="1331">
          <cell r="B1331">
            <v>472</v>
          </cell>
          <cell r="C1331">
            <v>407</v>
          </cell>
          <cell r="D1331">
            <v>1.4999999999999999E-2</v>
          </cell>
          <cell r="E1331">
            <v>12</v>
          </cell>
          <cell r="F1331">
            <v>1312.78</v>
          </cell>
          <cell r="G1331">
            <v>1311.32</v>
          </cell>
          <cell r="H1331">
            <v>1311.28</v>
          </cell>
          <cell r="I1331">
            <v>1307.54</v>
          </cell>
          <cell r="J1331">
            <v>61.7</v>
          </cell>
          <cell r="K1331">
            <v>0</v>
          </cell>
          <cell r="L1331" t="str">
            <v xml:space="preserve">Tramos Existentes </v>
          </cell>
          <cell r="M1331" t="str">
            <v>Existente</v>
          </cell>
        </row>
        <row r="1332">
          <cell r="B1332" t="str">
            <v>474i</v>
          </cell>
          <cell r="C1332">
            <v>547</v>
          </cell>
          <cell r="D1332">
            <v>1.4999999999999999E-2</v>
          </cell>
          <cell r="E1332">
            <v>8</v>
          </cell>
          <cell r="F1332">
            <v>1310.72</v>
          </cell>
          <cell r="G1332">
            <v>1310.3499999999999</v>
          </cell>
          <cell r="H1332">
            <v>1309.2</v>
          </cell>
          <cell r="I1332">
            <v>1307.98</v>
          </cell>
          <cell r="J1332">
            <v>42.2</v>
          </cell>
          <cell r="K1332">
            <v>0</v>
          </cell>
          <cell r="L1332" t="str">
            <v xml:space="preserve">Tramos Existentes </v>
          </cell>
          <cell r="M1332" t="str">
            <v>Existente</v>
          </cell>
        </row>
        <row r="1333">
          <cell r="B1333">
            <v>547</v>
          </cell>
          <cell r="C1333">
            <v>476</v>
          </cell>
          <cell r="D1333">
            <v>1.4999999999999999E-2</v>
          </cell>
          <cell r="E1333">
            <v>8</v>
          </cell>
          <cell r="F1333">
            <v>1310.3499999999999</v>
          </cell>
          <cell r="G1333">
            <v>1310.6099999999999</v>
          </cell>
          <cell r="H1333">
            <v>1307.98</v>
          </cell>
          <cell r="I1333">
            <v>1307.83</v>
          </cell>
          <cell r="J1333">
            <v>31.1</v>
          </cell>
          <cell r="K1333">
            <v>0</v>
          </cell>
          <cell r="L1333" t="str">
            <v xml:space="preserve">Tramos Existentes </v>
          </cell>
          <cell r="M1333" t="str">
            <v>Existente</v>
          </cell>
        </row>
        <row r="1334">
          <cell r="B1334">
            <v>475</v>
          </cell>
          <cell r="C1334">
            <v>1034</v>
          </cell>
          <cell r="D1334">
            <v>1.4999999999999999E-2</v>
          </cell>
          <cell r="E1334">
            <v>8</v>
          </cell>
          <cell r="F1334">
            <v>1309.82</v>
          </cell>
          <cell r="G1334">
            <v>1308.6199999999999</v>
          </cell>
          <cell r="H1334">
            <v>1308.48</v>
          </cell>
          <cell r="I1334">
            <v>1306.58</v>
          </cell>
          <cell r="J1334">
            <v>28.2</v>
          </cell>
          <cell r="K1334">
            <v>0</v>
          </cell>
          <cell r="L1334" t="str">
            <v xml:space="preserve">Tramos Existentes </v>
          </cell>
          <cell r="M1334" t="str">
            <v>Existente</v>
          </cell>
        </row>
        <row r="1335">
          <cell r="B1335" t="str">
            <v>641ii</v>
          </cell>
          <cell r="C1335">
            <v>480</v>
          </cell>
          <cell r="D1335">
            <v>0.01</v>
          </cell>
          <cell r="E1335">
            <v>10</v>
          </cell>
          <cell r="F1335">
            <v>1316.06</v>
          </cell>
          <cell r="G1335">
            <v>1316.51</v>
          </cell>
          <cell r="H1335">
            <v>1314.48</v>
          </cell>
          <cell r="I1335">
            <v>1313.99</v>
          </cell>
          <cell r="J1335">
            <v>38.1</v>
          </cell>
          <cell r="K1335">
            <v>0</v>
          </cell>
          <cell r="L1335" t="str">
            <v xml:space="preserve">Tramos Existentes </v>
          </cell>
          <cell r="M1335" t="str">
            <v>Existente</v>
          </cell>
        </row>
        <row r="1336">
          <cell r="B1336">
            <v>674</v>
          </cell>
          <cell r="C1336">
            <v>675</v>
          </cell>
          <cell r="D1336">
            <v>0.01</v>
          </cell>
          <cell r="E1336">
            <v>8</v>
          </cell>
          <cell r="F1336">
            <v>1300.03</v>
          </cell>
          <cell r="G1336">
            <v>1298.72</v>
          </cell>
          <cell r="H1336">
            <v>1296.6099999999999</v>
          </cell>
          <cell r="I1336">
            <v>1295.26</v>
          </cell>
          <cell r="J1336">
            <v>60</v>
          </cell>
          <cell r="K1336">
            <v>0</v>
          </cell>
          <cell r="L1336" t="str">
            <v xml:space="preserve">Tramos Existentes </v>
          </cell>
          <cell r="M1336" t="str">
            <v>Existente</v>
          </cell>
        </row>
        <row r="1337">
          <cell r="B1337">
            <v>673</v>
          </cell>
          <cell r="C1337">
            <v>674</v>
          </cell>
          <cell r="D1337">
            <v>0.01</v>
          </cell>
          <cell r="E1337">
            <v>8</v>
          </cell>
          <cell r="F1337">
            <v>1299.24</v>
          </cell>
          <cell r="G1337">
            <v>1300.03</v>
          </cell>
          <cell r="H1337">
            <v>1297.94</v>
          </cell>
          <cell r="I1337">
            <v>1296.6099999999999</v>
          </cell>
          <cell r="J1337">
            <v>85.7</v>
          </cell>
          <cell r="K1337">
            <v>0</v>
          </cell>
          <cell r="L1337" t="str">
            <v xml:space="preserve">Tramos Existentes </v>
          </cell>
          <cell r="M1337" t="str">
            <v>Existente</v>
          </cell>
        </row>
        <row r="1338">
          <cell r="B1338">
            <v>483</v>
          </cell>
          <cell r="C1338">
            <v>486</v>
          </cell>
          <cell r="D1338">
            <v>1.4999999999999999E-2</v>
          </cell>
          <cell r="E1338">
            <v>10</v>
          </cell>
          <cell r="F1338">
            <v>1310.1099999999999</v>
          </cell>
          <cell r="G1338">
            <v>1310.79</v>
          </cell>
          <cell r="H1338">
            <v>1308.79</v>
          </cell>
          <cell r="I1338">
            <v>1308.21</v>
          </cell>
          <cell r="J1338">
            <v>49.3</v>
          </cell>
          <cell r="K1338">
            <v>0</v>
          </cell>
          <cell r="L1338" t="str">
            <v xml:space="preserve">Tramos Existentes </v>
          </cell>
          <cell r="M1338" t="str">
            <v>Existente</v>
          </cell>
        </row>
        <row r="1339">
          <cell r="B1339">
            <v>480</v>
          </cell>
          <cell r="C1339">
            <v>479</v>
          </cell>
          <cell r="D1339">
            <v>0.01</v>
          </cell>
          <cell r="E1339">
            <v>8</v>
          </cell>
          <cell r="F1339">
            <v>1316.51</v>
          </cell>
          <cell r="G1339">
            <v>1313.91</v>
          </cell>
          <cell r="H1339">
            <v>1313.99</v>
          </cell>
          <cell r="I1339">
            <v>1312.23</v>
          </cell>
          <cell r="J1339">
            <v>39</v>
          </cell>
          <cell r="K1339">
            <v>0</v>
          </cell>
          <cell r="L1339" t="str">
            <v xml:space="preserve">Tramos Existentes </v>
          </cell>
          <cell r="M1339" t="str">
            <v>Existente</v>
          </cell>
        </row>
        <row r="1340">
          <cell r="B1340" t="str">
            <v>P22</v>
          </cell>
          <cell r="C1340">
            <v>483</v>
          </cell>
          <cell r="D1340">
            <v>1.4999999999999999E-2</v>
          </cell>
          <cell r="E1340">
            <v>10</v>
          </cell>
          <cell r="F1340">
            <v>1310.3699999999999</v>
          </cell>
          <cell r="G1340">
            <v>1310.1099999999999</v>
          </cell>
          <cell r="H1340">
            <v>1309.08</v>
          </cell>
          <cell r="I1340">
            <v>1308.79</v>
          </cell>
          <cell r="J1340">
            <v>21.6</v>
          </cell>
          <cell r="K1340">
            <v>0</v>
          </cell>
          <cell r="L1340" t="str">
            <v xml:space="preserve">Tramos Existentes </v>
          </cell>
          <cell r="M1340" t="str">
            <v>Existente</v>
          </cell>
        </row>
        <row r="1341">
          <cell r="B1341">
            <v>464</v>
          </cell>
          <cell r="C1341">
            <v>469</v>
          </cell>
          <cell r="D1341">
            <v>1.4999999999999999E-2</v>
          </cell>
          <cell r="E1341">
            <v>8</v>
          </cell>
          <cell r="F1341">
            <v>1309.47</v>
          </cell>
          <cell r="G1341">
            <v>1308.3900000000001</v>
          </cell>
          <cell r="H1341">
            <v>1304.52</v>
          </cell>
          <cell r="I1341">
            <v>1303.79</v>
          </cell>
          <cell r="J1341">
            <v>38.1</v>
          </cell>
          <cell r="K1341">
            <v>0</v>
          </cell>
          <cell r="L1341" t="str">
            <v xml:space="preserve">Tramos Existentes </v>
          </cell>
          <cell r="M1341" t="str">
            <v>Existente</v>
          </cell>
        </row>
        <row r="1342">
          <cell r="B1342">
            <v>478</v>
          </cell>
          <cell r="C1342">
            <v>476</v>
          </cell>
          <cell r="D1342">
            <v>1.4999999999999999E-2</v>
          </cell>
          <cell r="E1342">
            <v>10</v>
          </cell>
          <cell r="F1342">
            <v>1312.18</v>
          </cell>
          <cell r="G1342">
            <v>1310.6099999999999</v>
          </cell>
          <cell r="H1342">
            <v>1310.25</v>
          </cell>
          <cell r="I1342">
            <v>1307.83</v>
          </cell>
          <cell r="J1342">
            <v>31.5</v>
          </cell>
          <cell r="K1342">
            <v>0</v>
          </cell>
          <cell r="L1342" t="str">
            <v xml:space="preserve">Tramos Existentes </v>
          </cell>
          <cell r="M1342" t="str">
            <v>Existente</v>
          </cell>
        </row>
        <row r="1343">
          <cell r="B1343">
            <v>399</v>
          </cell>
          <cell r="C1343">
            <v>464</v>
          </cell>
          <cell r="D1343">
            <v>1.4999999999999999E-2</v>
          </cell>
          <cell r="E1343">
            <v>8</v>
          </cell>
          <cell r="F1343">
            <v>1310.02</v>
          </cell>
          <cell r="G1343">
            <v>1309.47</v>
          </cell>
          <cell r="H1343">
            <v>1304.99</v>
          </cell>
          <cell r="I1343">
            <v>1304.52</v>
          </cell>
          <cell r="J1343">
            <v>26.8</v>
          </cell>
          <cell r="K1343">
            <v>0</v>
          </cell>
          <cell r="L1343" t="str">
            <v xml:space="preserve">Tramos Existentes </v>
          </cell>
          <cell r="M1343" t="str">
            <v>Existente</v>
          </cell>
        </row>
        <row r="1344">
          <cell r="B1344" t="str">
            <v>P4</v>
          </cell>
          <cell r="C1344">
            <v>48</v>
          </cell>
          <cell r="D1344">
            <v>1.4999999999999999E-2</v>
          </cell>
          <cell r="E1344">
            <v>8</v>
          </cell>
          <cell r="F1344">
            <v>1307.6400000000001</v>
          </cell>
          <cell r="G1344">
            <v>1303.17</v>
          </cell>
          <cell r="H1344">
            <v>1305.23</v>
          </cell>
          <cell r="I1344">
            <v>1300.73</v>
          </cell>
          <cell r="J1344">
            <v>28</v>
          </cell>
          <cell r="K1344">
            <v>0</v>
          </cell>
          <cell r="L1344" t="str">
            <v xml:space="preserve">Tramos Existentes </v>
          </cell>
          <cell r="M1344" t="str">
            <v>Existente</v>
          </cell>
        </row>
        <row r="1345">
          <cell r="B1345">
            <v>48</v>
          </cell>
          <cell r="C1345">
            <v>47</v>
          </cell>
          <cell r="D1345">
            <v>1.4999999999999999E-2</v>
          </cell>
          <cell r="E1345">
            <v>8</v>
          </cell>
          <cell r="F1345">
            <v>1303.17</v>
          </cell>
          <cell r="G1345">
            <v>1302.3599999999999</v>
          </cell>
          <cell r="H1345">
            <v>1300.73</v>
          </cell>
          <cell r="I1345">
            <v>1299.8399999999999</v>
          </cell>
          <cell r="J1345">
            <v>11.9</v>
          </cell>
          <cell r="K1345">
            <v>0</v>
          </cell>
          <cell r="L1345" t="str">
            <v xml:space="preserve">Tramos Existentes </v>
          </cell>
          <cell r="M1345" t="str">
            <v>Existente</v>
          </cell>
        </row>
        <row r="1346">
          <cell r="B1346" t="str">
            <v>552i</v>
          </cell>
          <cell r="C1346">
            <v>489</v>
          </cell>
          <cell r="D1346">
            <v>1.4999999999999999E-2</v>
          </cell>
          <cell r="E1346">
            <v>8</v>
          </cell>
          <cell r="F1346">
            <v>1314.06</v>
          </cell>
          <cell r="G1346">
            <v>1311.87</v>
          </cell>
          <cell r="H1346">
            <v>1313.05</v>
          </cell>
          <cell r="I1346">
            <v>1308.79</v>
          </cell>
          <cell r="J1346">
            <v>30.1</v>
          </cell>
          <cell r="K1346">
            <v>0</v>
          </cell>
          <cell r="L1346" t="str">
            <v xml:space="preserve">Tramos Existentes </v>
          </cell>
          <cell r="M1346" t="str">
            <v>Existente</v>
          </cell>
        </row>
        <row r="1347">
          <cell r="B1347">
            <v>489</v>
          </cell>
          <cell r="C1347">
            <v>481</v>
          </cell>
          <cell r="D1347">
            <v>1.4999999999999999E-2</v>
          </cell>
          <cell r="E1347">
            <v>8</v>
          </cell>
          <cell r="F1347">
            <v>1311.87</v>
          </cell>
          <cell r="G1347">
            <v>1311.79</v>
          </cell>
          <cell r="H1347">
            <v>1308.79</v>
          </cell>
          <cell r="I1347">
            <v>1308.75</v>
          </cell>
          <cell r="J1347">
            <v>30.5</v>
          </cell>
          <cell r="K1347">
            <v>0</v>
          </cell>
          <cell r="L1347" t="str">
            <v xml:space="preserve">Tramos Existentes </v>
          </cell>
          <cell r="M1347" t="str">
            <v>Existente</v>
          </cell>
        </row>
        <row r="1348">
          <cell r="B1348">
            <v>481</v>
          </cell>
          <cell r="C1348">
            <v>414</v>
          </cell>
          <cell r="D1348">
            <v>1.4999999999999999E-2</v>
          </cell>
          <cell r="E1348">
            <v>8</v>
          </cell>
          <cell r="F1348">
            <v>1311.79</v>
          </cell>
          <cell r="G1348">
            <v>1313.58</v>
          </cell>
          <cell r="H1348">
            <v>1308.75</v>
          </cell>
          <cell r="I1348">
            <v>1308.72</v>
          </cell>
          <cell r="J1348">
            <v>29.7</v>
          </cell>
          <cell r="K1348">
            <v>0</v>
          </cell>
          <cell r="L1348" t="str">
            <v xml:space="preserve">Tramos Existentes </v>
          </cell>
          <cell r="M1348" t="str">
            <v>Existente</v>
          </cell>
        </row>
        <row r="1349">
          <cell r="B1349" t="str">
            <v>445i</v>
          </cell>
          <cell r="C1349">
            <v>446</v>
          </cell>
          <cell r="D1349">
            <v>1.4999999999999999E-2</v>
          </cell>
          <cell r="E1349">
            <v>12</v>
          </cell>
          <cell r="F1349">
            <v>1309.96</v>
          </cell>
          <cell r="G1349">
            <v>1308.8399999999999</v>
          </cell>
          <cell r="H1349">
            <v>1307.96</v>
          </cell>
          <cell r="I1349">
            <v>1307.07</v>
          </cell>
          <cell r="J1349">
            <v>38.799999999999997</v>
          </cell>
          <cell r="K1349">
            <v>0</v>
          </cell>
          <cell r="L1349" t="str">
            <v xml:space="preserve">Tramos Existentes </v>
          </cell>
          <cell r="M1349" t="str">
            <v>Existente</v>
          </cell>
        </row>
        <row r="1350">
          <cell r="B1350">
            <v>602</v>
          </cell>
          <cell r="C1350">
            <v>605</v>
          </cell>
          <cell r="D1350">
            <v>1.4999999999999999E-2</v>
          </cell>
          <cell r="E1350">
            <v>8</v>
          </cell>
          <cell r="F1350">
            <v>1305.43</v>
          </cell>
          <cell r="G1350">
            <v>1303.3800000000001</v>
          </cell>
          <cell r="H1350">
            <v>1302.82</v>
          </cell>
          <cell r="I1350">
            <v>1299.5899999999999</v>
          </cell>
          <cell r="J1350">
            <v>27</v>
          </cell>
          <cell r="K1350">
            <v>0</v>
          </cell>
          <cell r="L1350" t="str">
            <v xml:space="preserve">Tramos Existentes </v>
          </cell>
          <cell r="M1350" t="str">
            <v>Existente</v>
          </cell>
        </row>
        <row r="1351">
          <cell r="B1351" t="str">
            <v>444ii</v>
          </cell>
          <cell r="C1351">
            <v>442</v>
          </cell>
          <cell r="D1351">
            <v>1.4999999999999999E-2</v>
          </cell>
          <cell r="E1351">
            <v>16</v>
          </cell>
          <cell r="F1351">
            <v>1311.33</v>
          </cell>
          <cell r="G1351">
            <v>1304.69</v>
          </cell>
          <cell r="H1351">
            <v>1309.6300000000001</v>
          </cell>
          <cell r="I1351">
            <v>1301.3900000000001</v>
          </cell>
          <cell r="J1351">
            <v>71.7</v>
          </cell>
          <cell r="K1351">
            <v>0</v>
          </cell>
          <cell r="L1351" t="str">
            <v xml:space="preserve">Tramos Existentes </v>
          </cell>
          <cell r="M1351" t="str">
            <v>Existente</v>
          </cell>
        </row>
        <row r="1352">
          <cell r="B1352">
            <v>885</v>
          </cell>
          <cell r="C1352">
            <v>883</v>
          </cell>
          <cell r="D1352">
            <v>1.4999999999999999E-2</v>
          </cell>
          <cell r="E1352">
            <v>24</v>
          </cell>
          <cell r="F1352">
            <v>1311.32</v>
          </cell>
          <cell r="G1352">
            <v>1312.39</v>
          </cell>
          <cell r="H1352">
            <v>1308.3699999999999</v>
          </cell>
          <cell r="I1352">
            <v>1306.81</v>
          </cell>
          <cell r="J1352">
            <v>29.2</v>
          </cell>
          <cell r="K1352">
            <v>0</v>
          </cell>
          <cell r="L1352" t="str">
            <v xml:space="preserve">Tramos Existentes </v>
          </cell>
          <cell r="M1352" t="str">
            <v>Existente</v>
          </cell>
        </row>
        <row r="1353">
          <cell r="B1353" t="str">
            <v>481i</v>
          </cell>
          <cell r="C1353">
            <v>419</v>
          </cell>
          <cell r="D1353">
            <v>1.4999999999999999E-2</v>
          </cell>
          <cell r="E1353">
            <v>12</v>
          </cell>
          <cell r="F1353">
            <v>1311.79</v>
          </cell>
          <cell r="G1353">
            <v>1311.48</v>
          </cell>
          <cell r="H1353">
            <v>1309.72</v>
          </cell>
          <cell r="I1353">
            <v>1309.07</v>
          </cell>
          <cell r="J1353">
            <v>23.9</v>
          </cell>
          <cell r="K1353">
            <v>0</v>
          </cell>
          <cell r="L1353" t="str">
            <v xml:space="preserve">Tramos Existentes </v>
          </cell>
          <cell r="M1353" t="str">
            <v>Existente</v>
          </cell>
        </row>
        <row r="1354">
          <cell r="B1354">
            <v>419</v>
          </cell>
          <cell r="C1354" t="str">
            <v>P16</v>
          </cell>
          <cell r="D1354">
            <v>1.4999999999999999E-2</v>
          </cell>
          <cell r="E1354">
            <v>8</v>
          </cell>
          <cell r="F1354">
            <v>1311.48</v>
          </cell>
          <cell r="G1354">
            <v>1311.4</v>
          </cell>
          <cell r="H1354">
            <v>1309.07</v>
          </cell>
          <cell r="I1354">
            <v>1308.5899999999999</v>
          </cell>
          <cell r="J1354">
            <v>14.9</v>
          </cell>
          <cell r="K1354">
            <v>0</v>
          </cell>
          <cell r="L1354" t="str">
            <v xml:space="preserve">Tramos Existentes </v>
          </cell>
          <cell r="M1354" t="str">
            <v>Existente</v>
          </cell>
        </row>
        <row r="1355">
          <cell r="B1355">
            <v>253</v>
          </cell>
          <cell r="C1355">
            <v>327</v>
          </cell>
          <cell r="D1355">
            <v>1.4999999999999999E-2</v>
          </cell>
          <cell r="E1355">
            <v>8</v>
          </cell>
          <cell r="F1355">
            <v>1309.8</v>
          </cell>
          <cell r="G1355">
            <v>1309.6300000000001</v>
          </cell>
          <cell r="H1355">
            <v>1308.96</v>
          </cell>
          <cell r="I1355">
            <v>1308.0899999999999</v>
          </cell>
          <cell r="J1355">
            <v>69.8</v>
          </cell>
          <cell r="K1355">
            <v>0</v>
          </cell>
          <cell r="L1355" t="str">
            <v xml:space="preserve">Tramos Existentes </v>
          </cell>
          <cell r="M1355" t="str">
            <v>Existente</v>
          </cell>
        </row>
        <row r="1356">
          <cell r="B1356">
            <v>43</v>
          </cell>
          <cell r="C1356">
            <v>42</v>
          </cell>
          <cell r="D1356">
            <v>0.01</v>
          </cell>
          <cell r="E1356">
            <v>8</v>
          </cell>
          <cell r="F1356">
            <v>1312.26</v>
          </cell>
          <cell r="G1356">
            <v>1311.21</v>
          </cell>
          <cell r="H1356">
            <v>1310.85</v>
          </cell>
          <cell r="I1356">
            <v>1308.74</v>
          </cell>
          <cell r="J1356">
            <v>75.900000000000006</v>
          </cell>
          <cell r="K1356">
            <v>0</v>
          </cell>
          <cell r="L1356" t="str">
            <v xml:space="preserve">Tramos Existentes </v>
          </cell>
          <cell r="M1356" t="str">
            <v>Existente</v>
          </cell>
        </row>
        <row r="1357">
          <cell r="B1357">
            <v>414</v>
          </cell>
          <cell r="C1357">
            <v>883</v>
          </cell>
          <cell r="D1357">
            <v>1.4999999999999999E-2</v>
          </cell>
          <cell r="E1357">
            <v>8</v>
          </cell>
          <cell r="F1357">
            <v>1313.58</v>
          </cell>
          <cell r="G1357">
            <v>1312.39</v>
          </cell>
          <cell r="H1357">
            <v>1308.72</v>
          </cell>
          <cell r="I1357">
            <v>1306.81</v>
          </cell>
          <cell r="J1357">
            <v>59.5</v>
          </cell>
          <cell r="K1357">
            <v>0</v>
          </cell>
          <cell r="L1357" t="str">
            <v xml:space="preserve">Tramos Existentes </v>
          </cell>
          <cell r="M1357" t="str">
            <v>Existente</v>
          </cell>
        </row>
        <row r="1358">
          <cell r="B1358">
            <v>42</v>
          </cell>
          <cell r="C1358">
            <v>45</v>
          </cell>
          <cell r="D1358">
            <v>0.01</v>
          </cell>
          <cell r="E1358">
            <v>10</v>
          </cell>
          <cell r="F1358">
            <v>1311.21</v>
          </cell>
          <cell r="G1358">
            <v>1307.8800000000001</v>
          </cell>
          <cell r="H1358">
            <v>1308.74</v>
          </cell>
          <cell r="I1358">
            <v>1305.95</v>
          </cell>
          <cell r="J1358">
            <v>70.099999999999994</v>
          </cell>
          <cell r="K1358">
            <v>0</v>
          </cell>
          <cell r="L1358" t="str">
            <v xml:space="preserve">Tramos Existentes </v>
          </cell>
          <cell r="M1358" t="str">
            <v>Existente</v>
          </cell>
        </row>
        <row r="1359">
          <cell r="B1359">
            <v>420</v>
          </cell>
          <cell r="C1359" t="str">
            <v>P16</v>
          </cell>
          <cell r="D1359">
            <v>1.4999999999999999E-2</v>
          </cell>
          <cell r="E1359">
            <v>8</v>
          </cell>
          <cell r="F1359">
            <v>1311.45</v>
          </cell>
          <cell r="G1359">
            <v>1311.4</v>
          </cell>
          <cell r="H1359">
            <v>1308.6099999999999</v>
          </cell>
          <cell r="I1359">
            <v>1308.5899999999999</v>
          </cell>
          <cell r="J1359">
            <v>15.8</v>
          </cell>
          <cell r="K1359">
            <v>0</v>
          </cell>
          <cell r="L1359" t="str">
            <v xml:space="preserve">Tramos Existentes </v>
          </cell>
          <cell r="M1359" t="str">
            <v>Existente</v>
          </cell>
        </row>
        <row r="1360">
          <cell r="B1360" t="str">
            <v>413i</v>
          </cell>
          <cell r="C1360">
            <v>414</v>
          </cell>
          <cell r="D1360">
            <v>1.4999999999999999E-2</v>
          </cell>
          <cell r="E1360">
            <v>8</v>
          </cell>
          <cell r="F1360">
            <v>1313.06</v>
          </cell>
          <cell r="G1360">
            <v>1313.58</v>
          </cell>
          <cell r="H1360">
            <v>1312.03</v>
          </cell>
          <cell r="I1360">
            <v>1308.72</v>
          </cell>
          <cell r="J1360">
            <v>29.9</v>
          </cell>
          <cell r="K1360">
            <v>0</v>
          </cell>
          <cell r="L1360" t="str">
            <v xml:space="preserve">Tramos Existentes </v>
          </cell>
          <cell r="M1360" t="str">
            <v>Existente</v>
          </cell>
        </row>
        <row r="1361">
          <cell r="B1361">
            <v>327</v>
          </cell>
          <cell r="C1361">
            <v>325</v>
          </cell>
          <cell r="D1361">
            <v>1.4999999999999999E-2</v>
          </cell>
          <cell r="E1361">
            <v>8</v>
          </cell>
          <cell r="F1361">
            <v>1309.6300000000001</v>
          </cell>
          <cell r="G1361">
            <v>1309.45</v>
          </cell>
          <cell r="H1361">
            <v>1308.0899999999999</v>
          </cell>
          <cell r="I1361">
            <v>1307.75</v>
          </cell>
          <cell r="J1361">
            <v>23.3</v>
          </cell>
          <cell r="K1361">
            <v>0</v>
          </cell>
          <cell r="L1361" t="str">
            <v xml:space="preserve">Tramos Existentes </v>
          </cell>
          <cell r="M1361" t="str">
            <v>Existente</v>
          </cell>
        </row>
        <row r="1362">
          <cell r="B1362">
            <v>45</v>
          </cell>
          <cell r="C1362">
            <v>46</v>
          </cell>
          <cell r="D1362">
            <v>0.01</v>
          </cell>
          <cell r="E1362">
            <v>10</v>
          </cell>
          <cell r="F1362">
            <v>1307.8800000000001</v>
          </cell>
          <cell r="G1362">
            <v>1305.06</v>
          </cell>
          <cell r="H1362">
            <v>1305.95</v>
          </cell>
          <cell r="I1362">
            <v>1303.3599999999999</v>
          </cell>
          <cell r="J1362">
            <v>24.8</v>
          </cell>
          <cell r="K1362">
            <v>0</v>
          </cell>
          <cell r="L1362" t="str">
            <v xml:space="preserve">Tramos Existentes </v>
          </cell>
          <cell r="M1362" t="str">
            <v>Existente</v>
          </cell>
        </row>
        <row r="1363">
          <cell r="B1363">
            <v>46</v>
          </cell>
          <cell r="C1363">
            <v>47</v>
          </cell>
          <cell r="D1363">
            <v>1.4999999999999999E-2</v>
          </cell>
          <cell r="E1363">
            <v>10</v>
          </cell>
          <cell r="F1363">
            <v>1305.06</v>
          </cell>
          <cell r="G1363">
            <v>1302.3599999999999</v>
          </cell>
          <cell r="H1363">
            <v>1303.3599999999999</v>
          </cell>
          <cell r="I1363">
            <v>1299.8399999999999</v>
          </cell>
          <cell r="J1363">
            <v>18.100000000000001</v>
          </cell>
          <cell r="K1363">
            <v>0</v>
          </cell>
          <cell r="L1363" t="str">
            <v xml:space="preserve">Tramos Existentes </v>
          </cell>
          <cell r="M1363" t="str">
            <v>Existente</v>
          </cell>
        </row>
        <row r="1364">
          <cell r="B1364">
            <v>47</v>
          </cell>
          <cell r="C1364">
            <v>49</v>
          </cell>
          <cell r="D1364">
            <v>1.4999999999999999E-2</v>
          </cell>
          <cell r="E1364">
            <v>10</v>
          </cell>
          <cell r="F1364">
            <v>1302.3599999999999</v>
          </cell>
          <cell r="G1364">
            <v>1300.55</v>
          </cell>
          <cell r="H1364">
            <v>1299.8399999999999</v>
          </cell>
          <cell r="I1364">
            <v>1297.51</v>
          </cell>
          <cell r="J1364">
            <v>21</v>
          </cell>
          <cell r="K1364">
            <v>0</v>
          </cell>
          <cell r="L1364" t="str">
            <v xml:space="preserve">Tramos Existentes </v>
          </cell>
          <cell r="M1364" t="str">
            <v>Existente</v>
          </cell>
        </row>
        <row r="1365">
          <cell r="B1365">
            <v>49</v>
          </cell>
          <cell r="C1365">
            <v>50</v>
          </cell>
          <cell r="D1365">
            <v>1.4999999999999999E-2</v>
          </cell>
          <cell r="E1365">
            <v>10</v>
          </cell>
          <cell r="F1365">
            <v>1300.55</v>
          </cell>
          <cell r="G1365">
            <v>1300.97</v>
          </cell>
          <cell r="H1365">
            <v>1297.51</v>
          </cell>
          <cell r="I1365">
            <v>1295.3</v>
          </cell>
          <cell r="J1365">
            <v>11.8</v>
          </cell>
          <cell r="K1365">
            <v>0</v>
          </cell>
          <cell r="L1365" t="str">
            <v xml:space="preserve">Tramos Existentes </v>
          </cell>
          <cell r="M1365" t="str">
            <v>Existente</v>
          </cell>
        </row>
        <row r="1366">
          <cell r="B1366" t="str">
            <v>551i</v>
          </cell>
          <cell r="C1366">
            <v>490</v>
          </cell>
          <cell r="D1366">
            <v>1.4999999999999999E-2</v>
          </cell>
          <cell r="E1366">
            <v>8</v>
          </cell>
          <cell r="F1366">
            <v>1314.04</v>
          </cell>
          <cell r="G1366">
            <v>1311.84</v>
          </cell>
          <cell r="H1366">
            <v>1312.3</v>
          </cell>
          <cell r="I1366">
            <v>1310.86</v>
          </cell>
          <cell r="J1366">
            <v>30</v>
          </cell>
          <cell r="K1366">
            <v>0</v>
          </cell>
          <cell r="L1366" t="str">
            <v xml:space="preserve">Tramos Existentes </v>
          </cell>
          <cell r="M1366" t="str">
            <v>Existente</v>
          </cell>
        </row>
        <row r="1367">
          <cell r="B1367">
            <v>490</v>
          </cell>
          <cell r="C1367">
            <v>482</v>
          </cell>
          <cell r="D1367">
            <v>1.4999999999999999E-2</v>
          </cell>
          <cell r="E1367">
            <v>8</v>
          </cell>
          <cell r="F1367">
            <v>1311.84</v>
          </cell>
          <cell r="G1367">
            <v>1311.75</v>
          </cell>
          <cell r="H1367">
            <v>1310.86</v>
          </cell>
          <cell r="I1367">
            <v>1309.06</v>
          </cell>
          <cell r="J1367">
            <v>31.2</v>
          </cell>
          <cell r="K1367">
            <v>0</v>
          </cell>
          <cell r="L1367" t="str">
            <v xml:space="preserve">Tramos Existentes </v>
          </cell>
          <cell r="M1367" t="str">
            <v>Existente</v>
          </cell>
        </row>
        <row r="1368">
          <cell r="B1368">
            <v>965</v>
          </cell>
          <cell r="C1368">
            <v>413</v>
          </cell>
          <cell r="D1368">
            <v>1.4999999999999999E-2</v>
          </cell>
          <cell r="E1368">
            <v>8</v>
          </cell>
          <cell r="F1368">
            <v>1314.1</v>
          </cell>
          <cell r="G1368">
            <v>1313.06</v>
          </cell>
          <cell r="H1368">
            <v>1312.42</v>
          </cell>
          <cell r="I1368">
            <v>1312.01</v>
          </cell>
          <cell r="J1368">
            <v>28.7</v>
          </cell>
          <cell r="K1368">
            <v>0</v>
          </cell>
          <cell r="L1368" t="str">
            <v xml:space="preserve">Tramos Existentes </v>
          </cell>
          <cell r="M1368" t="str">
            <v>Existente</v>
          </cell>
        </row>
        <row r="1369">
          <cell r="B1369">
            <v>448</v>
          </cell>
          <cell r="C1369">
            <v>449</v>
          </cell>
          <cell r="D1369">
            <v>1.4999999999999999E-2</v>
          </cell>
          <cell r="E1369">
            <v>10</v>
          </cell>
          <cell r="F1369">
            <v>1308.23</v>
          </cell>
          <cell r="G1369">
            <v>1308.6400000000001</v>
          </cell>
          <cell r="H1369">
            <v>1307.1400000000001</v>
          </cell>
          <cell r="I1369">
            <v>1306.3800000000001</v>
          </cell>
          <cell r="J1369">
            <v>33.700000000000003</v>
          </cell>
          <cell r="K1369">
            <v>0</v>
          </cell>
          <cell r="L1369" t="str">
            <v xml:space="preserve">Tramos Existentes </v>
          </cell>
          <cell r="M1369" t="str">
            <v>Existente</v>
          </cell>
        </row>
        <row r="1370">
          <cell r="B1370">
            <v>953</v>
          </cell>
          <cell r="C1370">
            <v>954</v>
          </cell>
          <cell r="D1370">
            <v>1.4999999999999999E-2</v>
          </cell>
          <cell r="E1370">
            <v>8</v>
          </cell>
          <cell r="F1370">
            <v>1303.21</v>
          </cell>
          <cell r="G1370">
            <v>1301.5999999999999</v>
          </cell>
          <cell r="H1370">
            <v>1299.17</v>
          </cell>
          <cell r="I1370">
            <v>1298.22</v>
          </cell>
          <cell r="J1370">
            <v>35.299999999999997</v>
          </cell>
          <cell r="K1370">
            <v>0</v>
          </cell>
          <cell r="L1370" t="str">
            <v xml:space="preserve">Tramos Existentes </v>
          </cell>
          <cell r="M1370" t="str">
            <v>Existente</v>
          </cell>
        </row>
        <row r="1371">
          <cell r="B1371">
            <v>325</v>
          </cell>
          <cell r="C1371">
            <v>323</v>
          </cell>
          <cell r="D1371">
            <v>1.4999999999999999E-2</v>
          </cell>
          <cell r="E1371">
            <v>8</v>
          </cell>
          <cell r="F1371">
            <v>1309.45</v>
          </cell>
          <cell r="G1371">
            <v>1309.54</v>
          </cell>
          <cell r="H1371">
            <v>1307.75</v>
          </cell>
          <cell r="I1371">
            <v>1306.81</v>
          </cell>
          <cell r="J1371">
            <v>13.6</v>
          </cell>
          <cell r="K1371">
            <v>0</v>
          </cell>
          <cell r="L1371" t="str">
            <v xml:space="preserve">Tramos Existentes </v>
          </cell>
          <cell r="M1371" t="str">
            <v>Existente</v>
          </cell>
        </row>
        <row r="1372">
          <cell r="B1372">
            <v>413</v>
          </cell>
          <cell r="C1372">
            <v>970</v>
          </cell>
          <cell r="D1372">
            <v>1.4999999999999999E-2</v>
          </cell>
          <cell r="E1372">
            <v>8</v>
          </cell>
          <cell r="F1372">
            <v>1313.06</v>
          </cell>
          <cell r="G1372">
            <v>1310.28</v>
          </cell>
          <cell r="H1372">
            <v>1312.01</v>
          </cell>
          <cell r="I1372">
            <v>1304.97</v>
          </cell>
          <cell r="J1372">
            <v>76.8</v>
          </cell>
          <cell r="K1372">
            <v>0</v>
          </cell>
          <cell r="L1372" t="str">
            <v xml:space="preserve">Tramos Existentes </v>
          </cell>
          <cell r="M1372" t="str">
            <v>Existente</v>
          </cell>
        </row>
        <row r="1373">
          <cell r="B1373" t="str">
            <v>482i</v>
          </cell>
          <cell r="C1373">
            <v>415</v>
          </cell>
          <cell r="D1373">
            <v>1.4999999999999999E-2</v>
          </cell>
          <cell r="E1373">
            <v>8</v>
          </cell>
          <cell r="F1373">
            <v>1311.75</v>
          </cell>
          <cell r="G1373">
            <v>1313.59</v>
          </cell>
          <cell r="H1373">
            <v>1309.1199999999999</v>
          </cell>
          <cell r="I1373">
            <v>1309.08</v>
          </cell>
          <cell r="J1373">
            <v>29.2</v>
          </cell>
          <cell r="K1373">
            <v>0</v>
          </cell>
          <cell r="L1373" t="str">
            <v xml:space="preserve">Tramos Existentes </v>
          </cell>
          <cell r="M1373" t="str">
            <v>Existente</v>
          </cell>
        </row>
        <row r="1374">
          <cell r="B1374">
            <v>415</v>
          </cell>
          <cell r="C1374">
            <v>884</v>
          </cell>
          <cell r="D1374">
            <v>1.4999999999999999E-2</v>
          </cell>
          <cell r="E1374">
            <v>8</v>
          </cell>
          <cell r="F1374">
            <v>1313.59</v>
          </cell>
          <cell r="G1374">
            <v>1312.14</v>
          </cell>
          <cell r="H1374">
            <v>1309.08</v>
          </cell>
          <cell r="I1374">
            <v>1306.6400000000001</v>
          </cell>
          <cell r="J1374">
            <v>64</v>
          </cell>
          <cell r="K1374">
            <v>0</v>
          </cell>
          <cell r="L1374" t="str">
            <v xml:space="preserve">Tramos Existentes </v>
          </cell>
          <cell r="M1374" t="str">
            <v>Existente</v>
          </cell>
        </row>
        <row r="1375">
          <cell r="B1375">
            <v>884</v>
          </cell>
          <cell r="C1375">
            <v>967</v>
          </cell>
          <cell r="D1375">
            <v>1.4999999999999999E-2</v>
          </cell>
          <cell r="E1375">
            <v>8</v>
          </cell>
          <cell r="F1375">
            <v>1312.14</v>
          </cell>
          <cell r="G1375">
            <v>1310.01</v>
          </cell>
          <cell r="H1375">
            <v>1306.6400000000001</v>
          </cell>
          <cell r="I1375">
            <v>1304.3</v>
          </cell>
          <cell r="J1375">
            <v>36</v>
          </cell>
          <cell r="K1375">
            <v>0</v>
          </cell>
          <cell r="L1375" t="str">
            <v xml:space="preserve">Tramos Existentes </v>
          </cell>
          <cell r="M1375" t="str">
            <v>Existente</v>
          </cell>
        </row>
        <row r="1376">
          <cell r="B1376">
            <v>967</v>
          </cell>
          <cell r="C1376">
            <v>952</v>
          </cell>
          <cell r="D1376">
            <v>1.4999999999999999E-2</v>
          </cell>
          <cell r="E1376">
            <v>8</v>
          </cell>
          <cell r="F1376">
            <v>1310.01</v>
          </cell>
          <cell r="G1376">
            <v>1304.32</v>
          </cell>
          <cell r="H1376">
            <v>1304.3</v>
          </cell>
          <cell r="I1376">
            <v>1301.27</v>
          </cell>
          <cell r="J1376">
            <v>20.6</v>
          </cell>
          <cell r="K1376">
            <v>0</v>
          </cell>
          <cell r="L1376" t="str">
            <v xml:space="preserve">Tramos Existentes </v>
          </cell>
          <cell r="M1376" t="str">
            <v>Existente</v>
          </cell>
        </row>
        <row r="1377">
          <cell r="B1377">
            <v>952</v>
          </cell>
          <cell r="C1377">
            <v>953</v>
          </cell>
          <cell r="D1377">
            <v>1.4999999999999999E-2</v>
          </cell>
          <cell r="E1377">
            <v>8</v>
          </cell>
          <cell r="F1377">
            <v>1304.32</v>
          </cell>
          <cell r="G1377">
            <v>1303.21</v>
          </cell>
          <cell r="H1377">
            <v>1301.27</v>
          </cell>
          <cell r="I1377">
            <v>1299.17</v>
          </cell>
          <cell r="J1377">
            <v>19.8</v>
          </cell>
          <cell r="K1377">
            <v>0</v>
          </cell>
          <cell r="L1377" t="str">
            <v xml:space="preserve">Tramos Existentes </v>
          </cell>
          <cell r="M1377" t="str">
            <v>Existente</v>
          </cell>
        </row>
        <row r="1378">
          <cell r="B1378">
            <v>418</v>
          </cell>
          <cell r="C1378">
            <v>885</v>
          </cell>
          <cell r="D1378">
            <v>1.4999999999999999E-2</v>
          </cell>
          <cell r="E1378">
            <v>10</v>
          </cell>
          <cell r="F1378">
            <v>1311.3</v>
          </cell>
          <cell r="G1378">
            <v>1311.32</v>
          </cell>
          <cell r="H1378">
            <v>1308.6300000000001</v>
          </cell>
          <cell r="I1378">
            <v>1308.3699999999999</v>
          </cell>
          <cell r="J1378">
            <v>13</v>
          </cell>
          <cell r="K1378">
            <v>0</v>
          </cell>
          <cell r="L1378" t="str">
            <v xml:space="preserve">Tramos Existentes </v>
          </cell>
          <cell r="M1378" t="str">
            <v>Existente</v>
          </cell>
        </row>
        <row r="1379">
          <cell r="B1379">
            <v>254</v>
          </cell>
          <cell r="C1379">
            <v>328</v>
          </cell>
          <cell r="D1379">
            <v>1.4999999999999999E-2</v>
          </cell>
          <cell r="E1379">
            <v>8</v>
          </cell>
          <cell r="F1379">
            <v>1309.82</v>
          </cell>
          <cell r="G1379">
            <v>1309.6400000000001</v>
          </cell>
          <cell r="H1379">
            <v>1308.32</v>
          </cell>
          <cell r="I1379">
            <v>1307.21</v>
          </cell>
          <cell r="J1379">
            <v>69.8</v>
          </cell>
          <cell r="K1379">
            <v>0</v>
          </cell>
          <cell r="L1379" t="str">
            <v xml:space="preserve">Tramos Existentes </v>
          </cell>
          <cell r="M1379" t="str">
            <v>Existente</v>
          </cell>
        </row>
        <row r="1380">
          <cell r="B1380">
            <v>328</v>
          </cell>
          <cell r="C1380">
            <v>326</v>
          </cell>
          <cell r="D1380">
            <v>1.4999999999999999E-2</v>
          </cell>
          <cell r="E1380">
            <v>8</v>
          </cell>
          <cell r="F1380">
            <v>1309.6400000000001</v>
          </cell>
          <cell r="G1380">
            <v>1309.5</v>
          </cell>
          <cell r="H1380">
            <v>1307.21</v>
          </cell>
          <cell r="I1380">
            <v>1307.1500000000001</v>
          </cell>
          <cell r="J1380">
            <v>21.1</v>
          </cell>
          <cell r="K1380">
            <v>0</v>
          </cell>
          <cell r="L1380" t="str">
            <v xml:space="preserve">Tramos Existentes </v>
          </cell>
          <cell r="M1380" t="str">
            <v>Existente</v>
          </cell>
        </row>
        <row r="1381">
          <cell r="B1381">
            <v>954</v>
          </cell>
          <cell r="C1381">
            <v>955</v>
          </cell>
          <cell r="D1381">
            <v>1.4999999999999999E-2</v>
          </cell>
          <cell r="E1381">
            <v>8</v>
          </cell>
          <cell r="F1381">
            <v>1301.5999999999999</v>
          </cell>
          <cell r="G1381">
            <v>1299.67</v>
          </cell>
          <cell r="H1381">
            <v>1298.22</v>
          </cell>
          <cell r="I1381">
            <v>1295.4000000000001</v>
          </cell>
          <cell r="J1381">
            <v>30.5</v>
          </cell>
          <cell r="K1381">
            <v>0</v>
          </cell>
          <cell r="L1381" t="str">
            <v xml:space="preserve">Tramos Existentes </v>
          </cell>
          <cell r="M1381" t="str">
            <v>Existente</v>
          </cell>
        </row>
        <row r="1382">
          <cell r="B1382" t="str">
            <v>P15</v>
          </cell>
          <cell r="C1382">
            <v>417</v>
          </cell>
          <cell r="D1382">
            <v>0.01</v>
          </cell>
          <cell r="E1382">
            <v>12</v>
          </cell>
          <cell r="F1382">
            <v>1316.14</v>
          </cell>
          <cell r="G1382">
            <v>1316.42</v>
          </cell>
          <cell r="H1382">
            <v>1313.58</v>
          </cell>
          <cell r="I1382">
            <v>1313.51</v>
          </cell>
          <cell r="J1382">
            <v>27</v>
          </cell>
          <cell r="K1382">
            <v>0</v>
          </cell>
          <cell r="L1382" t="str">
            <v xml:space="preserve">Tramos Existentes </v>
          </cell>
          <cell r="M1382" t="str">
            <v>Existente</v>
          </cell>
        </row>
        <row r="1383">
          <cell r="B1383">
            <v>417</v>
          </cell>
          <cell r="C1383">
            <v>692</v>
          </cell>
          <cell r="D1383">
            <v>1.4999999999999999E-2</v>
          </cell>
          <cell r="E1383">
            <v>10</v>
          </cell>
          <cell r="F1383">
            <v>1316.42</v>
          </cell>
          <cell r="G1383">
            <v>1316.14</v>
          </cell>
          <cell r="H1383">
            <v>1313.51</v>
          </cell>
          <cell r="I1383">
            <v>1311.47</v>
          </cell>
          <cell r="J1383">
            <v>27.1</v>
          </cell>
          <cell r="K1383">
            <v>0</v>
          </cell>
          <cell r="L1383" t="str">
            <v xml:space="preserve">Renovacion </v>
          </cell>
          <cell r="M1383" t="str">
            <v>Existente</v>
          </cell>
        </row>
        <row r="1384">
          <cell r="B1384">
            <v>692</v>
          </cell>
          <cell r="C1384">
            <v>630</v>
          </cell>
          <cell r="D1384">
            <v>1.4999999999999999E-2</v>
          </cell>
          <cell r="E1384">
            <v>10</v>
          </cell>
          <cell r="F1384">
            <v>1316.14</v>
          </cell>
          <cell r="G1384">
            <v>1315.3</v>
          </cell>
          <cell r="H1384">
            <v>1311.47</v>
          </cell>
          <cell r="I1384">
            <v>1305.45</v>
          </cell>
          <cell r="J1384">
            <v>28.7</v>
          </cell>
          <cell r="K1384">
            <v>0</v>
          </cell>
          <cell r="L1384" t="str">
            <v xml:space="preserve">Tramos Existentes </v>
          </cell>
          <cell r="M1384" t="str">
            <v>Existente</v>
          </cell>
        </row>
        <row r="1385">
          <cell r="B1385" t="str">
            <v>489i</v>
          </cell>
          <cell r="C1385">
            <v>487</v>
          </cell>
          <cell r="D1385">
            <v>1.4999999999999999E-2</v>
          </cell>
          <cell r="E1385">
            <v>10</v>
          </cell>
          <cell r="F1385">
            <v>1311.87</v>
          </cell>
          <cell r="G1385">
            <v>1311.33</v>
          </cell>
          <cell r="H1385">
            <v>1308.8399999999999</v>
          </cell>
          <cell r="I1385">
            <v>1308.83</v>
          </cell>
          <cell r="J1385">
            <v>27.5</v>
          </cell>
          <cell r="K1385">
            <v>0</v>
          </cell>
          <cell r="L1385" t="str">
            <v xml:space="preserve">Tramos Existentes </v>
          </cell>
          <cell r="M1385" t="str">
            <v>Existente</v>
          </cell>
        </row>
        <row r="1386">
          <cell r="B1386">
            <v>487</v>
          </cell>
          <cell r="C1386">
            <v>484</v>
          </cell>
          <cell r="D1386">
            <v>1.4999999999999999E-2</v>
          </cell>
          <cell r="E1386">
            <v>10</v>
          </cell>
          <cell r="F1386">
            <v>1311.33</v>
          </cell>
          <cell r="G1386">
            <v>1311.16</v>
          </cell>
          <cell r="H1386">
            <v>1308.83</v>
          </cell>
          <cell r="I1386">
            <v>1308.8</v>
          </cell>
          <cell r="J1386">
            <v>25.6</v>
          </cell>
          <cell r="K1386">
            <v>0</v>
          </cell>
          <cell r="L1386" t="str">
            <v xml:space="preserve">Tramos Existentes </v>
          </cell>
          <cell r="M1386" t="str">
            <v>Existente</v>
          </cell>
        </row>
        <row r="1387">
          <cell r="B1387">
            <v>484</v>
          </cell>
          <cell r="C1387">
            <v>418</v>
          </cell>
          <cell r="D1387">
            <v>1.4999999999999999E-2</v>
          </cell>
          <cell r="E1387">
            <v>8</v>
          </cell>
          <cell r="F1387">
            <v>1311.16</v>
          </cell>
          <cell r="G1387">
            <v>1311.3</v>
          </cell>
          <cell r="H1387">
            <v>1308.8</v>
          </cell>
          <cell r="I1387">
            <v>1308.6300000000001</v>
          </cell>
          <cell r="J1387">
            <v>31</v>
          </cell>
          <cell r="K1387">
            <v>0</v>
          </cell>
          <cell r="L1387" t="str">
            <v xml:space="preserve">Tramos Existentes </v>
          </cell>
          <cell r="M1387" t="str">
            <v>Existente</v>
          </cell>
        </row>
        <row r="1388">
          <cell r="B1388" t="str">
            <v>423i</v>
          </cell>
          <cell r="C1388">
            <v>422</v>
          </cell>
          <cell r="D1388">
            <v>1.4999999999999999E-2</v>
          </cell>
          <cell r="E1388">
            <v>12</v>
          </cell>
          <cell r="F1388">
            <v>1303.3699999999999</v>
          </cell>
          <cell r="G1388">
            <v>1302.6199999999999</v>
          </cell>
          <cell r="H1388">
            <v>1302.17</v>
          </cell>
          <cell r="I1388">
            <v>1301.43</v>
          </cell>
          <cell r="J1388">
            <v>67.400000000000006</v>
          </cell>
          <cell r="K1388">
            <v>0</v>
          </cell>
          <cell r="L1388" t="str">
            <v xml:space="preserve">Tramos Existentes </v>
          </cell>
          <cell r="M1388" t="str">
            <v>Existente</v>
          </cell>
        </row>
        <row r="1389">
          <cell r="B1389">
            <v>951</v>
          </cell>
          <cell r="C1389" t="str">
            <v>D21</v>
          </cell>
          <cell r="D1389">
            <v>1.4999999999999999E-2</v>
          </cell>
          <cell r="E1389">
            <v>20</v>
          </cell>
          <cell r="F1389">
            <v>1304.49</v>
          </cell>
          <cell r="G1389">
            <v>1290.17</v>
          </cell>
          <cell r="H1389">
            <v>1300.51</v>
          </cell>
          <cell r="I1389">
            <v>1290.17</v>
          </cell>
          <cell r="J1389">
            <v>30</v>
          </cell>
          <cell r="K1389">
            <v>0</v>
          </cell>
          <cell r="L1389" t="str">
            <v xml:space="preserve">Tramos Existentes </v>
          </cell>
          <cell r="M1389" t="str">
            <v>Existente</v>
          </cell>
        </row>
        <row r="1390">
          <cell r="B1390">
            <v>439</v>
          </cell>
          <cell r="C1390">
            <v>438</v>
          </cell>
          <cell r="D1390">
            <v>1.4999999999999999E-2</v>
          </cell>
          <cell r="E1390">
            <v>10</v>
          </cell>
          <cell r="F1390">
            <v>1292.94</v>
          </cell>
          <cell r="G1390">
            <v>1293.46</v>
          </cell>
          <cell r="H1390">
            <v>1289.48</v>
          </cell>
          <cell r="I1390">
            <v>1288.52</v>
          </cell>
          <cell r="J1390">
            <v>37.799999999999997</v>
          </cell>
          <cell r="K1390">
            <v>0</v>
          </cell>
          <cell r="L1390" t="str">
            <v xml:space="preserve">Tramos Existentes </v>
          </cell>
          <cell r="M1390" t="str">
            <v>Existente</v>
          </cell>
        </row>
        <row r="1391">
          <cell r="B1391">
            <v>432</v>
          </cell>
          <cell r="C1391">
            <v>615</v>
          </cell>
          <cell r="D1391">
            <v>1.4999999999999999E-2</v>
          </cell>
          <cell r="E1391">
            <v>8</v>
          </cell>
          <cell r="F1391">
            <v>1313.43</v>
          </cell>
          <cell r="G1391">
            <v>1313.78</v>
          </cell>
          <cell r="H1391">
            <v>1311.35</v>
          </cell>
          <cell r="I1391">
            <v>1311.26</v>
          </cell>
          <cell r="J1391">
            <v>54.2</v>
          </cell>
          <cell r="K1391">
            <v>0</v>
          </cell>
          <cell r="L1391" t="str">
            <v xml:space="preserve">Tramos Existentes </v>
          </cell>
          <cell r="M1391" t="str">
            <v>Existente</v>
          </cell>
        </row>
        <row r="1392">
          <cell r="B1392">
            <v>482</v>
          </cell>
          <cell r="C1392">
            <v>420</v>
          </cell>
          <cell r="D1392">
            <v>1.4999999999999999E-2</v>
          </cell>
          <cell r="E1392">
            <v>8</v>
          </cell>
          <cell r="F1392">
            <v>1311.75</v>
          </cell>
          <cell r="G1392">
            <v>1311.45</v>
          </cell>
          <cell r="H1392">
            <v>1309.06</v>
          </cell>
          <cell r="I1392">
            <v>1308.6099999999999</v>
          </cell>
          <cell r="J1392">
            <v>24.6</v>
          </cell>
          <cell r="K1392">
            <v>0</v>
          </cell>
          <cell r="L1392" t="str">
            <v xml:space="preserve">Tramos Existentes </v>
          </cell>
          <cell r="M1392" t="str">
            <v>Existente</v>
          </cell>
        </row>
        <row r="1393">
          <cell r="B1393">
            <v>435</v>
          </cell>
          <cell r="C1393">
            <v>1115</v>
          </cell>
          <cell r="D1393">
            <v>1.4999999999999999E-2</v>
          </cell>
          <cell r="E1393">
            <v>10</v>
          </cell>
          <cell r="F1393">
            <v>1292.5</v>
          </cell>
          <cell r="G1393">
            <v>1292.8599999999999</v>
          </cell>
          <cell r="H1393">
            <v>1290.69</v>
          </cell>
          <cell r="I1393">
            <v>1288.49</v>
          </cell>
          <cell r="J1393">
            <v>92.7</v>
          </cell>
          <cell r="K1393">
            <v>0</v>
          </cell>
          <cell r="L1393" t="str">
            <v xml:space="preserve">Tramos Existentes </v>
          </cell>
          <cell r="M1393" t="str">
            <v>Existente</v>
          </cell>
        </row>
        <row r="1394">
          <cell r="B1394" t="str">
            <v>437i</v>
          </cell>
          <cell r="C1394">
            <v>572</v>
          </cell>
          <cell r="D1394">
            <v>1.4999999999999999E-2</v>
          </cell>
          <cell r="E1394">
            <v>10</v>
          </cell>
          <cell r="F1394">
            <v>1294.1600000000001</v>
          </cell>
          <cell r="G1394">
            <v>1293.6400000000001</v>
          </cell>
          <cell r="H1394">
            <v>1292.82</v>
          </cell>
          <cell r="I1394">
            <v>1290.83</v>
          </cell>
          <cell r="J1394">
            <v>57.2</v>
          </cell>
          <cell r="K1394">
            <v>0</v>
          </cell>
          <cell r="L1394" t="str">
            <v xml:space="preserve">Tramos Existentes </v>
          </cell>
          <cell r="M1394" t="str">
            <v>Existente</v>
          </cell>
        </row>
        <row r="1395">
          <cell r="B1395">
            <v>572</v>
          </cell>
          <cell r="C1395">
            <v>888</v>
          </cell>
          <cell r="D1395">
            <v>1.4999999999999999E-2</v>
          </cell>
          <cell r="E1395">
            <v>10</v>
          </cell>
          <cell r="F1395">
            <v>1293.6400000000001</v>
          </cell>
          <cell r="G1395">
            <v>1292.26</v>
          </cell>
          <cell r="H1395">
            <v>1290.83</v>
          </cell>
          <cell r="I1395">
            <v>1290.01</v>
          </cell>
          <cell r="J1395">
            <v>37.1</v>
          </cell>
          <cell r="K1395">
            <v>0</v>
          </cell>
          <cell r="L1395" t="str">
            <v xml:space="preserve">Tramos Existentes </v>
          </cell>
          <cell r="M1395" t="str">
            <v>Existente</v>
          </cell>
        </row>
        <row r="1396">
          <cell r="B1396">
            <v>437</v>
          </cell>
          <cell r="C1396">
            <v>438</v>
          </cell>
          <cell r="D1396">
            <v>1.4999999999999999E-2</v>
          </cell>
          <cell r="E1396">
            <v>12</v>
          </cell>
          <cell r="F1396">
            <v>1294.1600000000001</v>
          </cell>
          <cell r="G1396">
            <v>1293.46</v>
          </cell>
          <cell r="H1396">
            <v>1292.79</v>
          </cell>
          <cell r="I1396">
            <v>1288.52</v>
          </cell>
          <cell r="J1396">
            <v>55.1</v>
          </cell>
          <cell r="K1396">
            <v>0</v>
          </cell>
          <cell r="L1396" t="str">
            <v xml:space="preserve">Tramos Existentes </v>
          </cell>
          <cell r="M1396" t="str">
            <v>Existente</v>
          </cell>
        </row>
        <row r="1397">
          <cell r="B1397">
            <v>763</v>
          </cell>
          <cell r="C1397">
            <v>764</v>
          </cell>
          <cell r="D1397">
            <v>1.4999999999999999E-2</v>
          </cell>
          <cell r="E1397">
            <v>8</v>
          </cell>
          <cell r="F1397">
            <v>1277.1199999999999</v>
          </cell>
          <cell r="G1397">
            <v>1277.32</v>
          </cell>
          <cell r="H1397">
            <v>1276.03</v>
          </cell>
          <cell r="I1397">
            <v>1275.92</v>
          </cell>
          <cell r="J1397">
            <v>3.1</v>
          </cell>
          <cell r="K1397">
            <v>0</v>
          </cell>
          <cell r="L1397" t="str">
            <v xml:space="preserve">Tramos Existentes </v>
          </cell>
          <cell r="M1397" t="str">
            <v>Existente</v>
          </cell>
        </row>
        <row r="1398">
          <cell r="B1398">
            <v>440</v>
          </cell>
          <cell r="C1398">
            <v>439</v>
          </cell>
          <cell r="D1398">
            <v>1.4999999999999999E-2</v>
          </cell>
          <cell r="E1398">
            <v>14</v>
          </cell>
          <cell r="F1398">
            <v>1292.97</v>
          </cell>
          <cell r="G1398">
            <v>1292.94</v>
          </cell>
          <cell r="H1398">
            <v>1290.57</v>
          </cell>
          <cell r="I1398">
            <v>1289.48</v>
          </cell>
          <cell r="J1398">
            <v>13.2</v>
          </cell>
          <cell r="K1398">
            <v>0</v>
          </cell>
          <cell r="L1398" t="str">
            <v xml:space="preserve">Tramos Existentes </v>
          </cell>
          <cell r="M1398" t="str">
            <v>Existente</v>
          </cell>
        </row>
        <row r="1399">
          <cell r="B1399" t="str">
            <v>43ii</v>
          </cell>
          <cell r="C1399">
            <v>11</v>
          </cell>
          <cell r="D1399">
            <v>1.4999999999999999E-2</v>
          </cell>
          <cell r="E1399">
            <v>8</v>
          </cell>
          <cell r="F1399">
            <v>1312.26</v>
          </cell>
          <cell r="G1399">
            <v>1310.03</v>
          </cell>
          <cell r="H1399">
            <v>1311.03</v>
          </cell>
          <cell r="I1399">
            <v>1306.5999999999999</v>
          </cell>
          <cell r="J1399">
            <v>70.900000000000006</v>
          </cell>
          <cell r="K1399">
            <v>0</v>
          </cell>
          <cell r="L1399" t="str">
            <v xml:space="preserve">Tramos Existentes </v>
          </cell>
          <cell r="M1399" t="str">
            <v>Existente</v>
          </cell>
        </row>
        <row r="1400">
          <cell r="B1400">
            <v>403</v>
          </cell>
          <cell r="C1400">
            <v>402</v>
          </cell>
          <cell r="D1400">
            <v>1.4999999999999999E-2</v>
          </cell>
          <cell r="E1400">
            <v>10</v>
          </cell>
          <cell r="F1400">
            <v>1313.45</v>
          </cell>
          <cell r="G1400">
            <v>1312.63</v>
          </cell>
          <cell r="H1400">
            <v>1312.26</v>
          </cell>
          <cell r="I1400">
            <v>1309.1199999999999</v>
          </cell>
          <cell r="J1400">
            <v>62.3</v>
          </cell>
          <cell r="K1400">
            <v>0</v>
          </cell>
          <cell r="L1400" t="str">
            <v xml:space="preserve">Tramos Existentes </v>
          </cell>
          <cell r="M1400" t="str">
            <v>Existente</v>
          </cell>
        </row>
        <row r="1401">
          <cell r="B1401">
            <v>408</v>
          </cell>
          <cell r="C1401">
            <v>409</v>
          </cell>
          <cell r="D1401">
            <v>1.4999999999999999E-2</v>
          </cell>
          <cell r="E1401">
            <v>16</v>
          </cell>
          <cell r="F1401">
            <v>1310.0999999999999</v>
          </cell>
          <cell r="G1401">
            <v>1298.78</v>
          </cell>
          <cell r="H1401">
            <v>1305.5899999999999</v>
          </cell>
          <cell r="I1401">
            <v>1296.58</v>
          </cell>
          <cell r="J1401">
            <v>34</v>
          </cell>
          <cell r="K1401">
            <v>0</v>
          </cell>
          <cell r="L1401" t="str">
            <v xml:space="preserve">Tramos Existentes </v>
          </cell>
          <cell r="M1401" t="str">
            <v>Existente</v>
          </cell>
        </row>
        <row r="1402">
          <cell r="B1402" t="str">
            <v>44i</v>
          </cell>
          <cell r="C1402">
            <v>45</v>
          </cell>
          <cell r="D1402">
            <v>0.01</v>
          </cell>
          <cell r="E1402">
            <v>8</v>
          </cell>
          <cell r="F1402">
            <v>1309.32</v>
          </cell>
          <cell r="G1402">
            <v>1307.8800000000001</v>
          </cell>
          <cell r="H1402">
            <v>1307.72</v>
          </cell>
          <cell r="I1402">
            <v>1305.95</v>
          </cell>
          <cell r="J1402">
            <v>75.3</v>
          </cell>
          <cell r="K1402">
            <v>0</v>
          </cell>
          <cell r="L1402" t="str">
            <v xml:space="preserve">Tramos Existentes </v>
          </cell>
          <cell r="M1402" t="str">
            <v>Existente</v>
          </cell>
        </row>
        <row r="1403">
          <cell r="B1403" t="str">
            <v>440i</v>
          </cell>
          <cell r="C1403">
            <v>771</v>
          </cell>
          <cell r="D1403">
            <v>1.4999999999999999E-2</v>
          </cell>
          <cell r="E1403">
            <v>12</v>
          </cell>
          <cell r="F1403">
            <v>1292.97</v>
          </cell>
          <cell r="G1403">
            <v>1293.43</v>
          </cell>
          <cell r="H1403">
            <v>1290.6199999999999</v>
          </cell>
          <cell r="I1403">
            <v>1290</v>
          </cell>
          <cell r="J1403">
            <v>44.8</v>
          </cell>
          <cell r="K1403">
            <v>0</v>
          </cell>
          <cell r="L1403" t="str">
            <v xml:space="preserve">Tramos Existentes </v>
          </cell>
          <cell r="M1403" t="str">
            <v>Existente</v>
          </cell>
        </row>
        <row r="1404">
          <cell r="B1404">
            <v>771</v>
          </cell>
          <cell r="C1404">
            <v>1105</v>
          </cell>
          <cell r="D1404">
            <v>0.01</v>
          </cell>
          <cell r="E1404">
            <v>12</v>
          </cell>
          <cell r="F1404">
            <v>1293.43</v>
          </cell>
          <cell r="G1404">
            <v>1293.4000000000001</v>
          </cell>
          <cell r="H1404">
            <v>1290</v>
          </cell>
          <cell r="I1404">
            <v>1288.51</v>
          </cell>
          <cell r="J1404">
            <v>38.9</v>
          </cell>
          <cell r="K1404">
            <v>0</v>
          </cell>
          <cell r="L1404" t="str">
            <v xml:space="preserve">Tramos Existentes </v>
          </cell>
          <cell r="M1404" t="str">
            <v>Existente</v>
          </cell>
        </row>
        <row r="1405">
          <cell r="B1405">
            <v>259</v>
          </cell>
          <cell r="C1405">
            <v>323</v>
          </cell>
          <cell r="D1405">
            <v>1.4999999999999999E-2</v>
          </cell>
          <cell r="E1405">
            <v>8</v>
          </cell>
          <cell r="F1405">
            <v>1309.96</v>
          </cell>
          <cell r="G1405">
            <v>1309.54</v>
          </cell>
          <cell r="H1405">
            <v>1308.53</v>
          </cell>
          <cell r="I1405">
            <v>1306.81</v>
          </cell>
          <cell r="J1405">
            <v>57.5</v>
          </cell>
          <cell r="K1405">
            <v>0</v>
          </cell>
          <cell r="L1405" t="str">
            <v xml:space="preserve">Tramos Existentes </v>
          </cell>
          <cell r="M1405" t="str">
            <v>Existente</v>
          </cell>
        </row>
        <row r="1406">
          <cell r="B1406">
            <v>438</v>
          </cell>
          <cell r="C1406">
            <v>1105</v>
          </cell>
          <cell r="D1406">
            <v>1.4999999999999999E-2</v>
          </cell>
          <cell r="E1406">
            <v>12</v>
          </cell>
          <cell r="F1406">
            <v>1293.46</v>
          </cell>
          <cell r="G1406">
            <v>1293.4000000000001</v>
          </cell>
          <cell r="H1406">
            <v>1288.52</v>
          </cell>
          <cell r="I1406">
            <v>1288.51</v>
          </cell>
          <cell r="J1406">
            <v>40.9</v>
          </cell>
          <cell r="K1406">
            <v>0</v>
          </cell>
          <cell r="L1406" t="str">
            <v xml:space="preserve">Tramos Existentes </v>
          </cell>
          <cell r="M1406" t="str">
            <v>Existente</v>
          </cell>
        </row>
        <row r="1407">
          <cell r="B1407">
            <v>631</v>
          </cell>
          <cell r="C1407">
            <v>430</v>
          </cell>
          <cell r="D1407">
            <v>1.4999999999999999E-2</v>
          </cell>
          <cell r="E1407">
            <v>12</v>
          </cell>
          <cell r="F1407">
            <v>1301.19</v>
          </cell>
          <cell r="G1407">
            <v>1299.7</v>
          </cell>
          <cell r="H1407">
            <v>1300.01</v>
          </cell>
          <cell r="I1407">
            <v>1298.3</v>
          </cell>
          <cell r="J1407">
            <v>43.2</v>
          </cell>
          <cell r="K1407">
            <v>0</v>
          </cell>
          <cell r="L1407" t="str">
            <v xml:space="preserve">Tramos Existentes </v>
          </cell>
          <cell r="M1407" t="str">
            <v>Existente</v>
          </cell>
        </row>
        <row r="1408">
          <cell r="B1408">
            <v>422</v>
          </cell>
          <cell r="C1408">
            <v>986</v>
          </cell>
          <cell r="D1408">
            <v>1.4999999999999999E-2</v>
          </cell>
          <cell r="E1408">
            <v>12</v>
          </cell>
          <cell r="F1408">
            <v>1302.6199999999999</v>
          </cell>
          <cell r="G1408">
            <v>1301.3900000000001</v>
          </cell>
          <cell r="H1408">
            <v>1301.43</v>
          </cell>
          <cell r="I1408">
            <v>1299.3399999999999</v>
          </cell>
          <cell r="J1408">
            <v>45.9</v>
          </cell>
          <cell r="K1408">
            <v>0</v>
          </cell>
          <cell r="L1408" t="str">
            <v xml:space="preserve">Tramos Existentes </v>
          </cell>
          <cell r="M1408" t="str">
            <v>Existente</v>
          </cell>
        </row>
        <row r="1409">
          <cell r="B1409">
            <v>425</v>
          </cell>
          <cell r="C1409">
            <v>424</v>
          </cell>
          <cell r="D1409">
            <v>1.4999999999999999E-2</v>
          </cell>
          <cell r="E1409">
            <v>12</v>
          </cell>
          <cell r="F1409">
            <v>1301.4000000000001</v>
          </cell>
          <cell r="G1409">
            <v>1301.46</v>
          </cell>
          <cell r="H1409">
            <v>1299.99</v>
          </cell>
          <cell r="I1409">
            <v>1299.8</v>
          </cell>
          <cell r="J1409">
            <v>40.200000000000003</v>
          </cell>
          <cell r="K1409">
            <v>0</v>
          </cell>
          <cell r="L1409" t="str">
            <v xml:space="preserve">Tramos Existentes </v>
          </cell>
          <cell r="M1409" t="str">
            <v>Existente</v>
          </cell>
        </row>
        <row r="1410">
          <cell r="B1410">
            <v>424</v>
          </cell>
          <cell r="C1410">
            <v>354</v>
          </cell>
          <cell r="D1410">
            <v>1.4999999999999999E-2</v>
          </cell>
          <cell r="E1410">
            <v>12</v>
          </cell>
          <cell r="F1410">
            <v>1301.46</v>
          </cell>
          <cell r="G1410">
            <v>1301.76</v>
          </cell>
          <cell r="H1410">
            <v>1299.8</v>
          </cell>
          <cell r="I1410">
            <v>1299.32</v>
          </cell>
          <cell r="J1410">
            <v>17.899999999999999</v>
          </cell>
          <cell r="K1410">
            <v>0</v>
          </cell>
          <cell r="L1410" t="str">
            <v xml:space="preserve">Tramos Existentes </v>
          </cell>
          <cell r="M1410" t="str">
            <v>Existente</v>
          </cell>
        </row>
        <row r="1411">
          <cell r="B1411">
            <v>406</v>
          </cell>
          <cell r="C1411">
            <v>405</v>
          </cell>
          <cell r="D1411">
            <v>1.4999999999999999E-2</v>
          </cell>
          <cell r="E1411">
            <v>10</v>
          </cell>
          <cell r="F1411">
            <v>1310.97</v>
          </cell>
          <cell r="G1411">
            <v>1312.28</v>
          </cell>
          <cell r="H1411">
            <v>1309.54</v>
          </cell>
          <cell r="I1411">
            <v>1308.44</v>
          </cell>
          <cell r="J1411">
            <v>51.8</v>
          </cell>
          <cell r="K1411">
            <v>0</v>
          </cell>
          <cell r="L1411" t="str">
            <v xml:space="preserve">Tramos Existentes </v>
          </cell>
          <cell r="M1411" t="str">
            <v>Existente</v>
          </cell>
        </row>
        <row r="1412">
          <cell r="B1412">
            <v>404</v>
          </cell>
          <cell r="C1412">
            <v>405</v>
          </cell>
          <cell r="D1412">
            <v>1.4999999999999999E-2</v>
          </cell>
          <cell r="E1412">
            <v>10</v>
          </cell>
          <cell r="F1412">
            <v>1313.3</v>
          </cell>
          <cell r="G1412">
            <v>1312.28</v>
          </cell>
          <cell r="H1412">
            <v>1310.97</v>
          </cell>
          <cell r="I1412">
            <v>1308.44</v>
          </cell>
          <cell r="J1412">
            <v>62</v>
          </cell>
          <cell r="K1412">
            <v>0</v>
          </cell>
          <cell r="L1412" t="str">
            <v xml:space="preserve">Tramos Existentes </v>
          </cell>
          <cell r="M1412" t="str">
            <v>Existente</v>
          </cell>
        </row>
        <row r="1413">
          <cell r="B1413">
            <v>615</v>
          </cell>
          <cell r="C1413">
            <v>616</v>
          </cell>
          <cell r="D1413">
            <v>1.4999999999999999E-2</v>
          </cell>
          <cell r="E1413">
            <v>10</v>
          </cell>
          <cell r="F1413">
            <v>1313.78</v>
          </cell>
          <cell r="G1413">
            <v>1312.89</v>
          </cell>
          <cell r="H1413">
            <v>1311.26</v>
          </cell>
          <cell r="I1413">
            <v>1310.3399999999999</v>
          </cell>
          <cell r="J1413">
            <v>35.9</v>
          </cell>
          <cell r="K1413">
            <v>0</v>
          </cell>
          <cell r="L1413" t="str">
            <v xml:space="preserve">Tramos Existentes </v>
          </cell>
          <cell r="M1413" t="str">
            <v>Existente</v>
          </cell>
        </row>
        <row r="1414">
          <cell r="B1414">
            <v>426</v>
          </cell>
          <cell r="C1414">
            <v>632</v>
          </cell>
          <cell r="D1414">
            <v>1.4999999999999999E-2</v>
          </cell>
          <cell r="E1414">
            <v>16</v>
          </cell>
          <cell r="F1414">
            <v>1301.56</v>
          </cell>
          <cell r="G1414">
            <v>1299.43</v>
          </cell>
          <cell r="H1414">
            <v>1296.69</v>
          </cell>
          <cell r="I1414">
            <v>1295.9100000000001</v>
          </cell>
          <cell r="J1414">
            <v>58.1</v>
          </cell>
          <cell r="K1414">
            <v>0</v>
          </cell>
          <cell r="L1414" t="str">
            <v xml:space="preserve">Tramos Existentes </v>
          </cell>
          <cell r="M1414" t="str">
            <v>Existente</v>
          </cell>
        </row>
        <row r="1415">
          <cell r="B1415">
            <v>326</v>
          </cell>
          <cell r="C1415">
            <v>329</v>
          </cell>
          <cell r="D1415">
            <v>1.4999999999999999E-2</v>
          </cell>
          <cell r="E1415">
            <v>8</v>
          </cell>
          <cell r="F1415">
            <v>1309.5</v>
          </cell>
          <cell r="G1415">
            <v>1309.53</v>
          </cell>
          <cell r="H1415">
            <v>1307.1500000000001</v>
          </cell>
          <cell r="I1415">
            <v>1306.6199999999999</v>
          </cell>
          <cell r="J1415">
            <v>8.1</v>
          </cell>
          <cell r="K1415">
            <v>0</v>
          </cell>
          <cell r="L1415" t="str">
            <v xml:space="preserve">Tramos Existentes </v>
          </cell>
          <cell r="M1415" t="str">
            <v>Existente</v>
          </cell>
        </row>
        <row r="1416">
          <cell r="B1416">
            <v>430</v>
          </cell>
          <cell r="C1416">
            <v>429</v>
          </cell>
          <cell r="D1416">
            <v>1.4999999999999999E-2</v>
          </cell>
          <cell r="E1416">
            <v>16</v>
          </cell>
          <cell r="F1416">
            <v>1299.7</v>
          </cell>
          <cell r="G1416">
            <v>1299.6099999999999</v>
          </cell>
          <cell r="H1416">
            <v>1298.3</v>
          </cell>
          <cell r="I1416">
            <v>1297.76</v>
          </cell>
          <cell r="J1416">
            <v>15.8</v>
          </cell>
          <cell r="K1416">
            <v>0</v>
          </cell>
          <cell r="L1416" t="str">
            <v xml:space="preserve">Tramos Existentes </v>
          </cell>
          <cell r="M1416" t="str">
            <v>Existente</v>
          </cell>
        </row>
        <row r="1417">
          <cell r="B1417">
            <v>613</v>
          </cell>
          <cell r="C1417">
            <v>404</v>
          </cell>
          <cell r="D1417">
            <v>1.4999999999999999E-2</v>
          </cell>
          <cell r="E1417">
            <v>10</v>
          </cell>
          <cell r="F1417">
            <v>1314.06</v>
          </cell>
          <cell r="G1417">
            <v>1313.3</v>
          </cell>
          <cell r="H1417">
            <v>1312.27</v>
          </cell>
          <cell r="I1417">
            <v>1310.97</v>
          </cell>
          <cell r="J1417">
            <v>61.5</v>
          </cell>
          <cell r="K1417">
            <v>0</v>
          </cell>
          <cell r="L1417" t="str">
            <v xml:space="preserve">Tramos Existentes </v>
          </cell>
          <cell r="M1417" t="str">
            <v>Existente</v>
          </cell>
        </row>
        <row r="1418">
          <cell r="B1418">
            <v>429</v>
          </cell>
          <cell r="C1418">
            <v>428</v>
          </cell>
          <cell r="D1418">
            <v>0.01</v>
          </cell>
          <cell r="E1418">
            <v>24</v>
          </cell>
          <cell r="F1418">
            <v>1299.6099999999999</v>
          </cell>
          <cell r="G1418">
            <v>1300</v>
          </cell>
          <cell r="H1418">
            <v>1297.76</v>
          </cell>
          <cell r="I1418">
            <v>1297</v>
          </cell>
          <cell r="J1418">
            <v>37.4</v>
          </cell>
          <cell r="K1418">
            <v>0</v>
          </cell>
          <cell r="L1418" t="str">
            <v xml:space="preserve">Tramos Existentes </v>
          </cell>
          <cell r="M1418" t="str">
            <v>Existente</v>
          </cell>
        </row>
        <row r="1419">
          <cell r="B1419">
            <v>428</v>
          </cell>
          <cell r="C1419">
            <v>427</v>
          </cell>
          <cell r="D1419">
            <v>1.4999999999999999E-2</v>
          </cell>
          <cell r="E1419">
            <v>24</v>
          </cell>
          <cell r="F1419">
            <v>1300</v>
          </cell>
          <cell r="G1419">
            <v>1300.03</v>
          </cell>
          <cell r="H1419">
            <v>1297</v>
          </cell>
          <cell r="I1419">
            <v>1296.71</v>
          </cell>
          <cell r="J1419">
            <v>32.799999999999997</v>
          </cell>
          <cell r="K1419">
            <v>0</v>
          </cell>
          <cell r="L1419" t="str">
            <v xml:space="preserve">Tramos Existentes </v>
          </cell>
          <cell r="M1419" t="str">
            <v>Existente</v>
          </cell>
        </row>
        <row r="1420">
          <cell r="B1420">
            <v>764</v>
          </cell>
          <cell r="C1420" t="str">
            <v>D13</v>
          </cell>
          <cell r="D1420">
            <v>1.4999999999999999E-2</v>
          </cell>
          <cell r="E1420">
            <v>8</v>
          </cell>
          <cell r="F1420">
            <v>1277.32</v>
          </cell>
          <cell r="G1420">
            <v>1265.49</v>
          </cell>
          <cell r="H1420">
            <v>1275.92</v>
          </cell>
          <cell r="I1420">
            <v>1265.49</v>
          </cell>
          <cell r="J1420">
            <v>29.9</v>
          </cell>
          <cell r="K1420">
            <v>0</v>
          </cell>
          <cell r="L1420" t="str">
            <v xml:space="preserve">Tramos Existentes </v>
          </cell>
          <cell r="M1420" t="str">
            <v>Existente</v>
          </cell>
        </row>
        <row r="1421">
          <cell r="B1421">
            <v>612</v>
          </cell>
          <cell r="C1421">
            <v>613</v>
          </cell>
          <cell r="D1421">
            <v>1.4999999999999999E-2</v>
          </cell>
          <cell r="E1421">
            <v>12</v>
          </cell>
          <cell r="F1421">
            <v>1314.89</v>
          </cell>
          <cell r="G1421">
            <v>1314.06</v>
          </cell>
          <cell r="H1421">
            <v>1313.32</v>
          </cell>
          <cell r="I1421">
            <v>1312.27</v>
          </cell>
          <cell r="J1421">
            <v>52.6</v>
          </cell>
          <cell r="K1421">
            <v>0</v>
          </cell>
          <cell r="L1421" t="str">
            <v xml:space="preserve">Tramos Existentes </v>
          </cell>
          <cell r="M1421" t="str">
            <v>Existente</v>
          </cell>
        </row>
        <row r="1422">
          <cell r="B1422" t="str">
            <v>425i</v>
          </cell>
          <cell r="C1422">
            <v>426</v>
          </cell>
          <cell r="D1422">
            <v>0.01</v>
          </cell>
          <cell r="E1422">
            <v>16</v>
          </cell>
          <cell r="F1422">
            <v>1301.4000000000001</v>
          </cell>
          <cell r="G1422">
            <v>1301.56</v>
          </cell>
          <cell r="H1422">
            <v>1300.06</v>
          </cell>
          <cell r="I1422">
            <v>1296.69</v>
          </cell>
          <cell r="J1422">
            <v>44.1</v>
          </cell>
          <cell r="K1422">
            <v>0</v>
          </cell>
          <cell r="L1422" t="str">
            <v xml:space="preserve">Tramos Existentes </v>
          </cell>
          <cell r="M1422" t="str">
            <v>Existente</v>
          </cell>
        </row>
        <row r="1423">
          <cell r="B1423" t="str">
            <v>MH-237</v>
          </cell>
          <cell r="C1423">
            <v>780</v>
          </cell>
          <cell r="D1423">
            <v>1.4999999999999999E-2</v>
          </cell>
          <cell r="E1423">
            <v>16</v>
          </cell>
          <cell r="F1423">
            <v>1253.73</v>
          </cell>
          <cell r="G1423">
            <v>1251.6600000000001</v>
          </cell>
          <cell r="H1423">
            <v>1250.7</v>
          </cell>
          <cell r="I1423">
            <v>1249.33</v>
          </cell>
          <cell r="J1423">
            <v>4.7</v>
          </cell>
          <cell r="K1423">
            <v>0</v>
          </cell>
          <cell r="L1423" t="str">
            <v>Inhabilitar</v>
          </cell>
          <cell r="M1423" t="str">
            <v>Existente</v>
          </cell>
        </row>
        <row r="1424">
          <cell r="B1424">
            <v>779</v>
          </cell>
          <cell r="C1424" t="str">
            <v>MH-237</v>
          </cell>
          <cell r="D1424">
            <v>1.4999999999999999E-2</v>
          </cell>
          <cell r="E1424">
            <v>16</v>
          </cell>
          <cell r="F1424">
            <v>1256.03</v>
          </cell>
          <cell r="G1424">
            <v>1253.73</v>
          </cell>
          <cell r="H1424">
            <v>1252.22</v>
          </cell>
          <cell r="I1424">
            <v>1250.7</v>
          </cell>
          <cell r="J1424">
            <v>5.2</v>
          </cell>
          <cell r="K1424">
            <v>0</v>
          </cell>
          <cell r="L1424" t="str">
            <v xml:space="preserve">Tramos Existentes </v>
          </cell>
          <cell r="M1424" t="str">
            <v>Existente</v>
          </cell>
        </row>
        <row r="1425">
          <cell r="B1425" t="str">
            <v>MH-235</v>
          </cell>
          <cell r="C1425">
            <v>1068</v>
          </cell>
          <cell r="D1425">
            <v>1.4999999999999999E-2</v>
          </cell>
          <cell r="E1425">
            <v>12</v>
          </cell>
          <cell r="F1425">
            <v>1255.22</v>
          </cell>
          <cell r="G1425">
            <v>1251.29</v>
          </cell>
          <cell r="H1425">
            <v>1252.25</v>
          </cell>
          <cell r="I1425">
            <v>1249.5999999999999</v>
          </cell>
          <cell r="J1425">
            <v>8.8000000000000007</v>
          </cell>
          <cell r="K1425">
            <v>0</v>
          </cell>
          <cell r="L1425" t="str">
            <v>Inhabilitar</v>
          </cell>
          <cell r="M1425" t="str">
            <v>Existente</v>
          </cell>
        </row>
        <row r="1426">
          <cell r="B1426">
            <v>1069</v>
          </cell>
          <cell r="C1426" t="str">
            <v>MH-235</v>
          </cell>
          <cell r="D1426">
            <v>1.4999999999999999E-2</v>
          </cell>
          <cell r="E1426">
            <v>12</v>
          </cell>
          <cell r="F1426">
            <v>1260.82</v>
          </cell>
          <cell r="G1426">
            <v>1255.22</v>
          </cell>
          <cell r="H1426">
            <v>1256.01</v>
          </cell>
          <cell r="I1426">
            <v>1252.25</v>
          </cell>
          <cell r="J1426">
            <v>12.5</v>
          </cell>
          <cell r="K1426">
            <v>0</v>
          </cell>
          <cell r="L1426" t="str">
            <v xml:space="preserve">Tramos Existentes </v>
          </cell>
          <cell r="M1426" t="str">
            <v>Existente</v>
          </cell>
        </row>
        <row r="1427">
          <cell r="B1427">
            <v>709</v>
          </cell>
          <cell r="C1427">
            <v>1074</v>
          </cell>
          <cell r="D1427">
            <v>1.4999999999999999E-2</v>
          </cell>
          <cell r="E1427">
            <v>16</v>
          </cell>
          <cell r="F1427">
            <v>1272.48</v>
          </cell>
          <cell r="G1427">
            <v>1269.52</v>
          </cell>
          <cell r="H1427">
            <v>1269.76</v>
          </cell>
          <cell r="I1427">
            <v>1267.01</v>
          </cell>
          <cell r="J1427">
            <v>38.200000000000003</v>
          </cell>
          <cell r="K1427">
            <v>0</v>
          </cell>
          <cell r="L1427" t="str">
            <v xml:space="preserve">Tramos Existentes </v>
          </cell>
          <cell r="M1427" t="str">
            <v>Existente</v>
          </cell>
        </row>
        <row r="1428">
          <cell r="B1428" t="str">
            <v>BV19</v>
          </cell>
          <cell r="C1428" t="str">
            <v>D6</v>
          </cell>
          <cell r="D1428">
            <v>1.4999999999999999E-2</v>
          </cell>
          <cell r="E1428">
            <v>28</v>
          </cell>
          <cell r="F1428">
            <v>1268.53</v>
          </cell>
          <cell r="G1428">
            <v>1279.07</v>
          </cell>
          <cell r="H1428">
            <v>1266.3599999999999</v>
          </cell>
          <cell r="I1428">
            <v>1263.06</v>
          </cell>
          <cell r="J1428">
            <v>5.8</v>
          </cell>
          <cell r="K1428">
            <v>0</v>
          </cell>
          <cell r="L1428" t="str">
            <v>Inhabilitar</v>
          </cell>
          <cell r="M1428" t="str">
            <v>Existente</v>
          </cell>
        </row>
        <row r="1429">
          <cell r="B1429">
            <v>653</v>
          </cell>
          <cell r="C1429" t="str">
            <v>BV19</v>
          </cell>
          <cell r="D1429">
            <v>1.4999999999999999E-2</v>
          </cell>
          <cell r="E1429">
            <v>28</v>
          </cell>
          <cell r="F1429">
            <v>1275.99</v>
          </cell>
          <cell r="G1429">
            <v>1268.53</v>
          </cell>
          <cell r="H1429">
            <v>1274.18</v>
          </cell>
          <cell r="I1429">
            <v>1266.3599999999999</v>
          </cell>
          <cell r="J1429">
            <v>72.8</v>
          </cell>
          <cell r="K1429">
            <v>0</v>
          </cell>
          <cell r="L1429" t="str">
            <v xml:space="preserve">Tramos Existentes </v>
          </cell>
          <cell r="M1429" t="str">
            <v>Existente</v>
          </cell>
        </row>
        <row r="1430">
          <cell r="B1430">
            <v>943</v>
          </cell>
          <cell r="C1430">
            <v>944</v>
          </cell>
          <cell r="D1430">
            <v>0.01</v>
          </cell>
          <cell r="E1430">
            <v>24</v>
          </cell>
          <cell r="F1430">
            <v>1279.1500000000001</v>
          </cell>
          <cell r="G1430">
            <v>1277.8</v>
          </cell>
          <cell r="H1430">
            <v>1274.93</v>
          </cell>
          <cell r="I1430">
            <v>1274.76</v>
          </cell>
          <cell r="J1430">
            <v>44.1</v>
          </cell>
          <cell r="K1430">
            <v>0</v>
          </cell>
          <cell r="L1430" t="str">
            <v>Inhabilitar</v>
          </cell>
          <cell r="M1430" t="str">
            <v>Existente</v>
          </cell>
        </row>
        <row r="1431">
          <cell r="B1431">
            <v>286</v>
          </cell>
          <cell r="C1431">
            <v>287</v>
          </cell>
          <cell r="D1431">
            <v>0.01</v>
          </cell>
          <cell r="E1431">
            <v>24</v>
          </cell>
          <cell r="F1431">
            <v>1277.01</v>
          </cell>
          <cell r="G1431">
            <v>1276.33</v>
          </cell>
          <cell r="H1431">
            <v>1275.25</v>
          </cell>
          <cell r="I1431">
            <v>1274.9100000000001</v>
          </cell>
          <cell r="J1431">
            <v>13.1</v>
          </cell>
          <cell r="K1431">
            <v>0</v>
          </cell>
          <cell r="L1431" t="str">
            <v xml:space="preserve">Tramos Existentes </v>
          </cell>
          <cell r="M1431" t="str">
            <v>Existente</v>
          </cell>
        </row>
        <row r="1432">
          <cell r="B1432">
            <v>282</v>
          </cell>
          <cell r="C1432">
            <v>286</v>
          </cell>
          <cell r="D1432">
            <v>0.01</v>
          </cell>
          <cell r="E1432">
            <v>24</v>
          </cell>
          <cell r="F1432">
            <v>1278.6199999999999</v>
          </cell>
          <cell r="G1432">
            <v>1277.01</v>
          </cell>
          <cell r="H1432">
            <v>1275.73</v>
          </cell>
          <cell r="I1432">
            <v>1275.25</v>
          </cell>
          <cell r="J1432">
            <v>22.1</v>
          </cell>
          <cell r="K1432">
            <v>0</v>
          </cell>
          <cell r="L1432" t="str">
            <v xml:space="preserve">Tramos Existentes </v>
          </cell>
          <cell r="M1432" t="str">
            <v>Existente</v>
          </cell>
        </row>
        <row r="1433">
          <cell r="B1433">
            <v>281</v>
          </cell>
          <cell r="C1433">
            <v>282</v>
          </cell>
          <cell r="D1433">
            <v>0.01</v>
          </cell>
          <cell r="E1433">
            <v>24</v>
          </cell>
          <cell r="F1433">
            <v>1279.49</v>
          </cell>
          <cell r="G1433">
            <v>1278.6199999999999</v>
          </cell>
          <cell r="H1433">
            <v>1277.8499999999999</v>
          </cell>
          <cell r="I1433">
            <v>1275.73</v>
          </cell>
          <cell r="J1433">
            <v>66</v>
          </cell>
          <cell r="K1433">
            <v>0</v>
          </cell>
          <cell r="L1433" t="str">
            <v xml:space="preserve">Tramos Existentes </v>
          </cell>
          <cell r="M1433" t="str">
            <v>Existente</v>
          </cell>
        </row>
        <row r="1434">
          <cell r="B1434">
            <v>681</v>
          </cell>
          <cell r="C1434" t="str">
            <v>MH-240</v>
          </cell>
          <cell r="D1434">
            <v>1.4999999999999999E-2</v>
          </cell>
          <cell r="E1434">
            <v>10</v>
          </cell>
          <cell r="F1434">
            <v>1289.1400000000001</v>
          </cell>
          <cell r="G1434">
            <v>1285.8800000000001</v>
          </cell>
          <cell r="H1434">
            <v>1286.28</v>
          </cell>
          <cell r="I1434">
            <v>1284.8</v>
          </cell>
          <cell r="J1434">
            <v>52.5</v>
          </cell>
          <cell r="K1434">
            <v>0</v>
          </cell>
          <cell r="L1434" t="str">
            <v xml:space="preserve">Tramos Existentes </v>
          </cell>
          <cell r="M1434" t="str">
            <v>Existente</v>
          </cell>
        </row>
        <row r="1435">
          <cell r="B1435" t="str">
            <v>MH-240</v>
          </cell>
          <cell r="C1435" t="str">
            <v>D23</v>
          </cell>
          <cell r="D1435">
            <v>1.4999999999999999E-2</v>
          </cell>
          <cell r="E1435">
            <v>10</v>
          </cell>
          <cell r="F1435">
            <v>1285.8800000000001</v>
          </cell>
          <cell r="G1435">
            <v>1285.47</v>
          </cell>
          <cell r="H1435">
            <v>1284.8</v>
          </cell>
          <cell r="I1435">
            <v>1284.6199999999999</v>
          </cell>
          <cell r="J1435">
            <v>6.5</v>
          </cell>
          <cell r="K1435">
            <v>0</v>
          </cell>
          <cell r="L1435" t="str">
            <v>Inhabilitar</v>
          </cell>
          <cell r="M1435" t="str">
            <v>Existente</v>
          </cell>
        </row>
        <row r="1436">
          <cell r="B1436">
            <v>181</v>
          </cell>
          <cell r="C1436">
            <v>182</v>
          </cell>
          <cell r="D1436">
            <v>1.4999999999999999E-2</v>
          </cell>
          <cell r="E1436">
            <v>16</v>
          </cell>
          <cell r="F1436">
            <v>1290.73</v>
          </cell>
          <cell r="G1436">
            <v>1287.1099999999999</v>
          </cell>
          <cell r="H1436">
            <v>1287.19</v>
          </cell>
          <cell r="I1436">
            <v>1285.51</v>
          </cell>
          <cell r="J1436">
            <v>21.3</v>
          </cell>
          <cell r="K1436">
            <v>0</v>
          </cell>
          <cell r="L1436" t="str">
            <v xml:space="preserve">Tramos Existentes </v>
          </cell>
          <cell r="M1436" t="str">
            <v>Existente</v>
          </cell>
        </row>
        <row r="1437">
          <cell r="B1437">
            <v>798</v>
          </cell>
          <cell r="C1437">
            <v>799</v>
          </cell>
          <cell r="D1437">
            <v>1.4999999999999999E-2</v>
          </cell>
          <cell r="E1437">
            <v>16</v>
          </cell>
          <cell r="F1437">
            <v>1293.68</v>
          </cell>
          <cell r="G1437">
            <v>1292.02</v>
          </cell>
          <cell r="H1437">
            <v>1289.5</v>
          </cell>
          <cell r="I1437">
            <v>1287.43</v>
          </cell>
          <cell r="J1437">
            <v>22.7</v>
          </cell>
          <cell r="K1437">
            <v>0</v>
          </cell>
          <cell r="L1437" t="str">
            <v xml:space="preserve">Tramos Existentes </v>
          </cell>
          <cell r="M1437" t="str">
            <v>Existente</v>
          </cell>
        </row>
        <row r="1438">
          <cell r="B1438" t="str">
            <v>AD21</v>
          </cell>
          <cell r="C1438" t="str">
            <v>D37</v>
          </cell>
          <cell r="D1438">
            <v>1.4999999999999999E-2</v>
          </cell>
          <cell r="E1438">
            <v>8</v>
          </cell>
          <cell r="F1438">
            <v>1292.01</v>
          </cell>
          <cell r="G1438">
            <v>1279.02</v>
          </cell>
          <cell r="H1438">
            <v>1289.19</v>
          </cell>
          <cell r="I1438">
            <v>1279.02</v>
          </cell>
          <cell r="J1438">
            <v>8.6</v>
          </cell>
          <cell r="K1438">
            <v>0</v>
          </cell>
          <cell r="L1438" t="str">
            <v xml:space="preserve">Tramos Existentes </v>
          </cell>
          <cell r="M1438" t="str">
            <v>Existente</v>
          </cell>
        </row>
        <row r="1439">
          <cell r="B1439">
            <v>1096</v>
          </cell>
          <cell r="C1439" t="str">
            <v>AD21</v>
          </cell>
          <cell r="D1439">
            <v>1.4999999999999999E-2</v>
          </cell>
          <cell r="E1439">
            <v>8</v>
          </cell>
          <cell r="F1439">
            <v>1293.8</v>
          </cell>
          <cell r="G1439">
            <v>1292.01</v>
          </cell>
          <cell r="H1439">
            <v>1289.99</v>
          </cell>
          <cell r="I1439">
            <v>1289.19</v>
          </cell>
          <cell r="J1439">
            <v>9.3000000000000007</v>
          </cell>
          <cell r="K1439">
            <v>0</v>
          </cell>
          <cell r="L1439" t="str">
            <v xml:space="preserve">Tramos Existentes </v>
          </cell>
          <cell r="M1439" t="str">
            <v>Existente</v>
          </cell>
        </row>
        <row r="1440">
          <cell r="B1440">
            <v>1027</v>
          </cell>
          <cell r="C1440">
            <v>1048</v>
          </cell>
          <cell r="D1440">
            <v>0.01</v>
          </cell>
          <cell r="E1440">
            <v>8</v>
          </cell>
          <cell r="F1440">
            <v>1294.32</v>
          </cell>
          <cell r="G1440">
            <v>1291.82</v>
          </cell>
          <cell r="H1440">
            <v>1290.33</v>
          </cell>
          <cell r="I1440">
            <v>1289.5899999999999</v>
          </cell>
          <cell r="J1440">
            <v>24.3</v>
          </cell>
          <cell r="K1440">
            <v>0</v>
          </cell>
          <cell r="L1440" t="str">
            <v xml:space="preserve">Tramos Existentes </v>
          </cell>
          <cell r="M1440" t="str">
            <v>Existente</v>
          </cell>
        </row>
        <row r="1441">
          <cell r="B1441">
            <v>1105</v>
          </cell>
          <cell r="C1441">
            <v>1115</v>
          </cell>
          <cell r="D1441">
            <v>1.4999999999999999E-2</v>
          </cell>
          <cell r="E1441">
            <v>16</v>
          </cell>
          <cell r="F1441">
            <v>1293.4000000000001</v>
          </cell>
          <cell r="G1441">
            <v>1292.8599999999999</v>
          </cell>
          <cell r="H1441">
            <v>1288.51</v>
          </cell>
          <cell r="I1441">
            <v>1288.49</v>
          </cell>
          <cell r="J1441">
            <v>43.3</v>
          </cell>
          <cell r="K1441">
            <v>0</v>
          </cell>
          <cell r="L1441" t="str">
            <v xml:space="preserve">Tramos Existentes </v>
          </cell>
          <cell r="M1441" t="str">
            <v>Existente</v>
          </cell>
        </row>
        <row r="1442">
          <cell r="B1442">
            <v>888</v>
          </cell>
          <cell r="C1442">
            <v>1104</v>
          </cell>
          <cell r="D1442">
            <v>1.4999999999999999E-2</v>
          </cell>
          <cell r="E1442">
            <v>8</v>
          </cell>
          <cell r="F1442">
            <v>1292.26</v>
          </cell>
          <cell r="G1442">
            <v>1294.54</v>
          </cell>
          <cell r="H1442">
            <v>1290.01</v>
          </cell>
          <cell r="I1442">
            <v>1290.72</v>
          </cell>
          <cell r="J1442">
            <v>60</v>
          </cell>
          <cell r="K1442">
            <v>0</v>
          </cell>
          <cell r="L1442" t="str">
            <v xml:space="preserve">Tramos Existentes </v>
          </cell>
          <cell r="M1442" t="str">
            <v>Existente</v>
          </cell>
        </row>
        <row r="1443">
          <cell r="B1443">
            <v>507</v>
          </cell>
          <cell r="C1443">
            <v>509</v>
          </cell>
          <cell r="D1443">
            <v>1.4999999999999999E-2</v>
          </cell>
          <cell r="E1443">
            <v>10</v>
          </cell>
          <cell r="F1443">
            <v>1294</v>
          </cell>
          <cell r="G1443">
            <v>1294</v>
          </cell>
          <cell r="H1443">
            <v>1291.43</v>
          </cell>
          <cell r="I1443">
            <v>1291.4000000000001</v>
          </cell>
          <cell r="J1443">
            <v>5.3</v>
          </cell>
          <cell r="K1443">
            <v>0</v>
          </cell>
          <cell r="L1443" t="str">
            <v xml:space="preserve">Tramos Existentes </v>
          </cell>
          <cell r="M1443" t="str">
            <v>Existente</v>
          </cell>
        </row>
        <row r="1444">
          <cell r="B1444">
            <v>223</v>
          </cell>
          <cell r="C1444">
            <v>222</v>
          </cell>
          <cell r="D1444">
            <v>1.4999999999999999E-2</v>
          </cell>
          <cell r="E1444">
            <v>16</v>
          </cell>
          <cell r="F1444">
            <v>1294.71</v>
          </cell>
          <cell r="G1444">
            <v>1293.4100000000001</v>
          </cell>
          <cell r="H1444">
            <v>1292.4000000000001</v>
          </cell>
          <cell r="I1444">
            <v>1291.26</v>
          </cell>
          <cell r="J1444">
            <v>24.9</v>
          </cell>
          <cell r="K1444">
            <v>0</v>
          </cell>
          <cell r="L1444" t="str">
            <v xml:space="preserve">Tramos Existentes </v>
          </cell>
          <cell r="M1444" t="str">
            <v>Existente</v>
          </cell>
        </row>
        <row r="1445">
          <cell r="B1445" t="str">
            <v>A1</v>
          </cell>
          <cell r="C1445" t="str">
            <v>D35</v>
          </cell>
          <cell r="D1445">
            <v>1.4999999999999999E-2</v>
          </cell>
          <cell r="E1445">
            <v>36</v>
          </cell>
          <cell r="F1445">
            <v>1292.45</v>
          </cell>
          <cell r="G1445">
            <v>1288.94</v>
          </cell>
          <cell r="H1445">
            <v>1289.57</v>
          </cell>
          <cell r="I1445">
            <v>1288.94</v>
          </cell>
          <cell r="J1445">
            <v>2.5</v>
          </cell>
          <cell r="K1445">
            <v>0</v>
          </cell>
          <cell r="L1445" t="str">
            <v>Inhabilitar</v>
          </cell>
          <cell r="M1445" t="str">
            <v>Existente</v>
          </cell>
        </row>
        <row r="1446">
          <cell r="B1446">
            <v>996</v>
          </cell>
          <cell r="C1446" t="str">
            <v>A1</v>
          </cell>
          <cell r="D1446">
            <v>1.4999999999999999E-2</v>
          </cell>
          <cell r="E1446">
            <v>36</v>
          </cell>
          <cell r="F1446">
            <v>1294.81</v>
          </cell>
          <cell r="G1446">
            <v>1292.45</v>
          </cell>
          <cell r="H1446">
            <v>1292.69</v>
          </cell>
          <cell r="I1446">
            <v>1289.57</v>
          </cell>
          <cell r="J1446">
            <v>33.6</v>
          </cell>
          <cell r="K1446">
            <v>0</v>
          </cell>
          <cell r="L1446" t="str">
            <v xml:space="preserve">Tramos Existentes </v>
          </cell>
          <cell r="M1446" t="str">
            <v>Existente</v>
          </cell>
        </row>
        <row r="1447">
          <cell r="B1447">
            <v>835</v>
          </cell>
          <cell r="C1447">
            <v>960</v>
          </cell>
          <cell r="D1447">
            <v>1.4999999999999999E-2</v>
          </cell>
          <cell r="E1447">
            <v>12</v>
          </cell>
          <cell r="F1447">
            <v>1294.8599999999999</v>
          </cell>
          <cell r="G1447">
            <v>1292.69</v>
          </cell>
          <cell r="H1447">
            <v>1292.68</v>
          </cell>
          <cell r="I1447">
            <v>1291.3399999999999</v>
          </cell>
          <cell r="J1447">
            <v>58.2</v>
          </cell>
          <cell r="K1447">
            <v>0</v>
          </cell>
          <cell r="L1447" t="str">
            <v xml:space="preserve">Tramos Existentes </v>
          </cell>
          <cell r="M1447" t="str">
            <v>Existente</v>
          </cell>
        </row>
        <row r="1448">
          <cell r="B1448">
            <v>711</v>
          </cell>
          <cell r="C1448">
            <v>996</v>
          </cell>
          <cell r="D1448">
            <v>0.01</v>
          </cell>
          <cell r="E1448">
            <v>22</v>
          </cell>
          <cell r="F1448">
            <v>1295.5899999999999</v>
          </cell>
          <cell r="G1448">
            <v>1294.81</v>
          </cell>
          <cell r="H1448">
            <v>1292.71</v>
          </cell>
          <cell r="I1448">
            <v>1292.69</v>
          </cell>
          <cell r="J1448">
            <v>5.8</v>
          </cell>
          <cell r="K1448">
            <v>0</v>
          </cell>
          <cell r="L1448" t="str">
            <v xml:space="preserve">Tramos Existentes </v>
          </cell>
          <cell r="M1448" t="str">
            <v>Existente</v>
          </cell>
        </row>
        <row r="1449">
          <cell r="B1449" t="str">
            <v>1025i</v>
          </cell>
          <cell r="C1449" t="str">
            <v>MH-244</v>
          </cell>
          <cell r="D1449">
            <v>0.01</v>
          </cell>
          <cell r="E1449">
            <v>14</v>
          </cell>
          <cell r="F1449">
            <v>1295.4000000000001</v>
          </cell>
          <cell r="G1449">
            <v>1294.3699999999999</v>
          </cell>
          <cell r="H1449">
            <v>1293.45</v>
          </cell>
          <cell r="I1449">
            <v>1293.43</v>
          </cell>
          <cell r="J1449">
            <v>9.4</v>
          </cell>
          <cell r="K1449">
            <v>0</v>
          </cell>
          <cell r="L1449" t="str">
            <v xml:space="preserve">Tramos Existentes </v>
          </cell>
          <cell r="M1449" t="str">
            <v>Existente</v>
          </cell>
        </row>
        <row r="1450">
          <cell r="B1450" t="str">
            <v>MH-244</v>
          </cell>
          <cell r="C1450" t="str">
            <v>D28</v>
          </cell>
          <cell r="D1450">
            <v>0.01</v>
          </cell>
          <cell r="E1450">
            <v>14</v>
          </cell>
          <cell r="F1450">
            <v>1294.3699999999999</v>
          </cell>
          <cell r="G1450">
            <v>1293.4100000000001</v>
          </cell>
          <cell r="H1450">
            <v>1293.43</v>
          </cell>
          <cell r="I1450">
            <v>1293.4100000000001</v>
          </cell>
          <cell r="J1450">
            <v>8.8000000000000007</v>
          </cell>
          <cell r="K1450">
            <v>0</v>
          </cell>
          <cell r="L1450" t="str">
            <v>Inhabilitar</v>
          </cell>
          <cell r="M1450" t="str">
            <v>Existente</v>
          </cell>
        </row>
        <row r="1451">
          <cell r="B1451" t="str">
            <v>MH-248</v>
          </cell>
          <cell r="C1451" t="str">
            <v>D17</v>
          </cell>
          <cell r="D1451">
            <v>1.4999999999999999E-2</v>
          </cell>
          <cell r="E1451">
            <v>24</v>
          </cell>
          <cell r="F1451">
            <v>1296.4100000000001</v>
          </cell>
          <cell r="G1451">
            <v>1293.68</v>
          </cell>
          <cell r="H1451">
            <v>1286.5</v>
          </cell>
          <cell r="I1451">
            <v>1293.68</v>
          </cell>
          <cell r="J1451">
            <v>7.5</v>
          </cell>
          <cell r="K1451">
            <v>0</v>
          </cell>
          <cell r="L1451" t="str">
            <v>Inhabilitar</v>
          </cell>
          <cell r="M1451" t="str">
            <v>Existente</v>
          </cell>
        </row>
        <row r="1452">
          <cell r="B1452">
            <v>380</v>
          </cell>
          <cell r="C1452" t="str">
            <v>MH-248</v>
          </cell>
          <cell r="D1452">
            <v>1.4999999999999999E-2</v>
          </cell>
          <cell r="E1452">
            <v>24</v>
          </cell>
          <cell r="F1452">
            <v>1303.8599999999999</v>
          </cell>
          <cell r="G1452">
            <v>1296.4100000000001</v>
          </cell>
          <cell r="H1452">
            <v>1294.03</v>
          </cell>
          <cell r="I1452">
            <v>1286.5</v>
          </cell>
          <cell r="J1452">
            <v>20.3</v>
          </cell>
          <cell r="K1452">
            <v>0</v>
          </cell>
          <cell r="L1452" t="str">
            <v xml:space="preserve">Tramos Existentes </v>
          </cell>
          <cell r="M1452" t="str">
            <v>Existente</v>
          </cell>
        </row>
        <row r="1453">
          <cell r="B1453">
            <v>782</v>
          </cell>
          <cell r="C1453">
            <v>783</v>
          </cell>
          <cell r="D1453">
            <v>1.4999999999999999E-2</v>
          </cell>
          <cell r="E1453">
            <v>10</v>
          </cell>
          <cell r="F1453">
            <v>1296.3499999999999</v>
          </cell>
          <cell r="G1453">
            <v>1295.6600000000001</v>
          </cell>
          <cell r="H1453">
            <v>1294.2</v>
          </cell>
          <cell r="I1453">
            <v>1293.79</v>
          </cell>
          <cell r="J1453">
            <v>23.7</v>
          </cell>
          <cell r="K1453">
            <v>0</v>
          </cell>
          <cell r="L1453" t="str">
            <v xml:space="preserve">Tramos Existentes </v>
          </cell>
          <cell r="M1453" t="str">
            <v>Existente</v>
          </cell>
        </row>
        <row r="1454">
          <cell r="B1454" t="str">
            <v>MH-245</v>
          </cell>
          <cell r="C1454" t="str">
            <v>D29</v>
          </cell>
          <cell r="D1454">
            <v>0.01</v>
          </cell>
          <cell r="E1454">
            <v>12</v>
          </cell>
          <cell r="F1454">
            <v>1293.48</v>
          </cell>
          <cell r="G1454">
            <v>1291.98</v>
          </cell>
          <cell r="H1454">
            <v>1290.5</v>
          </cell>
          <cell r="I1454">
            <v>1291.98</v>
          </cell>
          <cell r="J1454">
            <v>2.8</v>
          </cell>
          <cell r="K1454">
            <v>0</v>
          </cell>
          <cell r="L1454" t="str">
            <v>Inhabilitar</v>
          </cell>
          <cell r="M1454" t="str">
            <v>Existente</v>
          </cell>
        </row>
        <row r="1455">
          <cell r="B1455">
            <v>1046</v>
          </cell>
          <cell r="C1455" t="str">
            <v>MH-245</v>
          </cell>
          <cell r="D1455">
            <v>0.01</v>
          </cell>
          <cell r="E1455">
            <v>12</v>
          </cell>
          <cell r="F1455">
            <v>1297.18</v>
          </cell>
          <cell r="G1455">
            <v>1293.48</v>
          </cell>
          <cell r="H1455">
            <v>1294.8800000000001</v>
          </cell>
          <cell r="I1455">
            <v>1290.5</v>
          </cell>
          <cell r="J1455">
            <v>6.8</v>
          </cell>
          <cell r="K1455">
            <v>0</v>
          </cell>
          <cell r="L1455" t="str">
            <v xml:space="preserve">Tramos Existentes </v>
          </cell>
          <cell r="M1455" t="str">
            <v>Existente</v>
          </cell>
        </row>
        <row r="1456">
          <cell r="B1456">
            <v>955</v>
          </cell>
          <cell r="C1456">
            <v>685</v>
          </cell>
          <cell r="D1456">
            <v>1.4999999999999999E-2</v>
          </cell>
          <cell r="E1456">
            <v>10</v>
          </cell>
          <cell r="F1456">
            <v>1299.67</v>
          </cell>
          <cell r="G1456">
            <v>1299.8599999999999</v>
          </cell>
          <cell r="H1456">
            <v>1295.4000000000001</v>
          </cell>
          <cell r="I1456">
            <v>1294.07</v>
          </cell>
          <cell r="J1456">
            <v>14.5</v>
          </cell>
          <cell r="K1456">
            <v>0</v>
          </cell>
          <cell r="L1456" t="str">
            <v xml:space="preserve">Tramos Existentes </v>
          </cell>
          <cell r="M1456" t="str">
            <v>Existente</v>
          </cell>
        </row>
        <row r="1457">
          <cell r="B1457">
            <v>352</v>
          </cell>
          <cell r="C1457">
            <v>351</v>
          </cell>
          <cell r="D1457">
            <v>0.01</v>
          </cell>
          <cell r="E1457">
            <v>16</v>
          </cell>
          <cell r="F1457">
            <v>1299.3699999999999</v>
          </cell>
          <cell r="G1457">
            <v>1300.97</v>
          </cell>
          <cell r="H1457">
            <v>1295.6099999999999</v>
          </cell>
          <cell r="I1457">
            <v>1295.3800000000001</v>
          </cell>
          <cell r="J1457">
            <v>39.5</v>
          </cell>
          <cell r="K1457">
            <v>0</v>
          </cell>
          <cell r="L1457" t="str">
            <v xml:space="preserve">Tramos Existentes </v>
          </cell>
          <cell r="M1457" t="str">
            <v>Existente</v>
          </cell>
        </row>
        <row r="1458">
          <cell r="B1458">
            <v>26</v>
          </cell>
          <cell r="C1458">
            <v>29</v>
          </cell>
          <cell r="D1458">
            <v>1.4999999999999999E-2</v>
          </cell>
          <cell r="E1458">
            <v>16</v>
          </cell>
          <cell r="F1458">
            <v>1298.8699999999999</v>
          </cell>
          <cell r="G1458">
            <v>1298.27</v>
          </cell>
          <cell r="H1458">
            <v>1296.1199999999999</v>
          </cell>
          <cell r="I1458">
            <v>1295.5999999999999</v>
          </cell>
          <cell r="J1458">
            <v>27.1</v>
          </cell>
          <cell r="K1458">
            <v>0</v>
          </cell>
          <cell r="L1458" t="str">
            <v xml:space="preserve">Tramos Existentes </v>
          </cell>
          <cell r="M1458" t="str">
            <v>Existente</v>
          </cell>
        </row>
        <row r="1459">
          <cell r="B1459">
            <v>409</v>
          </cell>
          <cell r="C1459" t="str">
            <v>MH-243</v>
          </cell>
          <cell r="D1459">
            <v>1.4999999999999999E-2</v>
          </cell>
          <cell r="E1459">
            <v>14</v>
          </cell>
          <cell r="F1459">
            <v>1298.78</v>
          </cell>
          <cell r="G1459">
            <v>1293.02</v>
          </cell>
          <cell r="H1459">
            <v>1296.58</v>
          </cell>
          <cell r="I1459">
            <v>1288</v>
          </cell>
          <cell r="J1459">
            <v>14.7</v>
          </cell>
          <cell r="K1459">
            <v>0</v>
          </cell>
          <cell r="L1459" t="str">
            <v xml:space="preserve">Tramos Existentes </v>
          </cell>
          <cell r="M1459" t="str">
            <v>Existente</v>
          </cell>
        </row>
        <row r="1460">
          <cell r="B1460" t="str">
            <v>MH-243</v>
          </cell>
          <cell r="C1460" t="str">
            <v>D1</v>
          </cell>
          <cell r="D1460">
            <v>1.4999999999999999E-2</v>
          </cell>
          <cell r="E1460">
            <v>14</v>
          </cell>
          <cell r="F1460">
            <v>1293.02</v>
          </cell>
          <cell r="G1460">
            <v>1290.68</v>
          </cell>
          <cell r="H1460">
            <v>1288</v>
          </cell>
          <cell r="I1460">
            <v>1290.68</v>
          </cell>
          <cell r="J1460">
            <v>6</v>
          </cell>
          <cell r="K1460">
            <v>0</v>
          </cell>
          <cell r="L1460" t="str">
            <v>Inhabilitar</v>
          </cell>
          <cell r="M1460" t="str">
            <v>Existente</v>
          </cell>
        </row>
        <row r="1461">
          <cell r="B1461">
            <v>22</v>
          </cell>
          <cell r="C1461">
            <v>23</v>
          </cell>
          <cell r="D1461">
            <v>1.4999999999999999E-2</v>
          </cell>
          <cell r="E1461">
            <v>12</v>
          </cell>
          <cell r="F1461">
            <v>1298.3499999999999</v>
          </cell>
          <cell r="G1461">
            <v>1298.79</v>
          </cell>
          <cell r="H1461">
            <v>1296.6099999999999</v>
          </cell>
          <cell r="I1461">
            <v>1296.43</v>
          </cell>
          <cell r="J1461">
            <v>20.100000000000001</v>
          </cell>
          <cell r="K1461">
            <v>0</v>
          </cell>
          <cell r="L1461" t="str">
            <v xml:space="preserve">Tramos Existentes </v>
          </cell>
          <cell r="M1461" t="str">
            <v>Existente</v>
          </cell>
        </row>
        <row r="1462">
          <cell r="B1462">
            <v>427</v>
          </cell>
          <cell r="C1462">
            <v>426</v>
          </cell>
          <cell r="D1462">
            <v>1.4999999999999999E-2</v>
          </cell>
          <cell r="E1462">
            <v>16</v>
          </cell>
          <cell r="F1462">
            <v>1300.03</v>
          </cell>
          <cell r="G1462">
            <v>1301.56</v>
          </cell>
          <cell r="H1462">
            <v>1296.71</v>
          </cell>
          <cell r="I1462">
            <v>1296.69</v>
          </cell>
          <cell r="J1462">
            <v>36.200000000000003</v>
          </cell>
          <cell r="K1462">
            <v>0</v>
          </cell>
          <cell r="L1462" t="str">
            <v xml:space="preserve">Tramos Existentes </v>
          </cell>
          <cell r="M1462" t="str">
            <v>Existente</v>
          </cell>
        </row>
        <row r="1463">
          <cell r="B1463">
            <v>106</v>
          </cell>
          <cell r="C1463">
            <v>105</v>
          </cell>
          <cell r="D1463">
            <v>1.4999999999999999E-2</v>
          </cell>
          <cell r="E1463">
            <v>16</v>
          </cell>
          <cell r="F1463">
            <v>1301.96</v>
          </cell>
          <cell r="G1463">
            <v>1300.3599999999999</v>
          </cell>
          <cell r="H1463">
            <v>1297.04</v>
          </cell>
          <cell r="I1463">
            <v>1293.6600000000001</v>
          </cell>
          <cell r="J1463">
            <v>9.4</v>
          </cell>
          <cell r="K1463">
            <v>0</v>
          </cell>
          <cell r="L1463" t="str">
            <v xml:space="preserve">Tramos Existentes </v>
          </cell>
          <cell r="M1463" t="str">
            <v>Existente</v>
          </cell>
        </row>
        <row r="1464">
          <cell r="B1464">
            <v>1061</v>
          </cell>
          <cell r="C1464" t="str">
            <v>AD13</v>
          </cell>
          <cell r="D1464">
            <v>1.4999999999999999E-2</v>
          </cell>
          <cell r="E1464">
            <v>12</v>
          </cell>
          <cell r="F1464">
            <v>1303.5</v>
          </cell>
          <cell r="G1464">
            <v>1297.57</v>
          </cell>
          <cell r="H1464">
            <v>1298.0999999999999</v>
          </cell>
          <cell r="I1464">
            <v>1293.3399999999999</v>
          </cell>
          <cell r="J1464">
            <v>10.9</v>
          </cell>
          <cell r="K1464">
            <v>0</v>
          </cell>
          <cell r="L1464" t="str">
            <v xml:space="preserve">Tramos Existentes </v>
          </cell>
          <cell r="M1464" t="str">
            <v>Existente</v>
          </cell>
        </row>
        <row r="1465">
          <cell r="B1465" t="str">
            <v>AD13</v>
          </cell>
          <cell r="C1465">
            <v>990</v>
          </cell>
          <cell r="D1465">
            <v>1.4999999999999999E-2</v>
          </cell>
          <cell r="E1465">
            <v>12</v>
          </cell>
          <cell r="F1465">
            <v>1297.57</v>
          </cell>
          <cell r="G1465">
            <v>1296.3</v>
          </cell>
          <cell r="H1465">
            <v>1293.3399999999999</v>
          </cell>
          <cell r="I1465">
            <v>1290.82</v>
          </cell>
          <cell r="J1465">
            <v>13.5</v>
          </cell>
          <cell r="K1465">
            <v>0</v>
          </cell>
          <cell r="L1465" t="str">
            <v xml:space="preserve">Tramos Existentes </v>
          </cell>
          <cell r="M1465" t="str">
            <v>Existente</v>
          </cell>
        </row>
        <row r="1466">
          <cell r="B1466">
            <v>609</v>
          </cell>
          <cell r="C1466">
            <v>672</v>
          </cell>
          <cell r="D1466">
            <v>1.4999999999999999E-2</v>
          </cell>
          <cell r="E1466">
            <v>16</v>
          </cell>
          <cell r="F1466">
            <v>1302.48</v>
          </cell>
          <cell r="G1466">
            <v>1301.0999999999999</v>
          </cell>
          <cell r="H1466">
            <v>1297.8399999999999</v>
          </cell>
          <cell r="I1466">
            <v>1296.67</v>
          </cell>
          <cell r="J1466">
            <v>18.399999999999999</v>
          </cell>
          <cell r="K1466">
            <v>0</v>
          </cell>
          <cell r="L1466" t="str">
            <v xml:space="preserve">Tramos Existentes </v>
          </cell>
          <cell r="M1466" t="str">
            <v>Existente</v>
          </cell>
        </row>
        <row r="1467">
          <cell r="B1467">
            <v>1078</v>
          </cell>
          <cell r="C1467" t="str">
            <v>MH-238</v>
          </cell>
          <cell r="D1467">
            <v>1.4999999999999999E-2</v>
          </cell>
          <cell r="E1467">
            <v>8</v>
          </cell>
          <cell r="F1467">
            <v>1302.6199999999999</v>
          </cell>
          <cell r="G1467">
            <v>1294.49</v>
          </cell>
          <cell r="H1467">
            <v>1298.94</v>
          </cell>
          <cell r="I1467">
            <v>1288.5</v>
          </cell>
          <cell r="J1467">
            <v>11.8</v>
          </cell>
          <cell r="K1467">
            <v>0</v>
          </cell>
          <cell r="L1467" t="str">
            <v xml:space="preserve">Tramos Existentes </v>
          </cell>
          <cell r="M1467" t="str">
            <v>Existente</v>
          </cell>
        </row>
        <row r="1468">
          <cell r="B1468" t="str">
            <v>MH-238</v>
          </cell>
          <cell r="C1468" t="str">
            <v>D34</v>
          </cell>
          <cell r="D1468">
            <v>1.4999999999999999E-2</v>
          </cell>
          <cell r="E1468">
            <v>8</v>
          </cell>
          <cell r="F1468">
            <v>1294.49</v>
          </cell>
          <cell r="G1468">
            <v>1291.3900000000001</v>
          </cell>
          <cell r="H1468">
            <v>1288.5</v>
          </cell>
          <cell r="I1468">
            <v>1291.3900000000001</v>
          </cell>
          <cell r="J1468">
            <v>4.5</v>
          </cell>
          <cell r="K1468">
            <v>0</v>
          </cell>
          <cell r="L1468" t="str">
            <v>Inhabilitar</v>
          </cell>
          <cell r="M1468" t="str">
            <v>Existente</v>
          </cell>
        </row>
        <row r="1469">
          <cell r="B1469">
            <v>75</v>
          </cell>
          <cell r="C1469">
            <v>76</v>
          </cell>
          <cell r="D1469">
            <v>1.4999999999999999E-2</v>
          </cell>
          <cell r="E1469">
            <v>8</v>
          </cell>
          <cell r="F1469">
            <v>1300.83</v>
          </cell>
          <cell r="G1469">
            <v>1298.8599999999999</v>
          </cell>
          <cell r="H1469">
            <v>1299.19</v>
          </cell>
          <cell r="I1469">
            <v>1297.3900000000001</v>
          </cell>
          <cell r="J1469">
            <v>65</v>
          </cell>
          <cell r="K1469">
            <v>0</v>
          </cell>
          <cell r="L1469" t="str">
            <v xml:space="preserve">Tramos Existentes </v>
          </cell>
          <cell r="M1469" t="str">
            <v>Existente</v>
          </cell>
        </row>
        <row r="1470">
          <cell r="B1470">
            <v>200</v>
          </cell>
          <cell r="C1470">
            <v>140</v>
          </cell>
          <cell r="D1470">
            <v>1.4999999999999999E-2</v>
          </cell>
          <cell r="E1470">
            <v>8</v>
          </cell>
          <cell r="F1470">
            <v>1300.94</v>
          </cell>
          <cell r="G1470">
            <v>1260.2</v>
          </cell>
          <cell r="H1470">
            <v>1299.25</v>
          </cell>
          <cell r="I1470">
            <v>1297.1400000000001</v>
          </cell>
          <cell r="J1470">
            <v>75.5</v>
          </cell>
          <cell r="K1470">
            <v>0</v>
          </cell>
          <cell r="L1470" t="str">
            <v xml:space="preserve">Tramos Existentes </v>
          </cell>
          <cell r="M1470" t="str">
            <v>Existente</v>
          </cell>
        </row>
        <row r="1471">
          <cell r="B1471">
            <v>696</v>
          </cell>
          <cell r="C1471">
            <v>702</v>
          </cell>
          <cell r="D1471">
            <v>1.4999999999999999E-2</v>
          </cell>
          <cell r="E1471">
            <v>24</v>
          </cell>
          <cell r="F1471">
            <v>1302.32</v>
          </cell>
          <cell r="G1471">
            <v>1301.99</v>
          </cell>
          <cell r="H1471">
            <v>1299.3599999999999</v>
          </cell>
          <cell r="I1471">
            <v>1293.02</v>
          </cell>
          <cell r="J1471">
            <v>14.7</v>
          </cell>
          <cell r="K1471">
            <v>0</v>
          </cell>
          <cell r="L1471" t="str">
            <v xml:space="preserve">Tramos Existentes </v>
          </cell>
          <cell r="M1471" t="str">
            <v>Existente</v>
          </cell>
        </row>
        <row r="1472">
          <cell r="B1472">
            <v>608</v>
          </cell>
          <cell r="C1472">
            <v>673</v>
          </cell>
          <cell r="D1472">
            <v>1.4999999999999999E-2</v>
          </cell>
          <cell r="E1472">
            <v>8</v>
          </cell>
          <cell r="F1472">
            <v>1302.46</v>
          </cell>
          <cell r="G1472">
            <v>1299.24</v>
          </cell>
          <cell r="H1472">
            <v>1299.76</v>
          </cell>
          <cell r="I1472">
            <v>1297.94</v>
          </cell>
          <cell r="J1472">
            <v>55.1</v>
          </cell>
          <cell r="K1472">
            <v>0</v>
          </cell>
          <cell r="L1472" t="str">
            <v xml:space="preserve">Tramos Existentes </v>
          </cell>
          <cell r="M1472" t="str">
            <v>Existente</v>
          </cell>
        </row>
        <row r="1473">
          <cell r="B1473">
            <v>605</v>
          </cell>
          <cell r="C1473">
            <v>608</v>
          </cell>
          <cell r="D1473">
            <v>1.4999999999999999E-2</v>
          </cell>
          <cell r="E1473">
            <v>8</v>
          </cell>
          <cell r="F1473">
            <v>1303.3800000000001</v>
          </cell>
          <cell r="G1473">
            <v>1302.46</v>
          </cell>
          <cell r="H1473">
            <v>1299.5899999999999</v>
          </cell>
          <cell r="I1473">
            <v>1299.76</v>
          </cell>
          <cell r="J1473">
            <v>27.1</v>
          </cell>
          <cell r="K1473">
            <v>0</v>
          </cell>
          <cell r="L1473" t="str">
            <v xml:space="preserve">Tramos Existentes </v>
          </cell>
          <cell r="M1473" t="str">
            <v>Existente</v>
          </cell>
        </row>
        <row r="1474">
          <cell r="B1474">
            <v>442</v>
          </cell>
          <cell r="C1474">
            <v>380</v>
          </cell>
          <cell r="D1474">
            <v>1.4999999999999999E-2</v>
          </cell>
          <cell r="E1474">
            <v>12</v>
          </cell>
          <cell r="F1474">
            <v>1304.69</v>
          </cell>
          <cell r="G1474">
            <v>1303.8599999999999</v>
          </cell>
          <cell r="H1474">
            <v>1301.3900000000001</v>
          </cell>
          <cell r="I1474">
            <v>1294.03</v>
          </cell>
          <cell r="J1474">
            <v>37</v>
          </cell>
          <cell r="K1474">
            <v>0</v>
          </cell>
          <cell r="L1474" t="str">
            <v xml:space="preserve">Tramos Existentes </v>
          </cell>
          <cell r="M1474" t="str">
            <v>Existente</v>
          </cell>
        </row>
        <row r="1475">
          <cell r="B1475">
            <v>1014</v>
          </cell>
          <cell r="C1475">
            <v>1078</v>
          </cell>
          <cell r="D1475">
            <v>1.4999999999999999E-2</v>
          </cell>
          <cell r="E1475">
            <v>12</v>
          </cell>
          <cell r="F1475">
            <v>1302.4000000000001</v>
          </cell>
          <cell r="G1475">
            <v>1302.6199999999999</v>
          </cell>
          <cell r="H1475">
            <v>1301.4100000000001</v>
          </cell>
          <cell r="I1475">
            <v>1298.94</v>
          </cell>
          <cell r="J1475">
            <v>39.700000000000003</v>
          </cell>
          <cell r="K1475">
            <v>0</v>
          </cell>
          <cell r="L1475" t="str">
            <v xml:space="preserve">Tramos Existentes </v>
          </cell>
          <cell r="M1475" t="str">
            <v>Existente</v>
          </cell>
        </row>
        <row r="1476">
          <cell r="B1476">
            <v>601</v>
          </cell>
          <cell r="C1476">
            <v>606</v>
          </cell>
          <cell r="D1476">
            <v>1.4999999999999999E-2</v>
          </cell>
          <cell r="E1476">
            <v>16</v>
          </cell>
          <cell r="F1476">
            <v>1305.3499999999999</v>
          </cell>
          <cell r="G1476">
            <v>1303.4000000000001</v>
          </cell>
          <cell r="H1476">
            <v>1302.27</v>
          </cell>
          <cell r="I1476">
            <v>1299.51</v>
          </cell>
          <cell r="J1476">
            <v>26.6</v>
          </cell>
          <cell r="K1476">
            <v>0</v>
          </cell>
          <cell r="L1476" t="str">
            <v xml:space="preserve">Tramos Existentes </v>
          </cell>
          <cell r="M1476" t="str">
            <v>Existente</v>
          </cell>
        </row>
        <row r="1477">
          <cell r="B1477">
            <v>534</v>
          </cell>
          <cell r="C1477">
            <v>537</v>
          </cell>
          <cell r="D1477">
            <v>1.4999999999999999E-2</v>
          </cell>
          <cell r="E1477">
            <v>8</v>
          </cell>
          <cell r="F1477">
            <v>1307.6500000000001</v>
          </cell>
          <cell r="G1477">
            <v>1306.7</v>
          </cell>
          <cell r="H1477">
            <v>1303.79</v>
          </cell>
          <cell r="I1477">
            <v>1303.28</v>
          </cell>
          <cell r="J1477">
            <v>27</v>
          </cell>
          <cell r="K1477">
            <v>0</v>
          </cell>
          <cell r="L1477" t="str">
            <v xml:space="preserve">Tramos Existentes </v>
          </cell>
          <cell r="M1477" t="str">
            <v>Existente</v>
          </cell>
        </row>
        <row r="1478">
          <cell r="B1478">
            <v>469</v>
          </cell>
          <cell r="C1478">
            <v>534</v>
          </cell>
          <cell r="D1478">
            <v>1.4999999999999999E-2</v>
          </cell>
          <cell r="E1478">
            <v>8</v>
          </cell>
          <cell r="F1478">
            <v>1308.3900000000001</v>
          </cell>
          <cell r="G1478">
            <v>1307.6500000000001</v>
          </cell>
          <cell r="H1478">
            <v>1303.79</v>
          </cell>
          <cell r="I1478">
            <v>1303.79</v>
          </cell>
          <cell r="J1478">
            <v>27</v>
          </cell>
          <cell r="K1478">
            <v>0</v>
          </cell>
          <cell r="L1478" t="str">
            <v xml:space="preserve">Tramos Existentes </v>
          </cell>
          <cell r="M1478" t="str">
            <v>Existente</v>
          </cell>
        </row>
        <row r="1479">
          <cell r="B1479">
            <v>970</v>
          </cell>
          <cell r="C1479">
            <v>951</v>
          </cell>
          <cell r="D1479">
            <v>1.4999999999999999E-2</v>
          </cell>
          <cell r="E1479">
            <v>16</v>
          </cell>
          <cell r="F1479">
            <v>1310.28</v>
          </cell>
          <cell r="G1479">
            <v>1304.49</v>
          </cell>
          <cell r="H1479">
            <v>1304.97</v>
          </cell>
          <cell r="I1479">
            <v>1300.51</v>
          </cell>
          <cell r="J1479">
            <v>22.4</v>
          </cell>
          <cell r="K1479">
            <v>0</v>
          </cell>
          <cell r="L1479" t="str">
            <v xml:space="preserve">Tramos Existentes </v>
          </cell>
          <cell r="M1479" t="str">
            <v>Existente</v>
          </cell>
        </row>
        <row r="1480">
          <cell r="B1480">
            <v>978</v>
          </cell>
          <cell r="C1480">
            <v>729</v>
          </cell>
          <cell r="D1480">
            <v>0.01</v>
          </cell>
          <cell r="E1480">
            <v>12</v>
          </cell>
          <cell r="F1480">
            <v>1308.3399999999999</v>
          </cell>
          <cell r="G1480">
            <v>1307.21</v>
          </cell>
          <cell r="H1480">
            <v>1305.1500000000001</v>
          </cell>
          <cell r="I1480">
            <v>1303.1500000000001</v>
          </cell>
          <cell r="J1480">
            <v>34.299999999999997</v>
          </cell>
          <cell r="K1480">
            <v>0</v>
          </cell>
          <cell r="L1480" t="str">
            <v xml:space="preserve">Tramos Existentes </v>
          </cell>
          <cell r="M1480" t="str">
            <v>Existente</v>
          </cell>
        </row>
        <row r="1481">
          <cell r="B1481">
            <v>261</v>
          </cell>
          <cell r="C1481">
            <v>262</v>
          </cell>
          <cell r="D1481">
            <v>1.4999999999999999E-2</v>
          </cell>
          <cell r="E1481">
            <v>8</v>
          </cell>
          <cell r="F1481">
            <v>1306.48</v>
          </cell>
          <cell r="G1481">
            <v>1306.55</v>
          </cell>
          <cell r="H1481">
            <v>1305.55</v>
          </cell>
          <cell r="I1481">
            <v>1305.19</v>
          </cell>
          <cell r="J1481">
            <v>27</v>
          </cell>
          <cell r="K1481">
            <v>0</v>
          </cell>
          <cell r="L1481" t="str">
            <v xml:space="preserve">Tramos Existentes </v>
          </cell>
          <cell r="M1481" t="str">
            <v>Existente</v>
          </cell>
        </row>
        <row r="1482">
          <cell r="B1482">
            <v>240</v>
          </cell>
          <cell r="C1482">
            <v>239</v>
          </cell>
          <cell r="D1482">
            <v>1.4999999999999999E-2</v>
          </cell>
          <cell r="E1482">
            <v>12</v>
          </cell>
          <cell r="F1482">
            <v>1306.75</v>
          </cell>
          <cell r="G1482">
            <v>1307.4100000000001</v>
          </cell>
          <cell r="H1482">
            <v>1305.55</v>
          </cell>
          <cell r="I1482">
            <v>1304.8499999999999</v>
          </cell>
          <cell r="J1482">
            <v>44.7</v>
          </cell>
          <cell r="K1482">
            <v>0</v>
          </cell>
          <cell r="L1482" t="str">
            <v xml:space="preserve">Tramos Existentes </v>
          </cell>
          <cell r="M1482" t="str">
            <v>Existente</v>
          </cell>
        </row>
        <row r="1483">
          <cell r="B1483">
            <v>468</v>
          </cell>
          <cell r="C1483">
            <v>535</v>
          </cell>
          <cell r="D1483">
            <v>1.4999999999999999E-2</v>
          </cell>
          <cell r="E1483">
            <v>10</v>
          </cell>
          <cell r="F1483">
            <v>1308.45</v>
          </cell>
          <cell r="G1483">
            <v>1307.53</v>
          </cell>
          <cell r="H1483">
            <v>1305.74</v>
          </cell>
          <cell r="I1483">
            <v>1305.18</v>
          </cell>
          <cell r="J1483">
            <v>34</v>
          </cell>
          <cell r="K1483">
            <v>0</v>
          </cell>
          <cell r="L1483" t="str">
            <v xml:space="preserve">Tramos Existentes </v>
          </cell>
          <cell r="M1483" t="str">
            <v>Existente</v>
          </cell>
        </row>
        <row r="1484">
          <cell r="B1484" t="str">
            <v>MH-239</v>
          </cell>
          <cell r="C1484" t="str">
            <v>D5</v>
          </cell>
          <cell r="D1484">
            <v>1.4999999999999999E-2</v>
          </cell>
          <cell r="E1484">
            <v>10</v>
          </cell>
          <cell r="F1484">
            <v>1293</v>
          </cell>
          <cell r="G1484">
            <v>1304.78</v>
          </cell>
          <cell r="H1484">
            <v>1288.5</v>
          </cell>
          <cell r="I1484">
            <v>1304.78</v>
          </cell>
          <cell r="J1484">
            <v>6.8</v>
          </cell>
          <cell r="K1484">
            <v>0</v>
          </cell>
          <cell r="L1484" t="str">
            <v>Inhabilitar</v>
          </cell>
          <cell r="M1484" t="str">
            <v>Existente</v>
          </cell>
        </row>
        <row r="1485">
          <cell r="B1485" t="str">
            <v>P31</v>
          </cell>
          <cell r="C1485" t="str">
            <v>MH-239</v>
          </cell>
          <cell r="D1485">
            <v>1.4999999999999999E-2</v>
          </cell>
          <cell r="E1485">
            <v>10</v>
          </cell>
          <cell r="F1485">
            <v>1308.3</v>
          </cell>
          <cell r="G1485">
            <v>1293</v>
          </cell>
          <cell r="H1485">
            <v>1306.21</v>
          </cell>
          <cell r="I1485">
            <v>1288.5</v>
          </cell>
          <cell r="J1485">
            <v>30.9</v>
          </cell>
          <cell r="K1485">
            <v>0</v>
          </cell>
          <cell r="L1485" t="str">
            <v xml:space="preserve">Tramos Existentes </v>
          </cell>
          <cell r="M1485" t="str">
            <v>Existente</v>
          </cell>
        </row>
        <row r="1486">
          <cell r="B1486">
            <v>465</v>
          </cell>
          <cell r="C1486">
            <v>468</v>
          </cell>
          <cell r="D1486">
            <v>1.4999999999999999E-2</v>
          </cell>
          <cell r="E1486">
            <v>8</v>
          </cell>
          <cell r="F1486">
            <v>1309.4100000000001</v>
          </cell>
          <cell r="G1486">
            <v>1308.45</v>
          </cell>
          <cell r="H1486">
            <v>1306.1099999999999</v>
          </cell>
          <cell r="I1486">
            <v>1305.74</v>
          </cell>
          <cell r="J1486">
            <v>31.5</v>
          </cell>
          <cell r="K1486">
            <v>0</v>
          </cell>
          <cell r="L1486" t="str">
            <v xml:space="preserve">Tramos Existentes </v>
          </cell>
          <cell r="M1486" t="str">
            <v>Existente</v>
          </cell>
        </row>
        <row r="1487">
          <cell r="B1487">
            <v>882</v>
          </cell>
          <cell r="C1487">
            <v>967</v>
          </cell>
          <cell r="D1487">
            <v>1.4999999999999999E-2</v>
          </cell>
          <cell r="E1487">
            <v>8</v>
          </cell>
          <cell r="F1487">
            <v>1308.8599999999999</v>
          </cell>
          <cell r="G1487">
            <v>1310.01</v>
          </cell>
          <cell r="H1487">
            <v>1306.31</v>
          </cell>
          <cell r="I1487">
            <v>1304.3</v>
          </cell>
          <cell r="J1487">
            <v>20.5</v>
          </cell>
          <cell r="K1487">
            <v>0</v>
          </cell>
          <cell r="L1487" t="str">
            <v xml:space="preserve">Tramos Existentes </v>
          </cell>
          <cell r="M1487" t="str">
            <v>Existente</v>
          </cell>
        </row>
        <row r="1488">
          <cell r="B1488">
            <v>98</v>
          </cell>
          <cell r="C1488" t="str">
            <v>P7</v>
          </cell>
          <cell r="D1488">
            <v>1.4999999999999999E-2</v>
          </cell>
          <cell r="E1488">
            <v>26</v>
          </cell>
          <cell r="F1488">
            <v>1310.84</v>
          </cell>
          <cell r="G1488">
            <v>1307.1199999999999</v>
          </cell>
          <cell r="H1488">
            <v>1306.3900000000001</v>
          </cell>
          <cell r="I1488">
            <v>1304.78</v>
          </cell>
          <cell r="J1488">
            <v>51.5</v>
          </cell>
          <cell r="K1488">
            <v>0</v>
          </cell>
          <cell r="L1488" t="str">
            <v xml:space="preserve">Tramos Existentes </v>
          </cell>
          <cell r="M1488" t="str">
            <v>Existente</v>
          </cell>
        </row>
        <row r="1489">
          <cell r="B1489">
            <v>400</v>
          </cell>
          <cell r="C1489">
            <v>465</v>
          </cell>
          <cell r="D1489">
            <v>1.4999999999999999E-2</v>
          </cell>
          <cell r="E1489">
            <v>10</v>
          </cell>
          <cell r="F1489">
            <v>1310.04</v>
          </cell>
          <cell r="G1489">
            <v>1309.4100000000001</v>
          </cell>
          <cell r="H1489">
            <v>1306.6300000000001</v>
          </cell>
          <cell r="I1489">
            <v>1306.1099999999999</v>
          </cell>
          <cell r="J1489">
            <v>26.8</v>
          </cell>
          <cell r="K1489">
            <v>0</v>
          </cell>
          <cell r="L1489" t="str">
            <v xml:space="preserve">Tramos Existentes </v>
          </cell>
          <cell r="M1489" t="str">
            <v>Existente</v>
          </cell>
        </row>
        <row r="1490">
          <cell r="B1490">
            <v>973</v>
          </cell>
          <cell r="C1490">
            <v>974</v>
          </cell>
          <cell r="D1490">
            <v>1.4999999999999999E-2</v>
          </cell>
          <cell r="E1490">
            <v>12</v>
          </cell>
          <cell r="F1490">
            <v>1312.17</v>
          </cell>
          <cell r="G1490">
            <v>1311.27</v>
          </cell>
          <cell r="H1490">
            <v>1306.6199999999999</v>
          </cell>
          <cell r="I1490">
            <v>1306.26</v>
          </cell>
          <cell r="J1490">
            <v>27.7</v>
          </cell>
          <cell r="K1490">
            <v>0</v>
          </cell>
          <cell r="L1490" t="str">
            <v xml:space="preserve">Tramos Existentes </v>
          </cell>
          <cell r="M1490" t="str">
            <v>Existente</v>
          </cell>
        </row>
        <row r="1491">
          <cell r="B1491">
            <v>883</v>
          </cell>
          <cell r="C1491">
            <v>970</v>
          </cell>
          <cell r="D1491">
            <v>1.4999999999999999E-2</v>
          </cell>
          <cell r="E1491">
            <v>24</v>
          </cell>
          <cell r="F1491">
            <v>1312.39</v>
          </cell>
          <cell r="G1491">
            <v>1310.28</v>
          </cell>
          <cell r="H1491">
            <v>1306.81</v>
          </cell>
          <cell r="I1491">
            <v>1304.97</v>
          </cell>
          <cell r="J1491">
            <v>38.200000000000003</v>
          </cell>
          <cell r="K1491">
            <v>0</v>
          </cell>
          <cell r="L1491" t="str">
            <v xml:space="preserve">Tramos Existentes </v>
          </cell>
          <cell r="M1491" t="str">
            <v>Existente</v>
          </cell>
        </row>
        <row r="1492">
          <cell r="B1492">
            <v>321</v>
          </cell>
          <cell r="C1492">
            <v>329</v>
          </cell>
          <cell r="D1492">
            <v>1.4999999999999999E-2</v>
          </cell>
          <cell r="E1492">
            <v>8</v>
          </cell>
          <cell r="F1492">
            <v>1309.4000000000001</v>
          </cell>
          <cell r="G1492">
            <v>1309.53</v>
          </cell>
          <cell r="H1492">
            <v>1307.1199999999999</v>
          </cell>
          <cell r="I1492">
            <v>1306.6199999999999</v>
          </cell>
          <cell r="J1492">
            <v>26.9</v>
          </cell>
          <cell r="K1492">
            <v>0</v>
          </cell>
          <cell r="L1492" t="str">
            <v xml:space="preserve">Tramos Existentes </v>
          </cell>
          <cell r="M1492" t="str">
            <v>Existente</v>
          </cell>
        </row>
        <row r="1493">
          <cell r="B1493">
            <v>971</v>
          </cell>
          <cell r="C1493">
            <v>972</v>
          </cell>
          <cell r="D1493">
            <v>1.4999999999999999E-2</v>
          </cell>
          <cell r="E1493">
            <v>12</v>
          </cell>
          <cell r="F1493">
            <v>1312.86</v>
          </cell>
          <cell r="G1493">
            <v>1312.87</v>
          </cell>
          <cell r="H1493">
            <v>1307.0999999999999</v>
          </cell>
          <cell r="I1493">
            <v>1306.9100000000001</v>
          </cell>
          <cell r="J1493">
            <v>27.2</v>
          </cell>
          <cell r="K1493">
            <v>0</v>
          </cell>
          <cell r="L1493" t="str">
            <v xml:space="preserve">Tramos Existentes </v>
          </cell>
          <cell r="M1493" t="str">
            <v>Existente</v>
          </cell>
        </row>
        <row r="1494">
          <cell r="B1494">
            <v>407</v>
          </cell>
          <cell r="C1494">
            <v>408</v>
          </cell>
          <cell r="D1494">
            <v>1.4999999999999999E-2</v>
          </cell>
          <cell r="E1494">
            <v>16</v>
          </cell>
          <cell r="F1494">
            <v>1311.32</v>
          </cell>
          <cell r="G1494">
            <v>1310.0999999999999</v>
          </cell>
          <cell r="H1494">
            <v>1307.54</v>
          </cell>
          <cell r="I1494">
            <v>1305.5899999999999</v>
          </cell>
          <cell r="J1494">
            <v>62</v>
          </cell>
          <cell r="K1494">
            <v>0</v>
          </cell>
          <cell r="L1494" t="str">
            <v xml:space="preserve">Tramos Existentes </v>
          </cell>
          <cell r="M1494" t="str">
            <v>Existente</v>
          </cell>
        </row>
        <row r="1495">
          <cell r="B1495">
            <v>260</v>
          </cell>
          <cell r="C1495">
            <v>321</v>
          </cell>
          <cell r="D1495">
            <v>0.01</v>
          </cell>
          <cell r="E1495">
            <v>8</v>
          </cell>
          <cell r="F1495">
            <v>1309.6300000000001</v>
          </cell>
          <cell r="G1495">
            <v>1309.4000000000001</v>
          </cell>
          <cell r="H1495">
            <v>1307.53</v>
          </cell>
          <cell r="I1495">
            <v>1307.1199999999999</v>
          </cell>
          <cell r="J1495">
            <v>27</v>
          </cell>
          <cell r="K1495">
            <v>0</v>
          </cell>
          <cell r="L1495" t="str">
            <v xml:space="preserve">Tramos Existentes </v>
          </cell>
          <cell r="M1495" t="str">
            <v>Existente</v>
          </cell>
        </row>
        <row r="1496">
          <cell r="B1496">
            <v>251</v>
          </cell>
          <cell r="C1496">
            <v>256</v>
          </cell>
          <cell r="D1496">
            <v>1.4999999999999999E-2</v>
          </cell>
          <cell r="E1496">
            <v>8</v>
          </cell>
          <cell r="F1496">
            <v>1309.71</v>
          </cell>
          <cell r="G1496">
            <v>1309.75</v>
          </cell>
          <cell r="H1496">
            <v>1308.05</v>
          </cell>
          <cell r="I1496">
            <v>1307.8800000000001</v>
          </cell>
          <cell r="J1496">
            <v>26.2</v>
          </cell>
          <cell r="K1496">
            <v>0</v>
          </cell>
          <cell r="L1496" t="str">
            <v xml:space="preserve">Tramos Existentes </v>
          </cell>
          <cell r="M1496" t="str">
            <v>Existente</v>
          </cell>
        </row>
        <row r="1497">
          <cell r="B1497">
            <v>381</v>
          </cell>
          <cell r="C1497">
            <v>382</v>
          </cell>
          <cell r="D1497">
            <v>1.4999999999999999E-2</v>
          </cell>
          <cell r="E1497">
            <v>8</v>
          </cell>
          <cell r="F1497">
            <v>1311.18</v>
          </cell>
          <cell r="G1497">
            <v>1309.3399999999999</v>
          </cell>
          <cell r="H1497">
            <v>1308.17</v>
          </cell>
          <cell r="I1497">
            <v>1308.1400000000001</v>
          </cell>
          <cell r="J1497">
            <v>6.8</v>
          </cell>
          <cell r="K1497">
            <v>0</v>
          </cell>
          <cell r="L1497" t="str">
            <v xml:space="preserve">Tramos Existentes </v>
          </cell>
          <cell r="M1497" t="str">
            <v>Existente</v>
          </cell>
        </row>
        <row r="1498">
          <cell r="B1498">
            <v>471</v>
          </cell>
          <cell r="C1498">
            <v>410</v>
          </cell>
          <cell r="D1498">
            <v>1.4999999999999999E-2</v>
          </cell>
          <cell r="E1498">
            <v>10</v>
          </cell>
          <cell r="F1498">
            <v>1310.79</v>
          </cell>
          <cell r="G1498">
            <v>1309.9100000000001</v>
          </cell>
          <cell r="H1498">
            <v>1308.8900000000001</v>
          </cell>
          <cell r="I1498">
            <v>1307.45</v>
          </cell>
          <cell r="J1498">
            <v>62</v>
          </cell>
          <cell r="K1498">
            <v>0</v>
          </cell>
          <cell r="L1498" t="str">
            <v xml:space="preserve">Tramos Existentes </v>
          </cell>
          <cell r="M1498" t="str">
            <v>Existente</v>
          </cell>
        </row>
        <row r="1499">
          <cell r="B1499" t="str">
            <v>P16</v>
          </cell>
          <cell r="C1499">
            <v>418</v>
          </cell>
          <cell r="D1499">
            <v>1.4999999999999999E-2</v>
          </cell>
          <cell r="E1499">
            <v>10</v>
          </cell>
          <cell r="F1499">
            <v>1311.4</v>
          </cell>
          <cell r="G1499">
            <v>1311.3</v>
          </cell>
          <cell r="H1499">
            <v>1308.5899999999999</v>
          </cell>
          <cell r="I1499">
            <v>1308.6300000000001</v>
          </cell>
          <cell r="J1499">
            <v>9.5</v>
          </cell>
          <cell r="K1499">
            <v>0</v>
          </cell>
          <cell r="L1499" t="str">
            <v xml:space="preserve">Tramos Existentes </v>
          </cell>
          <cell r="M1499" t="str">
            <v>Existente</v>
          </cell>
        </row>
        <row r="1500">
          <cell r="B1500">
            <v>912</v>
          </cell>
          <cell r="C1500">
            <v>992</v>
          </cell>
          <cell r="D1500">
            <v>1.4999999999999999E-2</v>
          </cell>
          <cell r="E1500">
            <v>10</v>
          </cell>
          <cell r="F1500">
            <v>1312.99</v>
          </cell>
          <cell r="G1500">
            <v>1313.22</v>
          </cell>
          <cell r="H1500">
            <v>1308.32</v>
          </cell>
          <cell r="I1500">
            <v>1309.17</v>
          </cell>
          <cell r="J1500">
            <v>74.400000000000006</v>
          </cell>
          <cell r="K1500">
            <v>0</v>
          </cell>
          <cell r="L1500" t="str">
            <v xml:space="preserve">Tramos Existentes </v>
          </cell>
          <cell r="M1500" t="str">
            <v>Existente</v>
          </cell>
        </row>
        <row r="1501">
          <cell r="B1501">
            <v>1049</v>
          </cell>
          <cell r="C1501">
            <v>900</v>
          </cell>
          <cell r="D1501">
            <v>1.4999999999999999E-2</v>
          </cell>
          <cell r="E1501">
            <v>8</v>
          </cell>
          <cell r="F1501">
            <v>1312.44</v>
          </cell>
          <cell r="G1501">
            <v>1312.36</v>
          </cell>
          <cell r="H1501">
            <v>1309.6099999999999</v>
          </cell>
          <cell r="I1501">
            <v>1307.56</v>
          </cell>
          <cell r="J1501">
            <v>12</v>
          </cell>
          <cell r="K1501">
            <v>0</v>
          </cell>
          <cell r="L1501" t="str">
            <v xml:space="preserve">Tramos Existentes </v>
          </cell>
          <cell r="M1501" t="str">
            <v>Existente</v>
          </cell>
        </row>
        <row r="1502">
          <cell r="B1502">
            <v>455</v>
          </cell>
          <cell r="C1502">
            <v>451</v>
          </cell>
          <cell r="D1502">
            <v>1.4999999999999999E-2</v>
          </cell>
          <cell r="E1502">
            <v>12</v>
          </cell>
          <cell r="F1502">
            <v>1311.6</v>
          </cell>
          <cell r="G1502">
            <v>1307.22</v>
          </cell>
          <cell r="H1502">
            <v>1309.77</v>
          </cell>
          <cell r="I1502">
            <v>1303.81</v>
          </cell>
          <cell r="J1502">
            <v>31.4</v>
          </cell>
          <cell r="K1502">
            <v>0</v>
          </cell>
          <cell r="L1502" t="str">
            <v xml:space="preserve">Tramos Existentes </v>
          </cell>
          <cell r="M1502" t="str">
            <v>Existente</v>
          </cell>
        </row>
        <row r="1503">
          <cell r="B1503">
            <v>556</v>
          </cell>
          <cell r="C1503">
            <v>485</v>
          </cell>
          <cell r="D1503">
            <v>1.4999999999999999E-2</v>
          </cell>
          <cell r="E1503">
            <v>10</v>
          </cell>
          <cell r="F1503">
            <v>1312.58</v>
          </cell>
          <cell r="G1503">
            <v>1311.17</v>
          </cell>
          <cell r="H1503">
            <v>1310</v>
          </cell>
          <cell r="I1503">
            <v>1308.26</v>
          </cell>
          <cell r="J1503">
            <v>30.6</v>
          </cell>
          <cell r="K1503">
            <v>0</v>
          </cell>
          <cell r="L1503" t="str">
            <v xml:space="preserve">Tramos Existentes </v>
          </cell>
          <cell r="M1503" t="str">
            <v>Existente</v>
          </cell>
        </row>
        <row r="1504">
          <cell r="B1504">
            <v>411</v>
          </cell>
          <cell r="C1504">
            <v>412</v>
          </cell>
          <cell r="D1504">
            <v>0.01</v>
          </cell>
          <cell r="E1504">
            <v>12</v>
          </cell>
          <cell r="F1504">
            <v>1313.45</v>
          </cell>
          <cell r="G1504">
            <v>1310.0999999999999</v>
          </cell>
          <cell r="H1504">
            <v>1310.1099999999999</v>
          </cell>
          <cell r="I1504">
            <v>1308.19</v>
          </cell>
          <cell r="J1504">
            <v>45.4</v>
          </cell>
          <cell r="K1504">
            <v>0</v>
          </cell>
          <cell r="L1504" t="str">
            <v xml:space="preserve">Tramos Existentes </v>
          </cell>
          <cell r="M1504" t="str">
            <v>Existente</v>
          </cell>
        </row>
        <row r="1505">
          <cell r="B1505">
            <v>375</v>
          </cell>
          <cell r="C1505">
            <v>444</v>
          </cell>
          <cell r="D1505">
            <v>1.4999999999999999E-2</v>
          </cell>
          <cell r="E1505">
            <v>12</v>
          </cell>
          <cell r="F1505">
            <v>1313.05</v>
          </cell>
          <cell r="G1505">
            <v>1311.33</v>
          </cell>
          <cell r="H1505">
            <v>1310.6400000000001</v>
          </cell>
          <cell r="I1505">
            <v>1309.3800000000001</v>
          </cell>
          <cell r="J1505">
            <v>70.5</v>
          </cell>
          <cell r="K1505">
            <v>0</v>
          </cell>
          <cell r="L1505" t="str">
            <v xml:space="preserve">Tramos Existentes </v>
          </cell>
          <cell r="M1505" t="str">
            <v>Existente</v>
          </cell>
        </row>
        <row r="1506">
          <cell r="B1506">
            <v>555</v>
          </cell>
          <cell r="C1506">
            <v>484</v>
          </cell>
          <cell r="D1506">
            <v>1.4999999999999999E-2</v>
          </cell>
          <cell r="E1506">
            <v>10</v>
          </cell>
          <cell r="F1506">
            <v>1313</v>
          </cell>
          <cell r="G1506">
            <v>1311.16</v>
          </cell>
          <cell r="H1506">
            <v>1310.89</v>
          </cell>
          <cell r="I1506">
            <v>1308.8</v>
          </cell>
          <cell r="J1506">
            <v>31.1</v>
          </cell>
          <cell r="K1506">
            <v>0</v>
          </cell>
          <cell r="L1506" t="str">
            <v xml:space="preserve">Tramos Existentes </v>
          </cell>
          <cell r="M1506" t="str">
            <v>Existente</v>
          </cell>
        </row>
        <row r="1507">
          <cell r="B1507">
            <v>740</v>
          </cell>
          <cell r="C1507">
            <v>733</v>
          </cell>
          <cell r="D1507">
            <v>1.4999999999999999E-2</v>
          </cell>
          <cell r="E1507">
            <v>12</v>
          </cell>
          <cell r="F1507">
            <v>1314.08</v>
          </cell>
          <cell r="G1507">
            <v>1313.02</v>
          </cell>
          <cell r="H1507">
            <v>1311.97</v>
          </cell>
          <cell r="I1507">
            <v>1308.97</v>
          </cell>
          <cell r="J1507">
            <v>59.5</v>
          </cell>
          <cell r="K1507">
            <v>0</v>
          </cell>
          <cell r="L1507" t="str">
            <v xml:space="preserve">Renovacion </v>
          </cell>
          <cell r="M1507" t="str">
            <v>Existente</v>
          </cell>
        </row>
        <row r="1508">
          <cell r="B1508">
            <v>479</v>
          </cell>
          <cell r="C1508">
            <v>478</v>
          </cell>
          <cell r="D1508">
            <v>0.01</v>
          </cell>
          <cell r="E1508">
            <v>12</v>
          </cell>
          <cell r="F1508">
            <v>1313.91</v>
          </cell>
          <cell r="G1508">
            <v>1312.18</v>
          </cell>
          <cell r="H1508">
            <v>1312.23</v>
          </cell>
          <cell r="I1508">
            <v>1310.25</v>
          </cell>
          <cell r="J1508">
            <v>32.1</v>
          </cell>
          <cell r="K1508">
            <v>0</v>
          </cell>
          <cell r="L1508" t="str">
            <v xml:space="preserve">Tramos Existentes </v>
          </cell>
          <cell r="M1508" t="str">
            <v>Existente</v>
          </cell>
        </row>
        <row r="1509">
          <cell r="B1509">
            <v>629</v>
          </cell>
          <cell r="C1509">
            <v>1020</v>
          </cell>
          <cell r="D1509">
            <v>1.4999999999999999E-2</v>
          </cell>
          <cell r="E1509">
            <v>8</v>
          </cell>
          <cell r="F1509">
            <v>1314.41</v>
          </cell>
          <cell r="G1509">
            <v>1313.52</v>
          </cell>
          <cell r="H1509">
            <v>1312.28</v>
          </cell>
          <cell r="I1509">
            <v>1311.38</v>
          </cell>
          <cell r="J1509">
            <v>23.6</v>
          </cell>
          <cell r="K1509">
            <v>0</v>
          </cell>
          <cell r="L1509" t="str">
            <v xml:space="preserve">Tramos Existentes </v>
          </cell>
          <cell r="M1509" t="str">
            <v>Existente</v>
          </cell>
        </row>
        <row r="1510">
          <cell r="B1510">
            <v>737</v>
          </cell>
          <cell r="C1510">
            <v>734</v>
          </cell>
          <cell r="D1510">
            <v>1.4999999999999999E-2</v>
          </cell>
          <cell r="E1510">
            <v>12</v>
          </cell>
          <cell r="F1510">
            <v>1314.05</v>
          </cell>
          <cell r="G1510">
            <v>1313.92</v>
          </cell>
          <cell r="H1510">
            <v>1312.64</v>
          </cell>
          <cell r="I1510">
            <v>1312.32</v>
          </cell>
          <cell r="J1510">
            <v>10</v>
          </cell>
          <cell r="K1510">
            <v>0</v>
          </cell>
          <cell r="L1510" t="str">
            <v xml:space="preserve">Renovacion </v>
          </cell>
          <cell r="M1510" t="str">
            <v>Existente</v>
          </cell>
        </row>
        <row r="1511">
          <cell r="B1511">
            <v>626</v>
          </cell>
          <cell r="C1511">
            <v>625</v>
          </cell>
          <cell r="D1511">
            <v>1.4999999999999999E-2</v>
          </cell>
          <cell r="E1511">
            <v>8</v>
          </cell>
          <cell r="F1511">
            <v>1316.16</v>
          </cell>
          <cell r="G1511">
            <v>1314.53</v>
          </cell>
          <cell r="H1511">
            <v>1313.35</v>
          </cell>
          <cell r="I1511">
            <v>1313.49</v>
          </cell>
          <cell r="J1511">
            <v>38.4</v>
          </cell>
          <cell r="K1511">
            <v>0</v>
          </cell>
          <cell r="L1511" t="str">
            <v xml:space="preserve">Tramos Existentes </v>
          </cell>
          <cell r="M1511" t="str">
            <v>Existente</v>
          </cell>
        </row>
        <row r="1512">
          <cell r="B1512">
            <v>271</v>
          </cell>
          <cell r="C1512">
            <v>341</v>
          </cell>
          <cell r="D1512">
            <v>0.01</v>
          </cell>
          <cell r="E1512">
            <v>8</v>
          </cell>
          <cell r="F1512">
            <v>1316.81</v>
          </cell>
          <cell r="G1512">
            <v>1316.17</v>
          </cell>
          <cell r="H1512">
            <v>1315</v>
          </cell>
          <cell r="I1512">
            <v>1314.16</v>
          </cell>
          <cell r="J1512">
            <v>32</v>
          </cell>
          <cell r="K1512">
            <v>0</v>
          </cell>
          <cell r="L1512" t="str">
            <v xml:space="preserve">Tramos Existentes </v>
          </cell>
          <cell r="M1512" t="str">
            <v>Existente</v>
          </cell>
        </row>
        <row r="1513">
          <cell r="B1513">
            <v>276</v>
          </cell>
          <cell r="C1513">
            <v>347</v>
          </cell>
          <cell r="D1513">
            <v>1.4999999999999999E-2</v>
          </cell>
          <cell r="E1513">
            <v>12</v>
          </cell>
          <cell r="F1513">
            <v>1317.96</v>
          </cell>
          <cell r="G1513">
            <v>1316.45</v>
          </cell>
          <cell r="H1513">
            <v>1315.75</v>
          </cell>
          <cell r="I1513">
            <v>1314.03</v>
          </cell>
          <cell r="J1513">
            <v>76.8</v>
          </cell>
          <cell r="K1513">
            <v>0</v>
          </cell>
          <cell r="L1513" t="str">
            <v xml:space="preserve">Tramos Existentes </v>
          </cell>
          <cell r="M1513" t="str">
            <v>Existente</v>
          </cell>
        </row>
        <row r="1514">
          <cell r="B1514">
            <v>566</v>
          </cell>
          <cell r="C1514">
            <v>347</v>
          </cell>
          <cell r="D1514">
            <v>1.4999999999999999E-2</v>
          </cell>
          <cell r="E1514">
            <v>10</v>
          </cell>
          <cell r="F1514">
            <v>1319.16</v>
          </cell>
          <cell r="G1514">
            <v>1316.45</v>
          </cell>
          <cell r="H1514">
            <v>1316.83</v>
          </cell>
          <cell r="I1514">
            <v>1314.03</v>
          </cell>
          <cell r="J1514">
            <v>74</v>
          </cell>
          <cell r="K1514">
            <v>0</v>
          </cell>
          <cell r="L1514" t="str">
            <v xml:space="preserve">Tramos Existentes </v>
          </cell>
          <cell r="M1514" t="str">
            <v>Existente</v>
          </cell>
        </row>
        <row r="1515">
          <cell r="B1515">
            <v>907</v>
          </cell>
          <cell r="C1515">
            <v>916</v>
          </cell>
          <cell r="D1515">
            <v>1.4999999999999999E-2</v>
          </cell>
          <cell r="E1515">
            <v>8</v>
          </cell>
          <cell r="F1515">
            <v>1320.6</v>
          </cell>
          <cell r="G1515">
            <v>1320.08</v>
          </cell>
          <cell r="H1515">
            <v>1318.75</v>
          </cell>
          <cell r="I1515">
            <v>1318.23</v>
          </cell>
          <cell r="J1515">
            <v>54.4</v>
          </cell>
          <cell r="K1515">
            <v>0</v>
          </cell>
          <cell r="L1515" t="str">
            <v xml:space="preserve">Tramos Existentes </v>
          </cell>
          <cell r="M1515" t="str">
            <v>Existente</v>
          </cell>
        </row>
        <row r="1516">
          <cell r="B1516">
            <v>499</v>
          </cell>
          <cell r="C1516">
            <v>500</v>
          </cell>
          <cell r="D1516">
            <v>1.4999999999999999E-2</v>
          </cell>
          <cell r="E1516">
            <v>10</v>
          </cell>
          <cell r="F1516">
            <v>1322.3</v>
          </cell>
          <cell r="G1516">
            <v>1322.4</v>
          </cell>
          <cell r="H1516">
            <v>1320.02</v>
          </cell>
          <cell r="I1516">
            <v>1319.8</v>
          </cell>
          <cell r="J1516">
            <v>10.199999999999999</v>
          </cell>
          <cell r="K1516">
            <v>0</v>
          </cell>
          <cell r="L1516" t="str">
            <v xml:space="preserve">Tramos Existentes </v>
          </cell>
          <cell r="M1516" t="str">
            <v>Existente</v>
          </cell>
        </row>
        <row r="1517">
          <cell r="B1517">
            <v>492</v>
          </cell>
          <cell r="C1517">
            <v>493</v>
          </cell>
          <cell r="D1517">
            <v>1.4999999999999999E-2</v>
          </cell>
          <cell r="E1517">
            <v>10</v>
          </cell>
          <cell r="F1517">
            <v>1322.47</v>
          </cell>
          <cell r="G1517">
            <v>1321.96</v>
          </cell>
          <cell r="H1517">
            <v>1320.74</v>
          </cell>
          <cell r="I1517">
            <v>1320.3</v>
          </cell>
          <cell r="J1517">
            <v>43</v>
          </cell>
          <cell r="K1517">
            <v>0</v>
          </cell>
          <cell r="L1517" t="str">
            <v xml:space="preserve">Tramos Existentes </v>
          </cell>
          <cell r="M1517" t="str">
            <v>Existente</v>
          </cell>
        </row>
      </sheetData>
      <sheetData sheetId="3"/>
      <sheetData sheetId="4">
        <row r="1">
          <cell r="A1" t="str">
            <v>POZO</v>
          </cell>
          <cell r="B1" t="str">
            <v>COORDENADA ESTE (m)</v>
          </cell>
          <cell r="C1" t="str">
            <v>COORDENADA NORTE  (m)</v>
          </cell>
          <cell r="D1" t="str">
            <v>COTA TERRENO (m.s.n.m.)</v>
          </cell>
          <cell r="E1" t="str">
            <v>COTA BATEA (m.s.n.m.)</v>
          </cell>
          <cell r="F1" t="str">
            <v>PROFUNDIDAD (m)</v>
          </cell>
          <cell r="G1" t="str">
            <v>TIPO</v>
          </cell>
          <cell r="H1" t="str">
            <v>ESTADO</v>
          </cell>
        </row>
        <row r="2">
          <cell r="A2">
            <v>113</v>
          </cell>
          <cell r="B2">
            <v>1144570.1200000001</v>
          </cell>
          <cell r="C2">
            <v>1003238.24</v>
          </cell>
          <cell r="D2">
            <v>1272.2</v>
          </cell>
          <cell r="E2">
            <v>1270.21</v>
          </cell>
          <cell r="F2">
            <v>1.9900000000000091</v>
          </cell>
          <cell r="G2" t="str">
            <v>Pozo de Inspección</v>
          </cell>
          <cell r="H2" t="str">
            <v>Existente</v>
          </cell>
        </row>
        <row r="3">
          <cell r="A3">
            <v>114</v>
          </cell>
          <cell r="B3">
            <v>1144571.68</v>
          </cell>
          <cell r="C3">
            <v>1003215.67</v>
          </cell>
          <cell r="D3">
            <v>1274</v>
          </cell>
          <cell r="E3">
            <v>1270.17</v>
          </cell>
          <cell r="F3">
            <v>3.8299999999999272</v>
          </cell>
          <cell r="G3" t="str">
            <v>Pozo de Inspección</v>
          </cell>
          <cell r="H3" t="str">
            <v>Existente</v>
          </cell>
        </row>
        <row r="4">
          <cell r="A4">
            <v>115</v>
          </cell>
          <cell r="B4">
            <v>1144683</v>
          </cell>
          <cell r="C4">
            <v>1003099.42</v>
          </cell>
          <cell r="D4">
            <v>1272.6099999999999</v>
          </cell>
          <cell r="E4">
            <v>1269.8499999999999</v>
          </cell>
          <cell r="F4">
            <v>2.7599999999999909</v>
          </cell>
          <cell r="G4" t="str">
            <v>Pozo de Inspección</v>
          </cell>
          <cell r="H4" t="str">
            <v>Existente</v>
          </cell>
        </row>
        <row r="5">
          <cell r="A5">
            <v>116</v>
          </cell>
          <cell r="B5">
            <v>1144715.1100000001</v>
          </cell>
          <cell r="C5">
            <v>1003083.64</v>
          </cell>
          <cell r="D5">
            <v>1273.08</v>
          </cell>
          <cell r="E5">
            <v>1270.51</v>
          </cell>
          <cell r="F5">
            <v>2.5699999999999363</v>
          </cell>
          <cell r="G5" t="str">
            <v>Pozo de Inspección</v>
          </cell>
          <cell r="H5" t="str">
            <v>Existente</v>
          </cell>
        </row>
        <row r="6">
          <cell r="A6">
            <v>117</v>
          </cell>
          <cell r="B6">
            <v>1144723.3600000001</v>
          </cell>
          <cell r="C6">
            <v>1003048.67</v>
          </cell>
          <cell r="D6">
            <v>1271.0999999999999</v>
          </cell>
          <cell r="E6">
            <v>1269.71</v>
          </cell>
          <cell r="F6">
            <v>1.3899999999998727</v>
          </cell>
          <cell r="G6" t="str">
            <v>Pozo de Inspección</v>
          </cell>
          <cell r="H6" t="str">
            <v>Existente</v>
          </cell>
        </row>
        <row r="7">
          <cell r="A7">
            <v>118</v>
          </cell>
          <cell r="B7">
            <v>1144803.05</v>
          </cell>
          <cell r="C7">
            <v>1002893.62</v>
          </cell>
          <cell r="D7">
            <v>1271.29</v>
          </cell>
          <cell r="E7">
            <v>1269.3</v>
          </cell>
          <cell r="F7">
            <v>1.9900000000000091</v>
          </cell>
          <cell r="G7" t="str">
            <v>Pozo de Inspección</v>
          </cell>
          <cell r="H7" t="str">
            <v>Existente</v>
          </cell>
        </row>
        <row r="8">
          <cell r="A8">
            <v>119</v>
          </cell>
          <cell r="B8">
            <v>1144809.27</v>
          </cell>
          <cell r="C8">
            <v>1002870.46</v>
          </cell>
          <cell r="D8">
            <v>1270.6600000000001</v>
          </cell>
          <cell r="E8">
            <v>1269.1099999999999</v>
          </cell>
          <cell r="F8">
            <v>1.5500000000001819</v>
          </cell>
          <cell r="G8" t="str">
            <v>Pozo de Inspección</v>
          </cell>
          <cell r="H8" t="str">
            <v>Existente</v>
          </cell>
        </row>
        <row r="9">
          <cell r="A9">
            <v>120</v>
          </cell>
          <cell r="B9">
            <v>1144866.06</v>
          </cell>
          <cell r="C9">
            <v>1002779.02</v>
          </cell>
          <cell r="D9">
            <v>1272.28</v>
          </cell>
          <cell r="E9">
            <v>1268.8900000000001</v>
          </cell>
          <cell r="F9">
            <v>3.3899999999998727</v>
          </cell>
          <cell r="G9" t="str">
            <v>Pozo de Inspección</v>
          </cell>
          <cell r="H9" t="str">
            <v>Existente</v>
          </cell>
        </row>
        <row r="10">
          <cell r="A10">
            <v>121</v>
          </cell>
          <cell r="B10">
            <v>1144847.29</v>
          </cell>
          <cell r="C10">
            <v>1002725.61</v>
          </cell>
          <cell r="D10">
            <v>1271.45</v>
          </cell>
          <cell r="E10">
            <v>1268.77</v>
          </cell>
          <cell r="F10">
            <v>2.6800000000000637</v>
          </cell>
          <cell r="G10" t="str">
            <v>Pozo de Inspección</v>
          </cell>
          <cell r="H10" t="str">
            <v>Existente</v>
          </cell>
        </row>
        <row r="11">
          <cell r="A11">
            <v>122</v>
          </cell>
          <cell r="B11">
            <v>1144817.1200000001</v>
          </cell>
          <cell r="C11">
            <v>1002588.93</v>
          </cell>
          <cell r="D11">
            <v>1270.1300000000001</v>
          </cell>
          <cell r="E11">
            <v>1268.48</v>
          </cell>
          <cell r="F11">
            <v>1.6500000000000909</v>
          </cell>
          <cell r="G11" t="str">
            <v>Pozo de Inspección</v>
          </cell>
          <cell r="H11" t="str">
            <v>Existente</v>
          </cell>
        </row>
        <row r="12">
          <cell r="A12">
            <v>123</v>
          </cell>
          <cell r="B12">
            <v>1144797.7</v>
          </cell>
          <cell r="C12">
            <v>1002579.03</v>
          </cell>
          <cell r="D12">
            <v>1269.1400000000001</v>
          </cell>
          <cell r="E12">
            <v>1267.77</v>
          </cell>
          <cell r="F12">
            <v>1.3700000000001182</v>
          </cell>
          <cell r="G12" t="str">
            <v>Pozo de Inspección</v>
          </cell>
          <cell r="H12" t="str">
            <v>Existente</v>
          </cell>
        </row>
        <row r="13">
          <cell r="A13">
            <v>124</v>
          </cell>
          <cell r="B13">
            <v>1144756.52</v>
          </cell>
          <cell r="C13">
            <v>1002526.19</v>
          </cell>
          <cell r="D13">
            <v>1269.22</v>
          </cell>
          <cell r="E13">
            <v>1267.57</v>
          </cell>
          <cell r="F13">
            <v>1.6500000000000909</v>
          </cell>
          <cell r="G13" t="str">
            <v>Pozo de Inspección</v>
          </cell>
          <cell r="H13" t="str">
            <v>Existente</v>
          </cell>
        </row>
        <row r="14">
          <cell r="A14">
            <v>125</v>
          </cell>
          <cell r="B14">
            <v>1144732.68</v>
          </cell>
          <cell r="C14">
            <v>1002527.42</v>
          </cell>
          <cell r="D14">
            <v>1270</v>
          </cell>
          <cell r="E14">
            <v>1267.54</v>
          </cell>
          <cell r="F14">
            <v>2.4600000000000364</v>
          </cell>
          <cell r="G14" t="str">
            <v>Pozo de Inspección</v>
          </cell>
          <cell r="H14" t="str">
            <v>Existente</v>
          </cell>
        </row>
        <row r="15">
          <cell r="A15">
            <v>126</v>
          </cell>
          <cell r="B15">
            <v>1144638.3</v>
          </cell>
          <cell r="C15">
            <v>1002390.73</v>
          </cell>
          <cell r="D15">
            <v>1266.78</v>
          </cell>
          <cell r="E15">
            <v>1264.8399999999999</v>
          </cell>
          <cell r="F15">
            <v>1.9400000000000546</v>
          </cell>
          <cell r="G15" t="str">
            <v>Pozo de Inspección</v>
          </cell>
          <cell r="H15" t="str">
            <v>Existente</v>
          </cell>
        </row>
        <row r="16">
          <cell r="A16">
            <v>127</v>
          </cell>
          <cell r="B16">
            <v>1144608.78</v>
          </cell>
          <cell r="C16">
            <v>1002383.99</v>
          </cell>
          <cell r="D16">
            <v>1267.5999999999999</v>
          </cell>
          <cell r="E16">
            <v>1264.79</v>
          </cell>
          <cell r="F16">
            <v>2.8099999999999454</v>
          </cell>
          <cell r="G16" t="str">
            <v>Pozo de Inspección</v>
          </cell>
          <cell r="H16" t="str">
            <v>Existente</v>
          </cell>
        </row>
        <row r="17">
          <cell r="A17">
            <v>128</v>
          </cell>
          <cell r="B17">
            <v>1144553.55</v>
          </cell>
          <cell r="C17">
            <v>1002385.81</v>
          </cell>
          <cell r="D17">
            <v>1267.02</v>
          </cell>
          <cell r="E17">
            <v>1264.67</v>
          </cell>
          <cell r="F17">
            <v>2.3499999999999091</v>
          </cell>
          <cell r="G17" t="str">
            <v>Pozo de Inspección</v>
          </cell>
          <cell r="H17" t="str">
            <v>Existente</v>
          </cell>
        </row>
        <row r="18">
          <cell r="A18">
            <v>129</v>
          </cell>
          <cell r="B18">
            <v>1144508.5</v>
          </cell>
          <cell r="C18">
            <v>1002375.69</v>
          </cell>
          <cell r="D18">
            <v>1267</v>
          </cell>
          <cell r="E18">
            <v>1264.57</v>
          </cell>
          <cell r="F18">
            <v>2.4300000000000637</v>
          </cell>
          <cell r="G18" t="str">
            <v>Pozo de Inspección</v>
          </cell>
          <cell r="H18" t="str">
            <v>Existente</v>
          </cell>
        </row>
        <row r="19">
          <cell r="A19">
            <v>130</v>
          </cell>
          <cell r="B19">
            <v>1144514.1499999999</v>
          </cell>
          <cell r="C19">
            <v>1002349.05</v>
          </cell>
          <cell r="D19">
            <v>1266.28</v>
          </cell>
          <cell r="E19">
            <v>1264.51</v>
          </cell>
          <cell r="F19">
            <v>1.7699999999999818</v>
          </cell>
          <cell r="G19" t="str">
            <v>Pozo de Inspección</v>
          </cell>
          <cell r="H19" t="str">
            <v>Existente</v>
          </cell>
        </row>
        <row r="20">
          <cell r="A20">
            <v>131</v>
          </cell>
          <cell r="B20">
            <v>1144481.3</v>
          </cell>
          <cell r="C20">
            <v>1002323.02</v>
          </cell>
          <cell r="D20">
            <v>1269.8800000000001</v>
          </cell>
          <cell r="E20">
            <v>1264.42</v>
          </cell>
          <cell r="F20">
            <v>5.4600000000000364</v>
          </cell>
          <cell r="G20" t="str">
            <v>Pozo de Inspección</v>
          </cell>
          <cell r="H20" t="str">
            <v>Existente</v>
          </cell>
        </row>
        <row r="21">
          <cell r="A21">
            <v>132</v>
          </cell>
          <cell r="B21">
            <v>1144436.71</v>
          </cell>
          <cell r="C21">
            <v>1002304.87</v>
          </cell>
          <cell r="D21">
            <v>1270</v>
          </cell>
          <cell r="E21">
            <v>1264.31</v>
          </cell>
          <cell r="F21">
            <v>5.6900000000000546</v>
          </cell>
          <cell r="G21" t="str">
            <v>Pozo de Inspección</v>
          </cell>
          <cell r="H21" t="str">
            <v>Existente</v>
          </cell>
        </row>
        <row r="22">
          <cell r="A22">
            <v>133</v>
          </cell>
          <cell r="B22">
            <v>1144412.2</v>
          </cell>
          <cell r="C22">
            <v>1002286.87</v>
          </cell>
          <cell r="D22">
            <v>1269.6500000000001</v>
          </cell>
          <cell r="E22">
            <v>1264.24</v>
          </cell>
          <cell r="F22">
            <v>5.4100000000000819</v>
          </cell>
          <cell r="G22" t="str">
            <v>Pozo de Inspección</v>
          </cell>
          <cell r="H22" t="str">
            <v>Existente</v>
          </cell>
        </row>
        <row r="23">
          <cell r="A23">
            <v>134</v>
          </cell>
          <cell r="B23">
            <v>1144373.97</v>
          </cell>
          <cell r="C23">
            <v>1002235.33</v>
          </cell>
          <cell r="D23">
            <v>1270</v>
          </cell>
          <cell r="E23">
            <v>1264.0999999999999</v>
          </cell>
          <cell r="F23">
            <v>5.9000000000000909</v>
          </cell>
          <cell r="G23" t="str">
            <v>Pozo de Inspección</v>
          </cell>
          <cell r="H23" t="str">
            <v>Existente</v>
          </cell>
        </row>
        <row r="24">
          <cell r="A24">
            <v>135</v>
          </cell>
          <cell r="B24">
            <v>1144365.79</v>
          </cell>
          <cell r="C24">
            <v>1002171.18</v>
          </cell>
          <cell r="D24">
            <v>1270.67</v>
          </cell>
          <cell r="E24">
            <v>1263.96</v>
          </cell>
          <cell r="F24">
            <v>6.7100000000000364</v>
          </cell>
          <cell r="G24" t="str">
            <v>Pozo de Inspección</v>
          </cell>
          <cell r="H24" t="str">
            <v>Existente</v>
          </cell>
        </row>
        <row r="25">
          <cell r="A25">
            <v>136</v>
          </cell>
          <cell r="B25">
            <v>1144373.02</v>
          </cell>
          <cell r="C25">
            <v>1002151.25</v>
          </cell>
          <cell r="D25">
            <v>1270.0999999999999</v>
          </cell>
          <cell r="E25">
            <v>1263.9100000000001</v>
          </cell>
          <cell r="F25">
            <v>6.1899999999998272</v>
          </cell>
          <cell r="G25" t="str">
            <v>Pozo de Inspección</v>
          </cell>
          <cell r="H25" t="str">
            <v>Existente</v>
          </cell>
        </row>
        <row r="26">
          <cell r="A26">
            <v>137</v>
          </cell>
          <cell r="B26">
            <v>1144435.71</v>
          </cell>
          <cell r="C26">
            <v>1002119.52</v>
          </cell>
          <cell r="D26">
            <v>1265</v>
          </cell>
          <cell r="E26">
            <v>1262.3900000000001</v>
          </cell>
          <cell r="F26">
            <v>2.6099999999999</v>
          </cell>
          <cell r="G26" t="str">
            <v>Pozo de Inspección</v>
          </cell>
          <cell r="H26" t="str">
            <v>Existente</v>
          </cell>
        </row>
        <row r="27">
          <cell r="A27">
            <v>138</v>
          </cell>
          <cell r="B27">
            <v>1144447.46</v>
          </cell>
          <cell r="C27">
            <v>1002091.19</v>
          </cell>
          <cell r="D27">
            <v>1262.56</v>
          </cell>
          <cell r="E27">
            <v>1260.3900000000001</v>
          </cell>
          <cell r="F27">
            <v>2.1699999999998454</v>
          </cell>
          <cell r="G27" t="str">
            <v>Pozo de Inspección</v>
          </cell>
          <cell r="H27" t="str">
            <v>Existente</v>
          </cell>
        </row>
        <row r="28">
          <cell r="A28">
            <v>139</v>
          </cell>
          <cell r="B28">
            <v>1144424.53</v>
          </cell>
          <cell r="C28">
            <v>1002056.4</v>
          </cell>
          <cell r="D28">
            <v>1260</v>
          </cell>
          <cell r="E28">
            <v>1258.71</v>
          </cell>
          <cell r="F28">
            <v>1.2899999999999636</v>
          </cell>
          <cell r="G28" t="str">
            <v>Pozo de Inspección</v>
          </cell>
          <cell r="H28" t="str">
            <v>Existente</v>
          </cell>
        </row>
        <row r="29">
          <cell r="A29">
            <v>140</v>
          </cell>
          <cell r="B29">
            <v>1144401.99</v>
          </cell>
          <cell r="C29">
            <v>1002003.06</v>
          </cell>
          <cell r="D29">
            <v>1260.2</v>
          </cell>
          <cell r="E29">
            <v>1258.58</v>
          </cell>
          <cell r="F29">
            <v>1.6200000000001182</v>
          </cell>
          <cell r="G29" t="str">
            <v>Pozo de Inspección</v>
          </cell>
          <cell r="H29" t="str">
            <v>Existente</v>
          </cell>
        </row>
        <row r="30">
          <cell r="A30">
            <v>141</v>
          </cell>
          <cell r="B30">
            <v>1144350.45</v>
          </cell>
          <cell r="C30">
            <v>1001975.14</v>
          </cell>
          <cell r="D30">
            <v>1260.22</v>
          </cell>
          <cell r="E30">
            <v>1258.45</v>
          </cell>
          <cell r="F30">
            <v>1.7699999999999818</v>
          </cell>
          <cell r="G30" t="str">
            <v>Pozo de Inspección</v>
          </cell>
          <cell r="H30" t="str">
            <v>Existente</v>
          </cell>
        </row>
        <row r="31">
          <cell r="A31" t="str">
            <v>BV65</v>
          </cell>
          <cell r="B31">
            <v>1144333.8400000001</v>
          </cell>
          <cell r="C31">
            <v>1001956.23</v>
          </cell>
          <cell r="D31">
            <v>1250.6199999999999</v>
          </cell>
          <cell r="E31">
            <v>1247.54</v>
          </cell>
          <cell r="F31">
            <v>3.0799999999999272</v>
          </cell>
          <cell r="G31" t="str">
            <v>Pozo de Inspección</v>
          </cell>
          <cell r="H31" t="str">
            <v>Nuevo</v>
          </cell>
        </row>
        <row r="32">
          <cell r="A32" t="str">
            <v>BV66</v>
          </cell>
          <cell r="B32">
            <v>1144306.1599999999</v>
          </cell>
          <cell r="C32">
            <v>1001924.21</v>
          </cell>
          <cell r="D32">
            <v>1250.04</v>
          </cell>
          <cell r="E32">
            <v>1247.48</v>
          </cell>
          <cell r="F32">
            <v>2.5599999999999454</v>
          </cell>
          <cell r="G32" t="str">
            <v>Pozo de Inspección</v>
          </cell>
          <cell r="H32" t="str">
            <v>Nuevo</v>
          </cell>
        </row>
        <row r="33">
          <cell r="A33" t="str">
            <v>BV67</v>
          </cell>
          <cell r="B33">
            <v>1144292.23</v>
          </cell>
          <cell r="C33">
            <v>1001918.64</v>
          </cell>
          <cell r="D33">
            <v>1250.03</v>
          </cell>
          <cell r="E33">
            <v>1247.47</v>
          </cell>
          <cell r="F33">
            <v>2.5599999999999454</v>
          </cell>
          <cell r="G33" t="str">
            <v>Pozo de Inspección</v>
          </cell>
          <cell r="H33" t="str">
            <v>Nuevo</v>
          </cell>
        </row>
        <row r="34">
          <cell r="A34" t="str">
            <v>BV68</v>
          </cell>
          <cell r="B34">
            <v>1144256.82</v>
          </cell>
          <cell r="C34">
            <v>1001924.6</v>
          </cell>
          <cell r="D34">
            <v>1250.07</v>
          </cell>
          <cell r="E34">
            <v>1247.43</v>
          </cell>
          <cell r="F34">
            <v>2.6399999999998727</v>
          </cell>
          <cell r="G34" t="str">
            <v>Pozo de Inspección</v>
          </cell>
          <cell r="H34" t="str">
            <v>Nuevo</v>
          </cell>
        </row>
        <row r="35">
          <cell r="A35" t="str">
            <v>BV69</v>
          </cell>
          <cell r="B35">
            <v>1144230.6200000001</v>
          </cell>
          <cell r="C35">
            <v>1001920.3</v>
          </cell>
          <cell r="D35">
            <v>1250.71</v>
          </cell>
          <cell r="E35">
            <v>1247.4000000000001</v>
          </cell>
          <cell r="F35">
            <v>3.3099999999999454</v>
          </cell>
          <cell r="G35" t="str">
            <v>Pozo de Inspección</v>
          </cell>
          <cell r="H35" t="str">
            <v>Nuevo</v>
          </cell>
        </row>
        <row r="36">
          <cell r="A36" t="str">
            <v>BV70</v>
          </cell>
          <cell r="B36">
            <v>1144212.42</v>
          </cell>
          <cell r="C36">
            <v>1001910.09</v>
          </cell>
          <cell r="D36">
            <v>1250.54</v>
          </cell>
          <cell r="E36">
            <v>1247.3699999999999</v>
          </cell>
          <cell r="F36">
            <v>3.1700000000000728</v>
          </cell>
          <cell r="G36" t="str">
            <v>Pozo de Inspección</v>
          </cell>
          <cell r="H36" t="str">
            <v>Nuevo</v>
          </cell>
        </row>
        <row r="37">
          <cell r="A37" t="str">
            <v>BV71</v>
          </cell>
          <cell r="B37">
            <v>1144179.93</v>
          </cell>
          <cell r="C37">
            <v>1001872.59</v>
          </cell>
          <cell r="D37">
            <v>1249.77</v>
          </cell>
          <cell r="E37">
            <v>1247.32</v>
          </cell>
          <cell r="F37">
            <v>2.4500000000000455</v>
          </cell>
          <cell r="G37" t="str">
            <v>Pozo de Inspección</v>
          </cell>
          <cell r="H37" t="str">
            <v>Nuevo</v>
          </cell>
        </row>
        <row r="38">
          <cell r="A38" t="str">
            <v>BV72</v>
          </cell>
          <cell r="B38">
            <v>1144142.0900000001</v>
          </cell>
          <cell r="C38">
            <v>1001835.36</v>
          </cell>
          <cell r="D38">
            <v>1250</v>
          </cell>
          <cell r="E38">
            <v>1247.26</v>
          </cell>
          <cell r="F38">
            <v>2.7400000000000091</v>
          </cell>
          <cell r="G38" t="str">
            <v>Pozo de Inspección</v>
          </cell>
          <cell r="H38" t="str">
            <v>Nuevo</v>
          </cell>
        </row>
        <row r="39">
          <cell r="A39" t="str">
            <v>BV73</v>
          </cell>
          <cell r="B39">
            <v>1144097.24</v>
          </cell>
          <cell r="C39">
            <v>1001836.1</v>
          </cell>
          <cell r="D39">
            <v>1250.05</v>
          </cell>
          <cell r="E39">
            <v>1247.21</v>
          </cell>
          <cell r="F39">
            <v>2.8399999999999181</v>
          </cell>
          <cell r="G39" t="str">
            <v>Pozo de Inspección</v>
          </cell>
          <cell r="H39" t="str">
            <v>Nuevo</v>
          </cell>
        </row>
        <row r="40">
          <cell r="A40" t="str">
            <v>BV74</v>
          </cell>
          <cell r="B40">
            <v>1144077.43</v>
          </cell>
          <cell r="C40">
            <v>1001841.29</v>
          </cell>
          <cell r="D40">
            <v>1250.3900000000001</v>
          </cell>
          <cell r="E40">
            <v>1247.18</v>
          </cell>
          <cell r="F40">
            <v>3.2100000000000364</v>
          </cell>
          <cell r="G40" t="str">
            <v>Pozo de Inspección</v>
          </cell>
          <cell r="H40" t="str">
            <v>Nuevo</v>
          </cell>
        </row>
        <row r="41">
          <cell r="A41" t="str">
            <v>BV75</v>
          </cell>
          <cell r="B41">
            <v>1144043.74</v>
          </cell>
          <cell r="C41">
            <v>1001839.43</v>
          </cell>
          <cell r="D41">
            <v>1251.03</v>
          </cell>
          <cell r="E41">
            <v>1247.1400000000001</v>
          </cell>
          <cell r="F41">
            <v>3.8899999999998727</v>
          </cell>
          <cell r="G41" t="str">
            <v>Pozo de Inspección</v>
          </cell>
          <cell r="H41" t="str">
            <v>Nuevo</v>
          </cell>
        </row>
        <row r="42">
          <cell r="A42" t="str">
            <v>BV76</v>
          </cell>
          <cell r="B42">
            <v>1144009.07</v>
          </cell>
          <cell r="C42">
            <v>1001825.27</v>
          </cell>
          <cell r="D42">
            <v>1249.77</v>
          </cell>
          <cell r="E42">
            <v>1247.0999999999999</v>
          </cell>
          <cell r="F42">
            <v>2.6700000000000728</v>
          </cell>
          <cell r="G42" t="str">
            <v>Pozo de Inspección</v>
          </cell>
          <cell r="H42" t="str">
            <v>Nuevo</v>
          </cell>
        </row>
        <row r="43">
          <cell r="A43" t="str">
            <v>BV77</v>
          </cell>
          <cell r="B43">
            <v>1143984.58</v>
          </cell>
          <cell r="C43">
            <v>1001807.06</v>
          </cell>
          <cell r="D43">
            <v>1250</v>
          </cell>
          <cell r="E43">
            <v>1247.06</v>
          </cell>
          <cell r="F43">
            <v>2.9400000000000546</v>
          </cell>
          <cell r="G43" t="str">
            <v>Pozo de Inspección</v>
          </cell>
          <cell r="H43" t="str">
            <v>Nuevo</v>
          </cell>
        </row>
        <row r="44">
          <cell r="A44" t="str">
            <v>BV78</v>
          </cell>
          <cell r="B44">
            <v>1143948.8700000001</v>
          </cell>
          <cell r="C44">
            <v>1001745.12</v>
          </cell>
          <cell r="D44">
            <v>1250.01</v>
          </cell>
          <cell r="E44">
            <v>1246.99</v>
          </cell>
          <cell r="F44">
            <v>3.0199999999999818</v>
          </cell>
          <cell r="G44" t="str">
            <v>Pozo de Inspección</v>
          </cell>
          <cell r="H44" t="str">
            <v>Nuevo</v>
          </cell>
        </row>
        <row r="45">
          <cell r="A45" t="str">
            <v>BV79</v>
          </cell>
          <cell r="B45">
            <v>1143922.74</v>
          </cell>
          <cell r="C45">
            <v>1001738.24</v>
          </cell>
          <cell r="D45">
            <v>1249.52</v>
          </cell>
          <cell r="E45">
            <v>1246.96</v>
          </cell>
          <cell r="F45">
            <v>2.5599999999999454</v>
          </cell>
          <cell r="G45" t="str">
            <v>Pozo de Inspección</v>
          </cell>
          <cell r="H45" t="str">
            <v>Nuevo</v>
          </cell>
        </row>
        <row r="46">
          <cell r="A46" t="str">
            <v>BV80</v>
          </cell>
          <cell r="B46">
            <v>1143884.1299999999</v>
          </cell>
          <cell r="C46">
            <v>1001741.97</v>
          </cell>
          <cell r="D46">
            <v>1250.43</v>
          </cell>
          <cell r="E46">
            <v>1246.92</v>
          </cell>
          <cell r="F46">
            <v>3.5099999999999909</v>
          </cell>
          <cell r="G46" t="str">
            <v>Pozo de Inspección</v>
          </cell>
          <cell r="H46" t="str">
            <v>Nuevo</v>
          </cell>
        </row>
        <row r="47">
          <cell r="A47" t="str">
            <v>BV81</v>
          </cell>
          <cell r="B47">
            <v>1143853.82</v>
          </cell>
          <cell r="C47">
            <v>1001732.73</v>
          </cell>
          <cell r="D47">
            <v>1248.6600000000001</v>
          </cell>
          <cell r="E47">
            <v>1246.8800000000001</v>
          </cell>
          <cell r="F47">
            <v>1.7799999999999727</v>
          </cell>
          <cell r="G47" t="str">
            <v>Pozo de Inspección</v>
          </cell>
          <cell r="H47" t="str">
            <v>Nuevo</v>
          </cell>
        </row>
        <row r="48">
          <cell r="A48" t="str">
            <v>MR14</v>
          </cell>
          <cell r="B48">
            <v>1145144.06</v>
          </cell>
          <cell r="C48">
            <v>1003350.13</v>
          </cell>
          <cell r="D48">
            <v>1281.23</v>
          </cell>
          <cell r="E48">
            <v>1280.1600000000001</v>
          </cell>
          <cell r="F48">
            <v>1.0699999999999363</v>
          </cell>
          <cell r="G48" t="str">
            <v>Pozo de Inspección</v>
          </cell>
          <cell r="H48" t="str">
            <v>Nuevo</v>
          </cell>
        </row>
        <row r="49">
          <cell r="A49" t="str">
            <v>MR15</v>
          </cell>
          <cell r="B49">
            <v>1145074.8700000001</v>
          </cell>
          <cell r="C49">
            <v>1003383.29</v>
          </cell>
          <cell r="D49">
            <v>1280.4100000000001</v>
          </cell>
          <cell r="E49">
            <v>1279.08</v>
          </cell>
          <cell r="F49">
            <v>1.3300000000001546</v>
          </cell>
          <cell r="G49" t="str">
            <v>Pozo de Inspección</v>
          </cell>
          <cell r="H49" t="str">
            <v>Nuevo</v>
          </cell>
        </row>
        <row r="50">
          <cell r="A50" t="str">
            <v>MR16</v>
          </cell>
          <cell r="B50">
            <v>1145018.72</v>
          </cell>
          <cell r="C50">
            <v>1003428.47</v>
          </cell>
          <cell r="D50">
            <v>1280</v>
          </cell>
          <cell r="E50">
            <v>1278.74</v>
          </cell>
          <cell r="F50">
            <v>1.2599999999999909</v>
          </cell>
          <cell r="G50" t="str">
            <v>Pozo de Inspección</v>
          </cell>
          <cell r="H50" t="str">
            <v>Nuevo</v>
          </cell>
        </row>
        <row r="51">
          <cell r="A51" t="str">
            <v>MR18</v>
          </cell>
          <cell r="B51">
            <v>1145000.04</v>
          </cell>
          <cell r="C51">
            <v>1003462.9</v>
          </cell>
          <cell r="D51">
            <v>1278.5999999999999</v>
          </cell>
          <cell r="E51">
            <v>1276.79</v>
          </cell>
          <cell r="F51">
            <v>1.8099999999999454</v>
          </cell>
          <cell r="G51" t="str">
            <v>Pozo de Inspección</v>
          </cell>
          <cell r="H51" t="str">
            <v>Nuevo</v>
          </cell>
        </row>
        <row r="52">
          <cell r="A52" t="str">
            <v>MR19</v>
          </cell>
          <cell r="B52">
            <v>1145007.68</v>
          </cell>
          <cell r="C52">
            <v>1003487.47</v>
          </cell>
          <cell r="D52">
            <v>1277.3699999999999</v>
          </cell>
          <cell r="E52">
            <v>1276.26</v>
          </cell>
          <cell r="F52">
            <v>1.1099999999999</v>
          </cell>
          <cell r="G52" t="str">
            <v>Pozo de Inspección</v>
          </cell>
          <cell r="H52" t="str">
            <v>Nuevo</v>
          </cell>
        </row>
        <row r="53">
          <cell r="A53" t="str">
            <v>MR20</v>
          </cell>
          <cell r="B53">
            <v>1145013.97</v>
          </cell>
          <cell r="C53">
            <v>1003525.68</v>
          </cell>
          <cell r="D53">
            <v>1275.1500000000001</v>
          </cell>
          <cell r="E53">
            <v>1273.98</v>
          </cell>
          <cell r="F53">
            <v>1.1700000000000728</v>
          </cell>
          <cell r="G53" t="str">
            <v>Pozo de Inspección</v>
          </cell>
          <cell r="H53" t="str">
            <v>Nuevo</v>
          </cell>
        </row>
        <row r="54">
          <cell r="A54" t="str">
            <v>MR21</v>
          </cell>
          <cell r="B54">
            <v>1145008.0900000001</v>
          </cell>
          <cell r="C54">
            <v>1003558.03</v>
          </cell>
          <cell r="D54">
            <v>1273.1600000000001</v>
          </cell>
          <cell r="E54">
            <v>1272.24</v>
          </cell>
          <cell r="F54">
            <v>0.92000000000007276</v>
          </cell>
          <cell r="G54" t="str">
            <v>Pozo de Inspección</v>
          </cell>
          <cell r="H54" t="str">
            <v>Nuevo</v>
          </cell>
        </row>
        <row r="55">
          <cell r="A55" t="str">
            <v>MR22</v>
          </cell>
          <cell r="B55">
            <v>1144994.06</v>
          </cell>
          <cell r="C55">
            <v>1003573.01</v>
          </cell>
          <cell r="D55">
            <v>1274.51</v>
          </cell>
          <cell r="E55">
            <v>1272.23</v>
          </cell>
          <cell r="F55">
            <v>2.2799999999999727</v>
          </cell>
          <cell r="G55" t="str">
            <v>Pozo de Inspección</v>
          </cell>
          <cell r="H55" t="str">
            <v>Nuevo</v>
          </cell>
        </row>
        <row r="56">
          <cell r="A56" t="str">
            <v>MR24</v>
          </cell>
          <cell r="B56">
            <v>1144949.6599999999</v>
          </cell>
          <cell r="C56">
            <v>1003583.82</v>
          </cell>
          <cell r="D56">
            <v>1274.08</v>
          </cell>
          <cell r="E56">
            <v>1272.06</v>
          </cell>
          <cell r="F56">
            <v>2.0199999999999818</v>
          </cell>
          <cell r="G56" t="str">
            <v>Pozo de Inspección</v>
          </cell>
          <cell r="H56" t="str">
            <v>Nuevo</v>
          </cell>
        </row>
        <row r="57">
          <cell r="A57" t="str">
            <v>MR25</v>
          </cell>
          <cell r="B57">
            <v>1144926.74</v>
          </cell>
          <cell r="C57">
            <v>1003581.15</v>
          </cell>
          <cell r="D57">
            <v>1274.1500000000001</v>
          </cell>
          <cell r="E57">
            <v>1272</v>
          </cell>
          <cell r="F57">
            <v>2.1500000000000909</v>
          </cell>
          <cell r="G57" t="str">
            <v>Pozo de Inspección</v>
          </cell>
          <cell r="H57" t="str">
            <v>Nuevo</v>
          </cell>
        </row>
        <row r="58">
          <cell r="A58" t="str">
            <v>MR26</v>
          </cell>
          <cell r="B58">
            <v>1144902.72</v>
          </cell>
          <cell r="C58">
            <v>1003589.85</v>
          </cell>
          <cell r="D58">
            <v>1274.7</v>
          </cell>
          <cell r="E58">
            <v>1271.94</v>
          </cell>
          <cell r="F58">
            <v>2.7599999999999909</v>
          </cell>
          <cell r="G58" t="str">
            <v>Pozo de Inspección</v>
          </cell>
          <cell r="H58" t="str">
            <v>Nuevo</v>
          </cell>
        </row>
        <row r="59">
          <cell r="A59" t="str">
            <v>P2</v>
          </cell>
          <cell r="B59">
            <v>1146330.6599999999</v>
          </cell>
          <cell r="C59">
            <v>1003412.99</v>
          </cell>
          <cell r="D59">
            <v>1292.48</v>
          </cell>
          <cell r="E59">
            <v>1289.32</v>
          </cell>
          <cell r="F59">
            <v>3.1600000000000819</v>
          </cell>
          <cell r="G59" t="str">
            <v>Pozo de Inspección</v>
          </cell>
          <cell r="H59" t="str">
            <v>Nuevo</v>
          </cell>
        </row>
        <row r="60">
          <cell r="A60" t="str">
            <v>A2</v>
          </cell>
          <cell r="B60">
            <v>1146293.79</v>
          </cell>
          <cell r="C60">
            <v>1003412.14</v>
          </cell>
          <cell r="D60">
            <v>1293.8</v>
          </cell>
          <cell r="E60">
            <v>1289.24</v>
          </cell>
          <cell r="F60">
            <v>4.5599999999999454</v>
          </cell>
          <cell r="G60" t="str">
            <v>Pozo de Inspección</v>
          </cell>
          <cell r="H60" t="str">
            <v>Nuevo</v>
          </cell>
        </row>
        <row r="61">
          <cell r="A61" t="str">
            <v>A3</v>
          </cell>
          <cell r="B61">
            <v>1146280.79</v>
          </cell>
          <cell r="C61">
            <v>1003442.67</v>
          </cell>
          <cell r="D61">
            <v>1293.08</v>
          </cell>
          <cell r="E61">
            <v>1289.21</v>
          </cell>
          <cell r="F61">
            <v>3.8699999999998909</v>
          </cell>
          <cell r="G61" t="str">
            <v>Pozo de Inspección</v>
          </cell>
          <cell r="H61" t="str">
            <v>Nuevo</v>
          </cell>
        </row>
        <row r="62">
          <cell r="A62" t="str">
            <v>A4</v>
          </cell>
          <cell r="B62">
            <v>1146295.45</v>
          </cell>
          <cell r="C62">
            <v>1003502.82</v>
          </cell>
          <cell r="D62">
            <v>1292.7</v>
          </cell>
          <cell r="E62">
            <v>1288.99</v>
          </cell>
          <cell r="F62">
            <v>3.7100000000000364</v>
          </cell>
          <cell r="G62" t="str">
            <v>Pozo de Inspección</v>
          </cell>
          <cell r="H62" t="str">
            <v>Nuevo</v>
          </cell>
        </row>
        <row r="63">
          <cell r="A63" t="str">
            <v>A5</v>
          </cell>
          <cell r="B63">
            <v>1146286.3799999999</v>
          </cell>
          <cell r="C63">
            <v>1003531.23</v>
          </cell>
          <cell r="D63">
            <v>1292.9000000000001</v>
          </cell>
          <cell r="E63">
            <v>1288.8900000000001</v>
          </cell>
          <cell r="F63">
            <v>4.0099999999999909</v>
          </cell>
          <cell r="G63" t="str">
            <v>Pozo de Inspección</v>
          </cell>
          <cell r="H63" t="str">
            <v>Nuevo</v>
          </cell>
        </row>
        <row r="64">
          <cell r="A64" t="str">
            <v>A6</v>
          </cell>
          <cell r="B64">
            <v>1146247.54</v>
          </cell>
          <cell r="C64">
            <v>1003549.22</v>
          </cell>
          <cell r="D64">
            <v>1293.26</v>
          </cell>
          <cell r="E64">
            <v>1288.75</v>
          </cell>
          <cell r="F64">
            <v>4.5099999999999909</v>
          </cell>
          <cell r="G64" t="str">
            <v>Pozo de Inspección</v>
          </cell>
          <cell r="H64" t="str">
            <v>Nuevo</v>
          </cell>
        </row>
        <row r="65">
          <cell r="A65" t="str">
            <v>A7</v>
          </cell>
          <cell r="B65">
            <v>1146204.31</v>
          </cell>
          <cell r="C65">
            <v>1003553.4</v>
          </cell>
          <cell r="D65">
            <v>1293.69</v>
          </cell>
          <cell r="E65">
            <v>1288.6099999999999</v>
          </cell>
          <cell r="F65">
            <v>5.0800000000001546</v>
          </cell>
          <cell r="G65" t="str">
            <v>Cámara de Caida</v>
          </cell>
          <cell r="H65" t="str">
            <v>Nuevo</v>
          </cell>
        </row>
        <row r="66">
          <cell r="A66" t="str">
            <v>A8</v>
          </cell>
          <cell r="B66">
            <v>1146191.1599999999</v>
          </cell>
          <cell r="C66">
            <v>1003563.07</v>
          </cell>
          <cell r="D66">
            <v>1293.5</v>
          </cell>
          <cell r="E66">
            <v>1288.55</v>
          </cell>
          <cell r="F66">
            <v>4.9500000000000455</v>
          </cell>
          <cell r="G66" t="str">
            <v>Pozo de Inspección</v>
          </cell>
          <cell r="H66" t="str">
            <v>Nuevo</v>
          </cell>
        </row>
        <row r="67">
          <cell r="A67" t="str">
            <v>A9</v>
          </cell>
          <cell r="B67">
            <v>1146176.07</v>
          </cell>
          <cell r="C67">
            <v>1003596.95</v>
          </cell>
          <cell r="D67">
            <v>1292.3499999999999</v>
          </cell>
          <cell r="E67">
            <v>1288.43</v>
          </cell>
          <cell r="F67">
            <v>3.9199999999998454</v>
          </cell>
          <cell r="G67" t="str">
            <v>Pozo de Inspección</v>
          </cell>
          <cell r="H67" t="str">
            <v>Nuevo</v>
          </cell>
        </row>
        <row r="68">
          <cell r="A68" t="str">
            <v>A10</v>
          </cell>
          <cell r="B68">
            <v>1146179.94</v>
          </cell>
          <cell r="C68">
            <v>1003624.03</v>
          </cell>
          <cell r="D68">
            <v>1291.5</v>
          </cell>
          <cell r="E68">
            <v>1288.3</v>
          </cell>
          <cell r="F68">
            <v>3.2000000000000455</v>
          </cell>
          <cell r="G68" t="str">
            <v>Pozo de Inspección</v>
          </cell>
          <cell r="H68" t="str">
            <v>Nuevo</v>
          </cell>
        </row>
        <row r="69">
          <cell r="A69" t="str">
            <v>A11</v>
          </cell>
          <cell r="B69">
            <v>1146180.9099999999</v>
          </cell>
          <cell r="C69">
            <v>1003646.76</v>
          </cell>
          <cell r="D69">
            <v>1292</v>
          </cell>
          <cell r="E69">
            <v>1288.24</v>
          </cell>
          <cell r="F69">
            <v>3.7599999999999909</v>
          </cell>
          <cell r="G69" t="str">
            <v>Pozo de Inspección</v>
          </cell>
          <cell r="H69" t="str">
            <v>Nuevo</v>
          </cell>
        </row>
        <row r="70">
          <cell r="A70" t="str">
            <v>A12</v>
          </cell>
          <cell r="B70">
            <v>1146164.95</v>
          </cell>
          <cell r="C70">
            <v>1003690.77</v>
          </cell>
          <cell r="D70">
            <v>1292.5</v>
          </cell>
          <cell r="E70">
            <v>1288.1400000000001</v>
          </cell>
          <cell r="F70">
            <v>4.3599999999999</v>
          </cell>
          <cell r="G70" t="str">
            <v>Pozo de Inspección</v>
          </cell>
          <cell r="H70" t="str">
            <v>Nuevo</v>
          </cell>
        </row>
        <row r="71">
          <cell r="A71" t="str">
            <v>A13</v>
          </cell>
          <cell r="B71">
            <v>1146148.02</v>
          </cell>
          <cell r="C71">
            <v>1003697.79</v>
          </cell>
          <cell r="D71">
            <v>1292.71</v>
          </cell>
          <cell r="E71">
            <v>1288.0899999999999</v>
          </cell>
          <cell r="F71">
            <v>4.6200000000001182</v>
          </cell>
          <cell r="G71" t="str">
            <v>Pozo de Inspección</v>
          </cell>
          <cell r="H71" t="str">
            <v>Nuevo</v>
          </cell>
        </row>
        <row r="72">
          <cell r="A72" t="str">
            <v>A14</v>
          </cell>
          <cell r="B72">
            <v>1146110.6599999999</v>
          </cell>
          <cell r="C72">
            <v>1003714.95</v>
          </cell>
          <cell r="D72">
            <v>1293</v>
          </cell>
          <cell r="E72">
            <v>1287.93</v>
          </cell>
          <cell r="F72">
            <v>5.0699999999999363</v>
          </cell>
          <cell r="G72" t="str">
            <v>Cámara de Caida</v>
          </cell>
          <cell r="H72" t="str">
            <v>Nuevo</v>
          </cell>
        </row>
        <row r="73">
          <cell r="A73" t="str">
            <v>A15</v>
          </cell>
          <cell r="B73">
            <v>1146082.6100000001</v>
          </cell>
          <cell r="C73">
            <v>1003740.22</v>
          </cell>
          <cell r="D73">
            <v>1292.8399999999999</v>
          </cell>
          <cell r="E73">
            <v>1287.8399999999999</v>
          </cell>
          <cell r="F73">
            <v>5</v>
          </cell>
          <cell r="G73" t="str">
            <v>Cámara de Caida</v>
          </cell>
          <cell r="H73" t="str">
            <v>Nuevo</v>
          </cell>
        </row>
        <row r="74">
          <cell r="A74" t="str">
            <v>A16</v>
          </cell>
          <cell r="B74">
            <v>1146036.8999999999</v>
          </cell>
          <cell r="C74">
            <v>1003729.95</v>
          </cell>
          <cell r="D74">
            <v>1291.8</v>
          </cell>
          <cell r="E74">
            <v>1287.74</v>
          </cell>
          <cell r="F74">
            <v>4.0599999999999454</v>
          </cell>
          <cell r="G74" t="str">
            <v>Pozo de Inspección</v>
          </cell>
          <cell r="H74" t="str">
            <v>Nuevo</v>
          </cell>
        </row>
        <row r="75">
          <cell r="A75" t="str">
            <v>A17</v>
          </cell>
          <cell r="B75">
            <v>1145981.1599999999</v>
          </cell>
          <cell r="C75">
            <v>1003736.11</v>
          </cell>
          <cell r="D75">
            <v>1291.05</v>
          </cell>
          <cell r="E75">
            <v>1288.29</v>
          </cell>
          <cell r="F75">
            <v>2.7599999999999909</v>
          </cell>
          <cell r="G75" t="str">
            <v>Pozo de Inspección</v>
          </cell>
          <cell r="H75" t="str">
            <v>Nuevo</v>
          </cell>
        </row>
        <row r="76">
          <cell r="A76" t="str">
            <v>A18</v>
          </cell>
          <cell r="B76">
            <v>1145939.69</v>
          </cell>
          <cell r="C76">
            <v>1003704.44</v>
          </cell>
          <cell r="D76">
            <v>1290</v>
          </cell>
          <cell r="E76">
            <v>1287.45</v>
          </cell>
          <cell r="F76">
            <v>2.5499999999999545</v>
          </cell>
          <cell r="G76" t="str">
            <v>Pozo de Inspección</v>
          </cell>
          <cell r="H76" t="str">
            <v>Nuevo</v>
          </cell>
        </row>
        <row r="77">
          <cell r="A77" t="str">
            <v>AD2</v>
          </cell>
          <cell r="B77">
            <v>1145828.72</v>
          </cell>
          <cell r="C77">
            <v>1003453.13</v>
          </cell>
          <cell r="D77">
            <v>1297.68</v>
          </cell>
          <cell r="E77">
            <v>1296.27</v>
          </cell>
          <cell r="F77">
            <v>1.4100000000000819</v>
          </cell>
          <cell r="G77" t="str">
            <v>Pozo de Inspección</v>
          </cell>
          <cell r="H77" t="str">
            <v>Nuevo</v>
          </cell>
        </row>
        <row r="78">
          <cell r="A78" t="str">
            <v>AD3</v>
          </cell>
          <cell r="B78">
            <v>1145804.7</v>
          </cell>
          <cell r="C78">
            <v>1003454.49</v>
          </cell>
          <cell r="D78">
            <v>1298.32</v>
          </cell>
          <cell r="E78">
            <v>1296.1600000000001</v>
          </cell>
          <cell r="F78">
            <v>2.1599999999998545</v>
          </cell>
          <cell r="G78" t="str">
            <v>Pozo de Inspección</v>
          </cell>
          <cell r="H78" t="str">
            <v>Nuevo</v>
          </cell>
        </row>
        <row r="79">
          <cell r="A79" t="str">
            <v>AD4</v>
          </cell>
          <cell r="B79">
            <v>1145760.3799999999</v>
          </cell>
          <cell r="C79">
            <v>1003465.68</v>
          </cell>
          <cell r="D79">
            <v>1297.74</v>
          </cell>
          <cell r="E79">
            <v>1295.96</v>
          </cell>
          <cell r="F79">
            <v>1.7799999999999727</v>
          </cell>
          <cell r="G79" t="str">
            <v>Pozo de Inspección</v>
          </cell>
          <cell r="H79" t="str">
            <v>Nuevo</v>
          </cell>
        </row>
        <row r="80">
          <cell r="A80" t="str">
            <v>AD5</v>
          </cell>
          <cell r="B80">
            <v>1145686.08</v>
          </cell>
          <cell r="C80">
            <v>1003514.89</v>
          </cell>
          <cell r="D80">
            <v>1298.0899999999999</v>
          </cell>
          <cell r="E80">
            <v>1295.5899999999999</v>
          </cell>
          <cell r="F80">
            <v>2.5</v>
          </cell>
          <cell r="G80" t="str">
            <v>Pozo de Inspección</v>
          </cell>
          <cell r="H80" t="str">
            <v>Nuevo</v>
          </cell>
        </row>
        <row r="81">
          <cell r="A81" t="str">
            <v>AD6</v>
          </cell>
          <cell r="B81">
            <v>1145643.8999999999</v>
          </cell>
          <cell r="C81">
            <v>1003524.81</v>
          </cell>
          <cell r="D81">
            <v>1297.42</v>
          </cell>
          <cell r="E81">
            <v>1295.4100000000001</v>
          </cell>
          <cell r="F81">
            <v>2.0099999999999909</v>
          </cell>
          <cell r="G81" t="str">
            <v>Pozo de Inspección</v>
          </cell>
          <cell r="H81" t="str">
            <v>Nuevo</v>
          </cell>
        </row>
        <row r="82">
          <cell r="A82" t="str">
            <v>AD7</v>
          </cell>
          <cell r="B82">
            <v>1145624.73</v>
          </cell>
          <cell r="C82">
            <v>1003539.24</v>
          </cell>
          <cell r="D82">
            <v>1297.76</v>
          </cell>
          <cell r="E82">
            <v>1295.3</v>
          </cell>
          <cell r="F82">
            <v>2.4600000000000364</v>
          </cell>
          <cell r="G82" t="str">
            <v>Pozo de Inspección</v>
          </cell>
          <cell r="H82" t="str">
            <v>Nuevo</v>
          </cell>
        </row>
        <row r="83">
          <cell r="A83" t="str">
            <v>AD8</v>
          </cell>
          <cell r="B83">
            <v>1145606.3799999999</v>
          </cell>
          <cell r="C83">
            <v>1003568.1</v>
          </cell>
          <cell r="D83">
            <v>1297.69</v>
          </cell>
          <cell r="E83">
            <v>1295.1500000000001</v>
          </cell>
          <cell r="F83">
            <v>2.5399999999999636</v>
          </cell>
          <cell r="G83" t="str">
            <v>Pozo de Inspección</v>
          </cell>
          <cell r="H83" t="str">
            <v>Nuevo</v>
          </cell>
        </row>
        <row r="84">
          <cell r="A84" t="str">
            <v>AD9</v>
          </cell>
          <cell r="B84">
            <v>1145593.2</v>
          </cell>
          <cell r="C84">
            <v>1003575.13</v>
          </cell>
          <cell r="D84">
            <v>1297.3699999999999</v>
          </cell>
          <cell r="E84">
            <v>1295.08</v>
          </cell>
          <cell r="F84">
            <v>2.2899999999999636</v>
          </cell>
          <cell r="G84" t="str">
            <v>Pozo de Inspección</v>
          </cell>
          <cell r="H84" t="str">
            <v>Nuevo</v>
          </cell>
        </row>
        <row r="85">
          <cell r="A85" t="str">
            <v>AD10</v>
          </cell>
          <cell r="B85">
            <v>1145575.78</v>
          </cell>
          <cell r="C85">
            <v>1003575.91</v>
          </cell>
          <cell r="D85">
            <v>1301</v>
          </cell>
          <cell r="E85">
            <v>1295</v>
          </cell>
          <cell r="F85">
            <v>6</v>
          </cell>
          <cell r="G85" t="str">
            <v>Cámara de Caida</v>
          </cell>
          <cell r="H85" t="str">
            <v>Nuevo</v>
          </cell>
        </row>
        <row r="86">
          <cell r="A86" t="str">
            <v>AD11</v>
          </cell>
          <cell r="B86">
            <v>1145546.25</v>
          </cell>
          <cell r="C86">
            <v>1003586.86</v>
          </cell>
          <cell r="D86">
            <v>1298</v>
          </cell>
          <cell r="E86">
            <v>1294.8599999999999</v>
          </cell>
          <cell r="F86">
            <v>3.1400000000001</v>
          </cell>
          <cell r="G86" t="str">
            <v>Pozo de Inspección</v>
          </cell>
          <cell r="H86" t="str">
            <v>Nuevo</v>
          </cell>
        </row>
        <row r="87">
          <cell r="A87" t="str">
            <v>AD12</v>
          </cell>
          <cell r="B87">
            <v>1145513.6299999999</v>
          </cell>
          <cell r="C87">
            <v>1003600.96</v>
          </cell>
          <cell r="D87">
            <v>1296.6400000000001</v>
          </cell>
          <cell r="E87">
            <v>1294.71</v>
          </cell>
          <cell r="F87">
            <v>1.9300000000000637</v>
          </cell>
          <cell r="G87" t="str">
            <v>Pozo de Inspección</v>
          </cell>
          <cell r="H87" t="str">
            <v>Nuevo</v>
          </cell>
        </row>
        <row r="88">
          <cell r="A88" t="str">
            <v>AD14</v>
          </cell>
          <cell r="B88">
            <v>1145473.29</v>
          </cell>
          <cell r="C88">
            <v>1003593.08</v>
          </cell>
          <cell r="D88">
            <v>1294.5899999999999</v>
          </cell>
          <cell r="E88">
            <v>1293.23</v>
          </cell>
          <cell r="F88">
            <v>1.3599999999999</v>
          </cell>
          <cell r="G88" t="str">
            <v>Pozo de Inspección</v>
          </cell>
          <cell r="H88" t="str">
            <v>Nuevo</v>
          </cell>
        </row>
        <row r="89">
          <cell r="A89" t="str">
            <v>AD16</v>
          </cell>
          <cell r="B89">
            <v>1145443.83</v>
          </cell>
          <cell r="C89">
            <v>1003600.39</v>
          </cell>
          <cell r="D89">
            <v>1295</v>
          </cell>
          <cell r="E89">
            <v>1293.08</v>
          </cell>
          <cell r="F89">
            <v>1.9200000000000728</v>
          </cell>
          <cell r="G89" t="str">
            <v>Pozo de Inspección</v>
          </cell>
          <cell r="H89" t="str">
            <v>Nuevo</v>
          </cell>
        </row>
        <row r="90">
          <cell r="A90" t="str">
            <v>AD17</v>
          </cell>
          <cell r="B90">
            <v>1145440.31</v>
          </cell>
          <cell r="C90">
            <v>1003623.22</v>
          </cell>
          <cell r="D90">
            <v>1295.3900000000001</v>
          </cell>
          <cell r="E90">
            <v>1292.98</v>
          </cell>
          <cell r="F90">
            <v>2.4100000000000819</v>
          </cell>
          <cell r="G90" t="str">
            <v>Pozo de Inspección</v>
          </cell>
          <cell r="H90" t="str">
            <v>Nuevo</v>
          </cell>
        </row>
        <row r="91">
          <cell r="A91" t="str">
            <v>AD18</v>
          </cell>
          <cell r="B91">
            <v>1145415.7</v>
          </cell>
          <cell r="C91">
            <v>1003642.49</v>
          </cell>
          <cell r="D91">
            <v>1294.4100000000001</v>
          </cell>
          <cell r="E91">
            <v>1292.8699999999999</v>
          </cell>
          <cell r="F91">
            <v>1.540000000000191</v>
          </cell>
          <cell r="G91" t="str">
            <v>Pozo de Inspección</v>
          </cell>
          <cell r="H91" t="str">
            <v>Nuevo</v>
          </cell>
        </row>
        <row r="92">
          <cell r="A92" t="str">
            <v>AD19</v>
          </cell>
          <cell r="B92">
            <v>1145396.58</v>
          </cell>
          <cell r="C92">
            <v>1003650.52</v>
          </cell>
          <cell r="D92">
            <v>1294.05</v>
          </cell>
          <cell r="E92">
            <v>1292.77</v>
          </cell>
          <cell r="F92">
            <v>1.2799999999999727</v>
          </cell>
          <cell r="G92" t="str">
            <v>Pozo de Inspección</v>
          </cell>
          <cell r="H92" t="str">
            <v>Nuevo</v>
          </cell>
        </row>
        <row r="93">
          <cell r="A93" t="str">
            <v>AD20</v>
          </cell>
          <cell r="B93">
            <v>1145386.6399999999</v>
          </cell>
          <cell r="C93">
            <v>1003658.5</v>
          </cell>
          <cell r="D93">
            <v>1293.68</v>
          </cell>
          <cell r="E93">
            <v>1292.72</v>
          </cell>
          <cell r="F93">
            <v>0.96000000000003638</v>
          </cell>
          <cell r="G93" t="str">
            <v>Pozo de Inspección</v>
          </cell>
          <cell r="H93" t="str">
            <v>Nuevo</v>
          </cell>
        </row>
        <row r="94">
          <cell r="A94" t="str">
            <v>MR0</v>
          </cell>
          <cell r="B94">
            <v>1145391.97</v>
          </cell>
          <cell r="C94">
            <v>1003459.46</v>
          </cell>
          <cell r="D94">
            <v>1282.18</v>
          </cell>
          <cell r="E94">
            <v>1276.49</v>
          </cell>
          <cell r="F94">
            <v>5.6900000000000546</v>
          </cell>
          <cell r="G94" t="str">
            <v>Cámara de Caida</v>
          </cell>
          <cell r="H94" t="str">
            <v>Nuevo</v>
          </cell>
        </row>
        <row r="95">
          <cell r="A95" t="str">
            <v>MR1</v>
          </cell>
          <cell r="B95">
            <v>1145373.58</v>
          </cell>
          <cell r="C95">
            <v>1003467.27</v>
          </cell>
          <cell r="D95">
            <v>1282.83</v>
          </cell>
          <cell r="E95">
            <v>1276.44</v>
          </cell>
          <cell r="F95">
            <v>6.3899999999998727</v>
          </cell>
          <cell r="G95" t="str">
            <v>Cámara de Caida</v>
          </cell>
          <cell r="H95" t="str">
            <v>Nuevo</v>
          </cell>
        </row>
        <row r="96">
          <cell r="A96" t="str">
            <v>MR2</v>
          </cell>
          <cell r="B96">
            <v>1145321.3500000001</v>
          </cell>
          <cell r="C96">
            <v>1003464.87</v>
          </cell>
          <cell r="D96">
            <v>1279.3900000000001</v>
          </cell>
          <cell r="E96">
            <v>1276.3</v>
          </cell>
          <cell r="F96">
            <v>3.0900000000001455</v>
          </cell>
          <cell r="G96" t="str">
            <v>Pozo de Inspección</v>
          </cell>
          <cell r="H96" t="str">
            <v>Nuevo</v>
          </cell>
        </row>
        <row r="97">
          <cell r="A97" t="str">
            <v>MR3</v>
          </cell>
          <cell r="B97">
            <v>1145263.8999999999</v>
          </cell>
          <cell r="C97">
            <v>1003461.61</v>
          </cell>
          <cell r="D97">
            <v>1279.23</v>
          </cell>
          <cell r="E97">
            <v>1276.1500000000001</v>
          </cell>
          <cell r="F97">
            <v>3.0799999999999272</v>
          </cell>
          <cell r="G97" t="str">
            <v>Pozo de Inspección</v>
          </cell>
          <cell r="H97" t="str">
            <v>Nuevo</v>
          </cell>
        </row>
        <row r="98">
          <cell r="A98" t="str">
            <v>MR4</v>
          </cell>
          <cell r="B98">
            <v>1145227.27</v>
          </cell>
          <cell r="C98">
            <v>1003472.07</v>
          </cell>
          <cell r="D98">
            <v>1276.75</v>
          </cell>
          <cell r="E98">
            <v>1276.05</v>
          </cell>
          <cell r="F98">
            <v>0.70000000000004547</v>
          </cell>
          <cell r="G98" t="str">
            <v>Pozo de Inspección</v>
          </cell>
          <cell r="H98" t="str">
            <v>Nuevo</v>
          </cell>
        </row>
        <row r="99">
          <cell r="A99" t="str">
            <v>MR5</v>
          </cell>
          <cell r="B99">
            <v>1145202.48</v>
          </cell>
          <cell r="C99">
            <v>1003488.44</v>
          </cell>
          <cell r="D99">
            <v>1280.02</v>
          </cell>
          <cell r="E99">
            <v>1275.97</v>
          </cell>
          <cell r="F99">
            <v>4.0499999999999545</v>
          </cell>
          <cell r="G99" t="str">
            <v>Pozo de Inspección</v>
          </cell>
          <cell r="H99" t="str">
            <v>Nuevo</v>
          </cell>
        </row>
        <row r="100">
          <cell r="A100" t="str">
            <v>MR5A</v>
          </cell>
          <cell r="B100">
            <v>1145179.8</v>
          </cell>
          <cell r="C100">
            <v>1003493.16</v>
          </cell>
          <cell r="D100">
            <v>1279.3699999999999</v>
          </cell>
          <cell r="E100">
            <v>1275.9000000000001</v>
          </cell>
          <cell r="F100">
            <v>3.4699999999997999</v>
          </cell>
          <cell r="G100" t="str">
            <v>Pozo de Inspección</v>
          </cell>
          <cell r="H100" t="str">
            <v>Nuevo</v>
          </cell>
        </row>
        <row r="101">
          <cell r="A101" t="str">
            <v>MR6</v>
          </cell>
          <cell r="B101">
            <v>1145128.04</v>
          </cell>
          <cell r="C101">
            <v>1003492.93</v>
          </cell>
          <cell r="D101">
            <v>1278.95</v>
          </cell>
          <cell r="E101">
            <v>1275.76</v>
          </cell>
          <cell r="F101">
            <v>3.1900000000000546</v>
          </cell>
          <cell r="G101" t="str">
            <v>Pozo de Inspección</v>
          </cell>
          <cell r="H101" t="str">
            <v>Nuevo</v>
          </cell>
        </row>
        <row r="102">
          <cell r="A102" t="str">
            <v>MH-160</v>
          </cell>
          <cell r="B102">
            <v>1145065.2</v>
          </cell>
          <cell r="C102">
            <v>1003527.09</v>
          </cell>
          <cell r="D102">
            <v>1277</v>
          </cell>
          <cell r="E102">
            <v>1275.57</v>
          </cell>
          <cell r="F102">
            <v>1.4300000000000637</v>
          </cell>
          <cell r="G102" t="str">
            <v>Pozo de Inspección</v>
          </cell>
          <cell r="H102" t="str">
            <v>Nuevo</v>
          </cell>
        </row>
        <row r="103">
          <cell r="A103" t="str">
            <v>MR8</v>
          </cell>
          <cell r="B103">
            <v>1145054.79</v>
          </cell>
          <cell r="C103">
            <v>1003553.4</v>
          </cell>
          <cell r="D103">
            <v>1277.7</v>
          </cell>
          <cell r="E103">
            <v>1275.49</v>
          </cell>
          <cell r="F103">
            <v>2.2100000000000364</v>
          </cell>
          <cell r="G103" t="str">
            <v>Pozo de Inspección</v>
          </cell>
          <cell r="H103" t="str">
            <v>Nuevo</v>
          </cell>
        </row>
        <row r="104">
          <cell r="A104" t="str">
            <v>MR9</v>
          </cell>
          <cell r="B104">
            <v>1145072.58</v>
          </cell>
          <cell r="C104">
            <v>1003601.09</v>
          </cell>
          <cell r="D104">
            <v>1277.7</v>
          </cell>
          <cell r="E104">
            <v>1275.3599999999999</v>
          </cell>
          <cell r="F104">
            <v>2.3400000000001455</v>
          </cell>
          <cell r="G104" t="str">
            <v>Pozo de Inspección</v>
          </cell>
          <cell r="H104" t="str">
            <v>Nuevo</v>
          </cell>
        </row>
        <row r="105">
          <cell r="A105" t="str">
            <v>MR10</v>
          </cell>
          <cell r="B105">
            <v>1145062.1200000001</v>
          </cell>
          <cell r="C105">
            <v>1003605.61</v>
          </cell>
          <cell r="D105">
            <v>1278.19</v>
          </cell>
          <cell r="E105">
            <v>1275.32</v>
          </cell>
          <cell r="F105">
            <v>2.8700000000001182</v>
          </cell>
          <cell r="G105" t="str">
            <v>Pozo de Inspección</v>
          </cell>
          <cell r="H105" t="str">
            <v>Nuevo</v>
          </cell>
        </row>
        <row r="106">
          <cell r="A106" t="str">
            <v>MR11</v>
          </cell>
          <cell r="B106">
            <v>1145032.5900000001</v>
          </cell>
          <cell r="C106">
            <v>1003604.06</v>
          </cell>
          <cell r="D106">
            <v>1277.6500000000001</v>
          </cell>
          <cell r="E106">
            <v>1275.24</v>
          </cell>
          <cell r="F106">
            <v>2.4100000000000819</v>
          </cell>
          <cell r="G106" t="str">
            <v>Pozo de Inspección</v>
          </cell>
          <cell r="H106" t="str">
            <v>Nuevo</v>
          </cell>
        </row>
        <row r="107">
          <cell r="A107" t="str">
            <v>MR12</v>
          </cell>
          <cell r="B107">
            <v>1144998.54</v>
          </cell>
          <cell r="C107">
            <v>1003609.35</v>
          </cell>
          <cell r="D107">
            <v>1276.01</v>
          </cell>
          <cell r="E107">
            <v>1275.1400000000001</v>
          </cell>
          <cell r="F107">
            <v>0.86999999999989086</v>
          </cell>
          <cell r="G107" t="str">
            <v>Pozo de Inspección</v>
          </cell>
          <cell r="H107" t="str">
            <v>Nuevo</v>
          </cell>
        </row>
        <row r="108">
          <cell r="A108" t="str">
            <v>MR23</v>
          </cell>
          <cell r="B108">
            <v>1144975.3600000001</v>
          </cell>
          <cell r="C108">
            <v>1003580.95</v>
          </cell>
          <cell r="D108">
            <v>1275.02</v>
          </cell>
          <cell r="E108">
            <v>1272.1099999999999</v>
          </cell>
          <cell r="F108">
            <v>2.9100000000000819</v>
          </cell>
          <cell r="G108" t="str">
            <v>Pozo de Inspección</v>
          </cell>
          <cell r="H108" t="str">
            <v>Nuevo</v>
          </cell>
        </row>
        <row r="109">
          <cell r="A109" t="str">
            <v>D9</v>
          </cell>
          <cell r="B109">
            <v>1145709.06</v>
          </cell>
          <cell r="C109">
            <v>1002926.52</v>
          </cell>
          <cell r="D109">
            <v>1294.06</v>
          </cell>
          <cell r="E109">
            <v>1287.54</v>
          </cell>
          <cell r="F109">
            <v>6.5199999999999818</v>
          </cell>
          <cell r="G109" t="str">
            <v>Cámara de Caida</v>
          </cell>
          <cell r="H109" t="str">
            <v>Nuevo</v>
          </cell>
        </row>
        <row r="110">
          <cell r="A110" t="str">
            <v>BV34</v>
          </cell>
          <cell r="B110">
            <v>1145679.74</v>
          </cell>
          <cell r="C110">
            <v>1002898.36</v>
          </cell>
          <cell r="D110">
            <v>1285.55</v>
          </cell>
          <cell r="E110">
            <v>1284.54</v>
          </cell>
          <cell r="F110">
            <v>1.0099999999999909</v>
          </cell>
          <cell r="G110" t="str">
            <v>Pozo de Inspección</v>
          </cell>
          <cell r="H110" t="str">
            <v>Nuevo</v>
          </cell>
        </row>
        <row r="111">
          <cell r="A111" t="str">
            <v>BV35</v>
          </cell>
          <cell r="B111">
            <v>1145668.56</v>
          </cell>
          <cell r="C111">
            <v>1002856.09</v>
          </cell>
          <cell r="D111">
            <v>1280.75</v>
          </cell>
          <cell r="E111">
            <v>1279.7</v>
          </cell>
          <cell r="F111">
            <v>1.0499999999999545</v>
          </cell>
          <cell r="G111" t="str">
            <v>Pozo de Inspección</v>
          </cell>
          <cell r="H111" t="str">
            <v>Nuevo</v>
          </cell>
        </row>
        <row r="112">
          <cell r="A112" t="str">
            <v>D10</v>
          </cell>
          <cell r="B112">
            <v>1145670.72</v>
          </cell>
          <cell r="C112">
            <v>1002816.81</v>
          </cell>
          <cell r="D112">
            <v>1279.08</v>
          </cell>
          <cell r="E112">
            <v>1275.96</v>
          </cell>
          <cell r="F112">
            <v>3.1199999999998909</v>
          </cell>
          <cell r="G112" t="str">
            <v>Pozo de Inspección</v>
          </cell>
          <cell r="H112" t="str">
            <v>Nuevo</v>
          </cell>
        </row>
        <row r="113">
          <cell r="A113" t="str">
            <v>BV36</v>
          </cell>
          <cell r="B113">
            <v>1145666.79</v>
          </cell>
          <cell r="C113">
            <v>1002793.13</v>
          </cell>
          <cell r="D113">
            <v>1280.07</v>
          </cell>
          <cell r="E113">
            <v>1275.83</v>
          </cell>
          <cell r="F113">
            <v>4.2400000000000091</v>
          </cell>
          <cell r="G113" t="str">
            <v>Pozo de Inspección</v>
          </cell>
          <cell r="H113" t="str">
            <v>Nuevo</v>
          </cell>
        </row>
        <row r="114">
          <cell r="A114" t="str">
            <v>BV37</v>
          </cell>
          <cell r="B114">
            <v>1145644.1299999999</v>
          </cell>
          <cell r="C114">
            <v>1002758.83</v>
          </cell>
          <cell r="D114">
            <v>1276.8699999999999</v>
          </cell>
          <cell r="E114">
            <v>1275.54</v>
          </cell>
          <cell r="F114">
            <v>1.3299999999999272</v>
          </cell>
          <cell r="G114" t="str">
            <v>Pozo de Inspección</v>
          </cell>
          <cell r="H114" t="str">
            <v>Nuevo</v>
          </cell>
        </row>
        <row r="115">
          <cell r="A115" t="str">
            <v>BV38</v>
          </cell>
          <cell r="B115">
            <v>1145629.3500000001</v>
          </cell>
          <cell r="C115">
            <v>1002718.65</v>
          </cell>
          <cell r="D115">
            <v>1272</v>
          </cell>
          <cell r="E115">
            <v>1270.92</v>
          </cell>
          <cell r="F115">
            <v>1.0799999999999272</v>
          </cell>
          <cell r="G115" t="str">
            <v>Pozo de Inspección</v>
          </cell>
          <cell r="H115" t="str">
            <v>Nuevo</v>
          </cell>
        </row>
        <row r="116">
          <cell r="A116" t="str">
            <v>BV39</v>
          </cell>
          <cell r="B116">
            <v>1145606.27</v>
          </cell>
          <cell r="C116">
            <v>1002667.01</v>
          </cell>
          <cell r="D116">
            <v>1266.3499999999999</v>
          </cell>
          <cell r="E116">
            <v>1264.95</v>
          </cell>
          <cell r="F116">
            <v>1.3999999999998636</v>
          </cell>
          <cell r="G116" t="str">
            <v>Pozo de Inspección</v>
          </cell>
          <cell r="H116" t="str">
            <v>Nuevo</v>
          </cell>
        </row>
        <row r="117">
          <cell r="A117" t="str">
            <v>BV29</v>
          </cell>
          <cell r="B117">
            <v>1145607.04</v>
          </cell>
          <cell r="C117">
            <v>1002623.62</v>
          </cell>
          <cell r="D117">
            <v>1254.43</v>
          </cell>
          <cell r="E117">
            <v>1251.1199999999999</v>
          </cell>
          <cell r="F117">
            <v>3.3100000000001728</v>
          </cell>
          <cell r="G117" t="str">
            <v>Pozo de Inspección</v>
          </cell>
          <cell r="H117" t="str">
            <v>Nuevo</v>
          </cell>
        </row>
        <row r="118">
          <cell r="A118" t="str">
            <v>BV30</v>
          </cell>
          <cell r="B118">
            <v>1145558.74</v>
          </cell>
          <cell r="C118">
            <v>1002601.96</v>
          </cell>
          <cell r="D118">
            <v>1255.19</v>
          </cell>
          <cell r="E118">
            <v>1251.01</v>
          </cell>
          <cell r="F118">
            <v>4.1800000000000637</v>
          </cell>
          <cell r="G118" t="str">
            <v>Pozo de Inspección</v>
          </cell>
          <cell r="H118" t="str">
            <v>Nuevo</v>
          </cell>
        </row>
        <row r="119">
          <cell r="A119" t="str">
            <v>BV31</v>
          </cell>
          <cell r="B119">
            <v>1145526.83</v>
          </cell>
          <cell r="C119">
            <v>1002612.29</v>
          </cell>
          <cell r="D119">
            <v>1254.6199999999999</v>
          </cell>
          <cell r="E119">
            <v>1250.94</v>
          </cell>
          <cell r="F119">
            <v>3.6799999999998363</v>
          </cell>
          <cell r="G119" t="str">
            <v>Pozo de Inspección</v>
          </cell>
          <cell r="H119" t="str">
            <v>Nuevo</v>
          </cell>
        </row>
        <row r="120">
          <cell r="A120" t="str">
            <v>BV32</v>
          </cell>
          <cell r="B120">
            <v>1145514.6299999999</v>
          </cell>
          <cell r="C120">
            <v>1002631.98</v>
          </cell>
          <cell r="D120">
            <v>1255.42</v>
          </cell>
          <cell r="E120">
            <v>1250.8900000000001</v>
          </cell>
          <cell r="F120">
            <v>4.5299999999999727</v>
          </cell>
          <cell r="G120" t="str">
            <v>Pozo de Inspección</v>
          </cell>
          <cell r="H120" t="str">
            <v>Nuevo</v>
          </cell>
        </row>
        <row r="121">
          <cell r="A121" t="str">
            <v>BV33</v>
          </cell>
          <cell r="B121">
            <v>1145477.51</v>
          </cell>
          <cell r="C121">
            <v>1002623.89</v>
          </cell>
          <cell r="D121">
            <v>1255.3</v>
          </cell>
          <cell r="E121">
            <v>1250.81</v>
          </cell>
          <cell r="F121">
            <v>4.4900000000000091</v>
          </cell>
          <cell r="G121" t="str">
            <v>Pozo de Inspección</v>
          </cell>
          <cell r="H121" t="str">
            <v>Nuevo</v>
          </cell>
        </row>
        <row r="122">
          <cell r="A122" t="str">
            <v>BV40</v>
          </cell>
          <cell r="B122">
            <v>1145444.71</v>
          </cell>
          <cell r="C122">
            <v>1002608.02</v>
          </cell>
          <cell r="D122">
            <v>1256.1500000000001</v>
          </cell>
          <cell r="E122">
            <v>1250.74</v>
          </cell>
          <cell r="F122">
            <v>5.4100000000000819</v>
          </cell>
          <cell r="G122" t="str">
            <v>Cámara de Caida</v>
          </cell>
          <cell r="H122" t="str">
            <v>Nuevo</v>
          </cell>
        </row>
        <row r="123">
          <cell r="A123" t="str">
            <v>BV41</v>
          </cell>
          <cell r="B123">
            <v>1145415.2</v>
          </cell>
          <cell r="C123">
            <v>1002576.1</v>
          </cell>
          <cell r="D123">
            <v>1253.3900000000001</v>
          </cell>
          <cell r="E123">
            <v>1250.6500000000001</v>
          </cell>
          <cell r="F123">
            <v>2.7400000000000091</v>
          </cell>
          <cell r="G123" t="str">
            <v>Pozo de Inspección</v>
          </cell>
          <cell r="H123" t="str">
            <v>Nuevo</v>
          </cell>
        </row>
        <row r="124">
          <cell r="A124" t="str">
            <v>BV42</v>
          </cell>
          <cell r="B124">
            <v>1145403.45</v>
          </cell>
          <cell r="C124">
            <v>1002552.2</v>
          </cell>
          <cell r="D124">
            <v>1253.78</v>
          </cell>
          <cell r="E124">
            <v>1250.5999999999999</v>
          </cell>
          <cell r="F124">
            <v>3.1800000000000637</v>
          </cell>
          <cell r="G124" t="str">
            <v>Pozo de Inspección</v>
          </cell>
          <cell r="H124" t="str">
            <v>Nuevo</v>
          </cell>
        </row>
        <row r="125">
          <cell r="A125" t="str">
            <v>BV43</v>
          </cell>
          <cell r="B125">
            <v>1145384.6499999999</v>
          </cell>
          <cell r="C125">
            <v>1002494.79</v>
          </cell>
          <cell r="D125">
            <v>1253.46</v>
          </cell>
          <cell r="E125">
            <v>1250.48</v>
          </cell>
          <cell r="F125">
            <v>2.9800000000000182</v>
          </cell>
          <cell r="G125" t="str">
            <v>Pozo de Inspección</v>
          </cell>
          <cell r="H125" t="str">
            <v>Nuevo</v>
          </cell>
        </row>
        <row r="126">
          <cell r="A126" t="str">
            <v>BV44</v>
          </cell>
          <cell r="B126">
            <v>1145318.9099999999</v>
          </cell>
          <cell r="C126">
            <v>1002452.27</v>
          </cell>
          <cell r="D126">
            <v>1253.8800000000001</v>
          </cell>
          <cell r="E126">
            <v>1250.5999999999999</v>
          </cell>
          <cell r="F126">
            <v>3.2800000000002001</v>
          </cell>
          <cell r="G126" t="str">
            <v>Pozo de Inspección</v>
          </cell>
          <cell r="H126" t="str">
            <v>Nuevo</v>
          </cell>
        </row>
        <row r="127">
          <cell r="A127" t="str">
            <v>BV45</v>
          </cell>
          <cell r="B127">
            <v>1145304.8500000001</v>
          </cell>
          <cell r="C127">
            <v>1002416.07</v>
          </cell>
          <cell r="D127">
            <v>1252.6400000000001</v>
          </cell>
          <cell r="E127">
            <v>1250.24</v>
          </cell>
          <cell r="F127">
            <v>2.4000000000000909</v>
          </cell>
          <cell r="G127" t="str">
            <v>Pozo de Inspección</v>
          </cell>
          <cell r="H127" t="str">
            <v>Nuevo</v>
          </cell>
        </row>
        <row r="128">
          <cell r="A128" t="str">
            <v>BV46</v>
          </cell>
          <cell r="B128">
            <v>1145231.27</v>
          </cell>
          <cell r="C128">
            <v>1002409.94</v>
          </cell>
          <cell r="D128">
            <v>1254.01</v>
          </cell>
          <cell r="E128">
            <v>1250.0899999999999</v>
          </cell>
          <cell r="F128">
            <v>3.9200000000000728</v>
          </cell>
          <cell r="G128" t="str">
            <v>Pozo de Inspección</v>
          </cell>
          <cell r="H128" t="str">
            <v>Nuevo</v>
          </cell>
        </row>
        <row r="129">
          <cell r="A129" t="str">
            <v>BV47</v>
          </cell>
          <cell r="B129">
            <v>1145200.19</v>
          </cell>
          <cell r="C129">
            <v>1002420.36</v>
          </cell>
          <cell r="D129">
            <v>1252.46</v>
          </cell>
          <cell r="E129">
            <v>1250.03</v>
          </cell>
          <cell r="F129">
            <v>2.4300000000000637</v>
          </cell>
          <cell r="G129" t="str">
            <v>Pozo de Inspección</v>
          </cell>
          <cell r="H129" t="str">
            <v>Nuevo</v>
          </cell>
        </row>
        <row r="130">
          <cell r="A130" t="str">
            <v>BV48</v>
          </cell>
          <cell r="B130">
            <v>1145172.47</v>
          </cell>
          <cell r="C130">
            <v>1002424.35</v>
          </cell>
          <cell r="D130">
            <v>1252.54</v>
          </cell>
          <cell r="E130">
            <v>1249.8900000000001</v>
          </cell>
          <cell r="F130">
            <v>2.6499999999998636</v>
          </cell>
          <cell r="G130" t="str">
            <v>Pozo de Inspección</v>
          </cell>
          <cell r="H130" t="str">
            <v>Nuevo</v>
          </cell>
        </row>
        <row r="131">
          <cell r="A131" t="str">
            <v>BV49</v>
          </cell>
          <cell r="B131">
            <v>1145132.45</v>
          </cell>
          <cell r="C131">
            <v>1002388.81</v>
          </cell>
          <cell r="D131">
            <v>1252.71</v>
          </cell>
          <cell r="E131">
            <v>1249.73</v>
          </cell>
          <cell r="F131">
            <v>2.9800000000000182</v>
          </cell>
          <cell r="G131" t="str">
            <v>Pozo de Inspección</v>
          </cell>
          <cell r="H131" t="str">
            <v>Nuevo</v>
          </cell>
        </row>
        <row r="132">
          <cell r="A132" t="str">
            <v>BV50</v>
          </cell>
          <cell r="B132">
            <v>1145105.48</v>
          </cell>
          <cell r="C132">
            <v>1002338.01</v>
          </cell>
          <cell r="D132">
            <v>1253</v>
          </cell>
          <cell r="E132">
            <v>1249.6400000000001</v>
          </cell>
          <cell r="F132">
            <v>3.3599999999999</v>
          </cell>
          <cell r="G132" t="str">
            <v>Pozo de Inspección</v>
          </cell>
          <cell r="H132" t="str">
            <v>Nuevo</v>
          </cell>
        </row>
        <row r="133">
          <cell r="A133" t="str">
            <v>BV51</v>
          </cell>
          <cell r="B133">
            <v>1145081.8700000001</v>
          </cell>
          <cell r="C133">
            <v>1002296.08</v>
          </cell>
          <cell r="D133">
            <v>1255</v>
          </cell>
          <cell r="E133">
            <v>1249.57</v>
          </cell>
          <cell r="F133">
            <v>5.4300000000000637</v>
          </cell>
          <cell r="G133" t="str">
            <v>Cámara de Caida</v>
          </cell>
          <cell r="H133" t="str">
            <v>Nuevo</v>
          </cell>
        </row>
        <row r="134">
          <cell r="A134" t="str">
            <v>BV52</v>
          </cell>
          <cell r="B134">
            <v>1145023.3799999999</v>
          </cell>
          <cell r="C134">
            <v>1002264.12</v>
          </cell>
          <cell r="D134">
            <v>1257.0899999999999</v>
          </cell>
          <cell r="E134">
            <v>1249.47</v>
          </cell>
          <cell r="F134">
            <v>7.6199999999998909</v>
          </cell>
          <cell r="G134" t="str">
            <v>Cámara de Caida</v>
          </cell>
          <cell r="H134" t="str">
            <v>Nuevo</v>
          </cell>
        </row>
        <row r="135">
          <cell r="A135" t="str">
            <v>BV53</v>
          </cell>
          <cell r="B135">
            <v>1144989.96</v>
          </cell>
          <cell r="C135">
            <v>1002149.77</v>
          </cell>
          <cell r="D135">
            <v>1253.1500000000001</v>
          </cell>
          <cell r="E135">
            <v>1249.3499999999999</v>
          </cell>
          <cell r="F135">
            <v>3.8000000000001819</v>
          </cell>
          <cell r="G135" t="str">
            <v>Pozo de Inspección</v>
          </cell>
          <cell r="H135" t="str">
            <v>Nuevo</v>
          </cell>
        </row>
        <row r="136">
          <cell r="A136" t="str">
            <v>BV54</v>
          </cell>
          <cell r="B136">
            <v>1144920.6200000001</v>
          </cell>
          <cell r="C136">
            <v>1002057.73</v>
          </cell>
          <cell r="D136">
            <v>1252.56</v>
          </cell>
          <cell r="E136">
            <v>1249.23</v>
          </cell>
          <cell r="F136">
            <v>3.3299999999999272</v>
          </cell>
          <cell r="G136" t="str">
            <v>Pozo de Inspección</v>
          </cell>
          <cell r="H136" t="str">
            <v>Nuevo</v>
          </cell>
        </row>
        <row r="137">
          <cell r="A137" t="str">
            <v>BV55</v>
          </cell>
          <cell r="B137">
            <v>1144874.29</v>
          </cell>
          <cell r="C137">
            <v>1002072.76</v>
          </cell>
          <cell r="D137">
            <v>1252.25</v>
          </cell>
          <cell r="E137">
            <v>1249.18</v>
          </cell>
          <cell r="F137">
            <v>3.0699999999999363</v>
          </cell>
          <cell r="G137" t="str">
            <v>Pozo de Inspección</v>
          </cell>
          <cell r="H137" t="str">
            <v>Nuevo</v>
          </cell>
        </row>
        <row r="138">
          <cell r="A138" t="str">
            <v>BV56</v>
          </cell>
          <cell r="B138">
            <v>1144854.6599999999</v>
          </cell>
          <cell r="C138">
            <v>1002115.03</v>
          </cell>
          <cell r="D138">
            <v>1250.02</v>
          </cell>
          <cell r="E138">
            <v>1249.1300000000001</v>
          </cell>
          <cell r="F138">
            <v>0.88999999999987267</v>
          </cell>
          <cell r="G138" t="str">
            <v>Pozo de Inspección</v>
          </cell>
          <cell r="H138" t="str">
            <v>Nuevo</v>
          </cell>
        </row>
        <row r="139">
          <cell r="A139" t="str">
            <v>BV57</v>
          </cell>
          <cell r="B139">
            <v>1144643.1100000001</v>
          </cell>
          <cell r="C139">
            <v>1002067.58</v>
          </cell>
          <cell r="D139">
            <v>1252.01</v>
          </cell>
          <cell r="E139">
            <v>1248.8</v>
          </cell>
          <cell r="F139">
            <v>3.2100000000000364</v>
          </cell>
          <cell r="G139" t="str">
            <v>Pozo de Inspección</v>
          </cell>
          <cell r="H139" t="str">
            <v>Nuevo</v>
          </cell>
        </row>
        <row r="140">
          <cell r="A140" t="str">
            <v>BV58</v>
          </cell>
          <cell r="B140">
            <v>1144596.8999999999</v>
          </cell>
          <cell r="C140">
            <v>1002093.16</v>
          </cell>
          <cell r="D140">
            <v>1250</v>
          </cell>
          <cell r="E140">
            <v>1248.21</v>
          </cell>
          <cell r="F140">
            <v>1.7899999999999636</v>
          </cell>
          <cell r="G140" t="str">
            <v>Pozo de Inspección</v>
          </cell>
          <cell r="H140" t="str">
            <v>Nuevo</v>
          </cell>
        </row>
        <row r="141">
          <cell r="A141" t="str">
            <v>BV59</v>
          </cell>
          <cell r="B141">
            <v>1144570.8799999999</v>
          </cell>
          <cell r="C141">
            <v>1002088.91</v>
          </cell>
          <cell r="D141">
            <v>1250.8399999999999</v>
          </cell>
          <cell r="E141">
            <v>1248.1600000000001</v>
          </cell>
          <cell r="F141">
            <v>2.6799999999998363</v>
          </cell>
          <cell r="G141" t="str">
            <v>Pozo de Inspección</v>
          </cell>
          <cell r="H141" t="str">
            <v>Nuevo</v>
          </cell>
        </row>
        <row r="142">
          <cell r="A142" t="str">
            <v>BV60</v>
          </cell>
          <cell r="B142">
            <v>1144537.6100000001</v>
          </cell>
          <cell r="C142">
            <v>1002064.73</v>
          </cell>
          <cell r="D142">
            <v>1251.19</v>
          </cell>
          <cell r="E142">
            <v>1248.0899999999999</v>
          </cell>
          <cell r="F142">
            <v>3.1000000000001364</v>
          </cell>
          <cell r="G142" t="str">
            <v>Pozo de Inspección</v>
          </cell>
          <cell r="H142" t="str">
            <v>Nuevo</v>
          </cell>
        </row>
        <row r="143">
          <cell r="A143" t="str">
            <v>BV61</v>
          </cell>
          <cell r="B143">
            <v>1144507.82</v>
          </cell>
          <cell r="C143">
            <v>1002023.31</v>
          </cell>
          <cell r="D143">
            <v>1250.1199999999999</v>
          </cell>
          <cell r="E143">
            <v>1247.92</v>
          </cell>
          <cell r="F143">
            <v>2.1999999999998181</v>
          </cell>
          <cell r="G143" t="str">
            <v>Pozo de Inspección</v>
          </cell>
          <cell r="H143" t="str">
            <v>Nuevo</v>
          </cell>
        </row>
        <row r="144">
          <cell r="A144" t="str">
            <v>BV62</v>
          </cell>
          <cell r="B144">
            <v>1144487.6200000001</v>
          </cell>
          <cell r="C144">
            <v>1002003.12</v>
          </cell>
          <cell r="D144">
            <v>1250.48</v>
          </cell>
          <cell r="E144">
            <v>1247.8699999999999</v>
          </cell>
          <cell r="F144">
            <v>2.6100000000001273</v>
          </cell>
          <cell r="G144" t="str">
            <v>Pozo de Inspección</v>
          </cell>
          <cell r="H144" t="str">
            <v>Nuevo</v>
          </cell>
        </row>
        <row r="145">
          <cell r="A145" t="str">
            <v>BV63</v>
          </cell>
          <cell r="B145">
            <v>1144414.93</v>
          </cell>
          <cell r="C145">
            <v>1001982.85</v>
          </cell>
          <cell r="D145">
            <v>1251.1500000000001</v>
          </cell>
          <cell r="E145">
            <v>1247.74</v>
          </cell>
          <cell r="F145">
            <v>3.4100000000000819</v>
          </cell>
          <cell r="G145" t="str">
            <v>Pozo de Inspección</v>
          </cell>
          <cell r="H145" t="str">
            <v>Nuevo</v>
          </cell>
        </row>
        <row r="146">
          <cell r="A146" t="str">
            <v>BV64</v>
          </cell>
          <cell r="B146">
            <v>1144347.5</v>
          </cell>
          <cell r="C146">
            <v>1001957.28</v>
          </cell>
          <cell r="D146">
            <v>1250.51</v>
          </cell>
          <cell r="E146">
            <v>1247.6199999999999</v>
          </cell>
          <cell r="F146">
            <v>2.8900000000001</v>
          </cell>
          <cell r="G146" t="str">
            <v>Pozo de Inspección</v>
          </cell>
          <cell r="H146" t="str">
            <v>Nuevo</v>
          </cell>
        </row>
        <row r="147">
          <cell r="A147" t="str">
            <v>D4</v>
          </cell>
          <cell r="B147">
            <v>1146010.1100000001</v>
          </cell>
          <cell r="C147">
            <v>1002891.53</v>
          </cell>
          <cell r="D147">
            <v>1295.17</v>
          </cell>
          <cell r="E147">
            <v>1290.04</v>
          </cell>
          <cell r="F147">
            <v>5.1300000000001091</v>
          </cell>
          <cell r="G147" t="str">
            <v>Cámara de Caida</v>
          </cell>
          <cell r="H147" t="str">
            <v>Nuevo</v>
          </cell>
        </row>
        <row r="148">
          <cell r="A148" t="str">
            <v>BV16</v>
          </cell>
          <cell r="B148">
            <v>1146004.3</v>
          </cell>
          <cell r="C148">
            <v>1002890.82</v>
          </cell>
          <cell r="D148">
            <v>1295.56</v>
          </cell>
          <cell r="E148">
            <v>1289.8699999999999</v>
          </cell>
          <cell r="F148">
            <v>5.6900000000000546</v>
          </cell>
          <cell r="G148" t="str">
            <v>Cámara de Caida</v>
          </cell>
          <cell r="H148" t="str">
            <v>Nuevo</v>
          </cell>
        </row>
        <row r="149">
          <cell r="A149" t="str">
            <v>BV17</v>
          </cell>
          <cell r="B149">
            <v>1145969.03</v>
          </cell>
          <cell r="C149">
            <v>1002830.33</v>
          </cell>
          <cell r="D149">
            <v>1283.0899999999999</v>
          </cell>
          <cell r="E149">
            <v>1281.97</v>
          </cell>
          <cell r="F149">
            <v>1.1199999999998909</v>
          </cell>
          <cell r="G149" t="str">
            <v>Pozo de Inspección</v>
          </cell>
          <cell r="H149" t="str">
            <v>Nuevo</v>
          </cell>
        </row>
        <row r="150">
          <cell r="A150" t="str">
            <v>D6</v>
          </cell>
          <cell r="B150">
            <v>1145956.69</v>
          </cell>
          <cell r="C150">
            <v>1002808.41</v>
          </cell>
          <cell r="D150">
            <v>1279.07</v>
          </cell>
          <cell r="E150">
            <v>1275.06</v>
          </cell>
          <cell r="F150">
            <v>4.0099999999999909</v>
          </cell>
          <cell r="G150" t="str">
            <v>Pozo de Inspección</v>
          </cell>
          <cell r="H150" t="str">
            <v>Nuevo</v>
          </cell>
        </row>
        <row r="151">
          <cell r="A151" t="str">
            <v>MH-210</v>
          </cell>
          <cell r="B151">
            <v>1145932.8899999999</v>
          </cell>
          <cell r="C151">
            <v>1002771.45</v>
          </cell>
          <cell r="D151">
            <v>0</v>
          </cell>
          <cell r="E151">
            <v>0</v>
          </cell>
          <cell r="F151">
            <v>0</v>
          </cell>
          <cell r="G151" t="str">
            <v>Pozo de Inspección</v>
          </cell>
          <cell r="H151" t="e">
            <v>#N/A</v>
          </cell>
        </row>
        <row r="152">
          <cell r="A152" t="str">
            <v>BV19</v>
          </cell>
          <cell r="B152">
            <v>1145918.1499999999</v>
          </cell>
          <cell r="C152">
            <v>1002740.38</v>
          </cell>
          <cell r="D152">
            <v>1268.53</v>
          </cell>
          <cell r="E152">
            <v>1266.3599999999999</v>
          </cell>
          <cell r="F152">
            <v>2.1700000000000728</v>
          </cell>
          <cell r="G152" t="str">
            <v>Pozo de Inspección</v>
          </cell>
          <cell r="H152" t="str">
            <v>Nuevo</v>
          </cell>
        </row>
        <row r="153">
          <cell r="A153" t="str">
            <v>BV20</v>
          </cell>
          <cell r="B153">
            <v>1145924.0900000001</v>
          </cell>
          <cell r="C153">
            <v>1002701.25</v>
          </cell>
          <cell r="D153">
            <v>1261.8</v>
          </cell>
          <cell r="E153">
            <v>1259.21</v>
          </cell>
          <cell r="F153">
            <v>2.5899999999999181</v>
          </cell>
          <cell r="G153" t="str">
            <v>Pozo de Inspección</v>
          </cell>
          <cell r="H153" t="str">
            <v>Nuevo</v>
          </cell>
        </row>
        <row r="154">
          <cell r="A154" t="str">
            <v>BV15</v>
          </cell>
          <cell r="B154">
            <v>1145930.26</v>
          </cell>
          <cell r="C154">
            <v>1002690.98</v>
          </cell>
          <cell r="D154">
            <v>1253.2</v>
          </cell>
          <cell r="E154">
            <v>1252.27</v>
          </cell>
          <cell r="F154">
            <v>0.93000000000006366</v>
          </cell>
          <cell r="G154" t="str">
            <v>Pozo de Inspección</v>
          </cell>
          <cell r="H154" t="str">
            <v>Nuevo</v>
          </cell>
        </row>
        <row r="155">
          <cell r="A155" t="str">
            <v>BV21</v>
          </cell>
          <cell r="B155">
            <v>1145902.07</v>
          </cell>
          <cell r="C155">
            <v>1002665.72</v>
          </cell>
          <cell r="D155">
            <v>1254.25</v>
          </cell>
          <cell r="E155">
            <v>1251.99</v>
          </cell>
          <cell r="F155">
            <v>2.2599999999999909</v>
          </cell>
          <cell r="G155" t="str">
            <v>Pozo de Inspección</v>
          </cell>
          <cell r="H155" t="str">
            <v>Nuevo</v>
          </cell>
        </row>
        <row r="156">
          <cell r="A156" t="str">
            <v>BV22</v>
          </cell>
          <cell r="B156">
            <v>1145868.99</v>
          </cell>
          <cell r="C156">
            <v>1002669.11</v>
          </cell>
          <cell r="D156">
            <v>1255.4100000000001</v>
          </cell>
          <cell r="E156">
            <v>1251.92</v>
          </cell>
          <cell r="F156">
            <v>3.4900000000000091</v>
          </cell>
          <cell r="G156" t="str">
            <v>Pozo de Inspección</v>
          </cell>
          <cell r="H156" t="str">
            <v>Nuevo</v>
          </cell>
        </row>
        <row r="157">
          <cell r="A157" t="str">
            <v>D7</v>
          </cell>
          <cell r="B157">
            <v>1145848.3200000001</v>
          </cell>
          <cell r="C157">
            <v>1002713.16</v>
          </cell>
          <cell r="D157">
            <v>1255.76</v>
          </cell>
          <cell r="E157">
            <v>1251.82</v>
          </cell>
          <cell r="F157">
            <v>3.9400000000000546</v>
          </cell>
          <cell r="G157" t="str">
            <v>Pozo de Inspección</v>
          </cell>
          <cell r="H157" t="str">
            <v>Nuevo</v>
          </cell>
        </row>
        <row r="158">
          <cell r="A158" t="str">
            <v>BV23</v>
          </cell>
          <cell r="B158">
            <v>1145828.68</v>
          </cell>
          <cell r="C158">
            <v>1002730.16</v>
          </cell>
          <cell r="D158">
            <v>1256.04</v>
          </cell>
          <cell r="E158">
            <v>1251.77</v>
          </cell>
          <cell r="F158">
            <v>4.2699999999999818</v>
          </cell>
          <cell r="G158" t="str">
            <v>Pozo de Inspección</v>
          </cell>
          <cell r="H158" t="str">
            <v>Nuevo</v>
          </cell>
        </row>
        <row r="159">
          <cell r="A159" t="str">
            <v>BV24</v>
          </cell>
          <cell r="B159">
            <v>1145804.4099999999</v>
          </cell>
          <cell r="C159">
            <v>1002730.8</v>
          </cell>
          <cell r="D159">
            <v>1255.1199999999999</v>
          </cell>
          <cell r="E159">
            <v>1251.6300000000001</v>
          </cell>
          <cell r="F159">
            <v>3.4899999999997817</v>
          </cell>
          <cell r="G159" t="str">
            <v>Pozo de Inspección</v>
          </cell>
          <cell r="H159" t="str">
            <v>Nuevo</v>
          </cell>
        </row>
        <row r="160">
          <cell r="A160" t="str">
            <v>D8</v>
          </cell>
          <cell r="B160">
            <v>1145762.94</v>
          </cell>
          <cell r="C160">
            <v>1002715.15</v>
          </cell>
          <cell r="D160">
            <v>1255.51</v>
          </cell>
          <cell r="E160">
            <v>1251.6300000000001</v>
          </cell>
          <cell r="F160">
            <v>3.8799999999998818</v>
          </cell>
          <cell r="G160" t="str">
            <v>Pozo de Inspección</v>
          </cell>
          <cell r="H160" t="str">
            <v>Nuevo</v>
          </cell>
        </row>
        <row r="161">
          <cell r="A161" t="str">
            <v>BV27</v>
          </cell>
          <cell r="B161">
            <v>1145690.94</v>
          </cell>
          <cell r="C161">
            <v>1002664.01</v>
          </cell>
          <cell r="D161">
            <v>1256</v>
          </cell>
          <cell r="E161">
            <v>1251.46</v>
          </cell>
          <cell r="F161">
            <v>4.5399999999999636</v>
          </cell>
          <cell r="G161" t="str">
            <v>Pozo de Inspección</v>
          </cell>
          <cell r="H161" t="str">
            <v>Nuevo</v>
          </cell>
        </row>
        <row r="162">
          <cell r="A162" t="str">
            <v>BV28</v>
          </cell>
          <cell r="B162">
            <v>1145637.6100000001</v>
          </cell>
          <cell r="C162">
            <v>1002633.96</v>
          </cell>
          <cell r="D162">
            <v>1252.3900000000001</v>
          </cell>
          <cell r="E162">
            <v>1251.33</v>
          </cell>
          <cell r="F162">
            <v>1.0600000000001728</v>
          </cell>
          <cell r="G162" t="str">
            <v>Pozo de Inspección</v>
          </cell>
          <cell r="H162" t="str">
            <v>Nuevo</v>
          </cell>
        </row>
        <row r="163">
          <cell r="A163" t="str">
            <v>MH-222</v>
          </cell>
          <cell r="B163">
            <v>1146254.01</v>
          </cell>
          <cell r="C163">
            <v>1002860.21</v>
          </cell>
          <cell r="D163">
            <v>1285.5</v>
          </cell>
          <cell r="E163">
            <v>1283</v>
          </cell>
          <cell r="F163">
            <v>2.5</v>
          </cell>
          <cell r="G163" t="str">
            <v>Pozo de Inspección</v>
          </cell>
          <cell r="H163" t="str">
            <v>Nuevo</v>
          </cell>
        </row>
        <row r="164">
          <cell r="A164" t="str">
            <v>BV2</v>
          </cell>
          <cell r="B164">
            <v>1146259.3400000001</v>
          </cell>
          <cell r="C164">
            <v>1002850.81</v>
          </cell>
          <cell r="D164">
            <v>1285.02</v>
          </cell>
          <cell r="E164">
            <v>1282.46</v>
          </cell>
          <cell r="F164">
            <v>2.5599999999999454</v>
          </cell>
          <cell r="G164" t="str">
            <v>Pozo de Inspección</v>
          </cell>
          <cell r="H164" t="str">
            <v>Nuevo</v>
          </cell>
        </row>
        <row r="165">
          <cell r="A165" t="str">
            <v>BV3</v>
          </cell>
          <cell r="B165">
            <v>1146251.46</v>
          </cell>
          <cell r="C165">
            <v>1002801.45</v>
          </cell>
          <cell r="D165">
            <v>1283.02</v>
          </cell>
          <cell r="E165">
            <v>1281.31</v>
          </cell>
          <cell r="F165">
            <v>1.7100000000000364</v>
          </cell>
          <cell r="G165" t="str">
            <v>Pozo de Inspección</v>
          </cell>
          <cell r="H165" t="str">
            <v>Nuevo</v>
          </cell>
        </row>
        <row r="166">
          <cell r="A166" t="str">
            <v>BV4</v>
          </cell>
          <cell r="B166">
            <v>1146245.54</v>
          </cell>
          <cell r="C166">
            <v>1002759.02</v>
          </cell>
          <cell r="D166">
            <v>1281</v>
          </cell>
          <cell r="E166">
            <v>1279.74</v>
          </cell>
          <cell r="F166">
            <v>1.2599999999999909</v>
          </cell>
          <cell r="G166" t="str">
            <v>Pozo de Inspección</v>
          </cell>
          <cell r="H166" t="str">
            <v>Nuevo</v>
          </cell>
        </row>
        <row r="167">
          <cell r="A167" t="str">
            <v>BV5</v>
          </cell>
          <cell r="B167">
            <v>1146243.1499999999</v>
          </cell>
          <cell r="C167">
            <v>1002718.51</v>
          </cell>
          <cell r="D167">
            <v>1275.72</v>
          </cell>
          <cell r="E167">
            <v>1273.93</v>
          </cell>
          <cell r="F167">
            <v>1.7899999999999636</v>
          </cell>
          <cell r="G167" t="str">
            <v>Pozo de Inspección</v>
          </cell>
          <cell r="H167" t="str">
            <v>Nuevo</v>
          </cell>
        </row>
        <row r="168">
          <cell r="A168" t="str">
            <v>BV6</v>
          </cell>
          <cell r="B168">
            <v>1146170.9099999999</v>
          </cell>
          <cell r="C168">
            <v>1002697.06</v>
          </cell>
          <cell r="D168">
            <v>1265.6500000000001</v>
          </cell>
          <cell r="E168">
            <v>1264.31</v>
          </cell>
          <cell r="F168">
            <v>1.3400000000001455</v>
          </cell>
          <cell r="G168" t="str">
            <v>Pozo de Inspección</v>
          </cell>
          <cell r="H168" t="str">
            <v>Nuevo</v>
          </cell>
        </row>
        <row r="169">
          <cell r="A169" t="str">
            <v>BV7</v>
          </cell>
          <cell r="B169">
            <v>1146128.8400000001</v>
          </cell>
          <cell r="C169">
            <v>1002653.98</v>
          </cell>
          <cell r="D169">
            <v>1256.5999999999999</v>
          </cell>
          <cell r="E169">
            <v>1253.4000000000001</v>
          </cell>
          <cell r="F169">
            <v>3.1999999999998181</v>
          </cell>
          <cell r="G169" t="str">
            <v>Pozo de Inspección</v>
          </cell>
          <cell r="H169" t="str">
            <v>Nuevo</v>
          </cell>
        </row>
        <row r="170">
          <cell r="A170" t="str">
            <v>BV9</v>
          </cell>
          <cell r="B170">
            <v>1146085.3899999999</v>
          </cell>
          <cell r="C170">
            <v>1002647.92</v>
          </cell>
          <cell r="D170">
            <v>1256.5899999999999</v>
          </cell>
          <cell r="E170">
            <v>1253.3</v>
          </cell>
          <cell r="F170">
            <v>3.2899999999999636</v>
          </cell>
          <cell r="G170" t="str">
            <v>Pozo de Inspección</v>
          </cell>
          <cell r="H170" t="str">
            <v>Nuevo</v>
          </cell>
        </row>
        <row r="171">
          <cell r="A171" t="str">
            <v>BV10</v>
          </cell>
          <cell r="B171">
            <v>1146065.57</v>
          </cell>
          <cell r="C171">
            <v>1002658.66</v>
          </cell>
          <cell r="D171">
            <v>1258.19</v>
          </cell>
          <cell r="E171">
            <v>1253.0899999999999</v>
          </cell>
          <cell r="F171">
            <v>5.1000000000001364</v>
          </cell>
          <cell r="G171" t="str">
            <v>Cámara de Caida</v>
          </cell>
          <cell r="H171" t="str">
            <v>Nuevo</v>
          </cell>
        </row>
        <row r="172">
          <cell r="A172" t="str">
            <v>D3</v>
          </cell>
          <cell r="B172">
            <v>1146027.45</v>
          </cell>
          <cell r="C172">
            <v>1002678.2</v>
          </cell>
          <cell r="D172">
            <v>1251</v>
          </cell>
          <cell r="E172">
            <v>1249.6600000000001</v>
          </cell>
          <cell r="F172">
            <v>1.3399999999999181</v>
          </cell>
          <cell r="G172" t="str">
            <v>Pozo de Inspección</v>
          </cell>
          <cell r="H172" t="str">
            <v>Nuevo</v>
          </cell>
        </row>
        <row r="173">
          <cell r="A173" t="str">
            <v>BV12</v>
          </cell>
          <cell r="B173">
            <v>1146008.79</v>
          </cell>
          <cell r="C173">
            <v>1002703.74</v>
          </cell>
          <cell r="D173">
            <v>1251.33</v>
          </cell>
          <cell r="E173">
            <v>1249.5899999999999</v>
          </cell>
          <cell r="F173">
            <v>1.7400000000000091</v>
          </cell>
          <cell r="G173" t="str">
            <v>Pozo de Inspección</v>
          </cell>
          <cell r="H173" t="str">
            <v>Nuevo</v>
          </cell>
        </row>
        <row r="174">
          <cell r="A174" t="str">
            <v>BV13</v>
          </cell>
          <cell r="B174">
            <v>1145986.73</v>
          </cell>
          <cell r="C174">
            <v>1002710.41</v>
          </cell>
          <cell r="D174">
            <v>1252.6300000000001</v>
          </cell>
          <cell r="E174">
            <v>1249.53</v>
          </cell>
          <cell r="F174">
            <v>3.1000000000001364</v>
          </cell>
          <cell r="G174" t="str">
            <v>Pozo de Inspección</v>
          </cell>
          <cell r="H174" t="str">
            <v>Nuevo</v>
          </cell>
        </row>
        <row r="175">
          <cell r="A175" t="str">
            <v>BV14</v>
          </cell>
          <cell r="B175">
            <v>1145947.51</v>
          </cell>
          <cell r="C175">
            <v>1002701.48</v>
          </cell>
          <cell r="D175">
            <v>1253</v>
          </cell>
          <cell r="E175">
            <v>1249.44</v>
          </cell>
          <cell r="F175">
            <v>3.5599999999999454</v>
          </cell>
          <cell r="G175" t="str">
            <v>Pozo de Inspección</v>
          </cell>
          <cell r="H175" t="str">
            <v>Nuevo</v>
          </cell>
        </row>
        <row r="176">
          <cell r="A176" t="str">
            <v>MH-235</v>
          </cell>
          <cell r="B176">
            <v>1146026.18</v>
          </cell>
          <cell r="C176">
            <v>1002679.99</v>
          </cell>
          <cell r="D176">
            <v>1255.22</v>
          </cell>
          <cell r="E176">
            <v>1252.25</v>
          </cell>
          <cell r="F176">
            <v>2.9700000000000273</v>
          </cell>
          <cell r="G176" t="str">
            <v>Pozo de Inspección</v>
          </cell>
          <cell r="H176" t="str">
            <v>Existente</v>
          </cell>
        </row>
        <row r="177">
          <cell r="A177" t="str">
            <v>MH-237</v>
          </cell>
          <cell r="B177">
            <v>1145068.54</v>
          </cell>
          <cell r="C177">
            <v>1002287.32</v>
          </cell>
          <cell r="D177">
            <v>1253.73</v>
          </cell>
          <cell r="E177">
            <v>1250.7</v>
          </cell>
          <cell r="F177">
            <v>3.0299999999999727</v>
          </cell>
          <cell r="G177" t="str">
            <v>Pozo de Inspección</v>
          </cell>
          <cell r="H177" t="str">
            <v>Nuevo</v>
          </cell>
        </row>
        <row r="178">
          <cell r="A178" t="str">
            <v>MH-238</v>
          </cell>
          <cell r="B178">
            <v>1145994.98</v>
          </cell>
          <cell r="C178">
            <v>1002859.61</v>
          </cell>
          <cell r="D178">
            <v>1294.49</v>
          </cell>
          <cell r="E178">
            <v>1288.5</v>
          </cell>
          <cell r="F178">
            <v>5.9900000000000091</v>
          </cell>
          <cell r="G178" t="str">
            <v>Cámara de Caida</v>
          </cell>
          <cell r="H178" t="str">
            <v>Nuevo</v>
          </cell>
        </row>
        <row r="179">
          <cell r="A179" t="str">
            <v>MH-239</v>
          </cell>
          <cell r="B179">
            <v>1146180.46</v>
          </cell>
          <cell r="C179">
            <v>1003564.3</v>
          </cell>
          <cell r="D179">
            <v>1293</v>
          </cell>
          <cell r="E179">
            <v>1288.5</v>
          </cell>
          <cell r="F179">
            <v>4.5</v>
          </cell>
          <cell r="G179" t="str">
            <v>Pozo de Inspección</v>
          </cell>
          <cell r="H179" t="str">
            <v>Nuevo</v>
          </cell>
        </row>
        <row r="180">
          <cell r="A180" t="str">
            <v>MH-240</v>
          </cell>
          <cell r="B180">
            <v>1146174.1599999999</v>
          </cell>
          <cell r="C180">
            <v>1003690.05</v>
          </cell>
          <cell r="D180">
            <v>1285.8800000000001</v>
          </cell>
          <cell r="E180">
            <v>1284.8</v>
          </cell>
          <cell r="F180">
            <v>1.0800000000001546</v>
          </cell>
          <cell r="G180" t="str">
            <v>Pozo de Inspección</v>
          </cell>
          <cell r="H180" t="str">
            <v>Nuevo</v>
          </cell>
        </row>
        <row r="181">
          <cell r="A181" t="str">
            <v>AD13</v>
          </cell>
          <cell r="B181">
            <v>1145494.98</v>
          </cell>
          <cell r="C181">
            <v>1003596.73</v>
          </cell>
          <cell r="D181">
            <v>1297.57</v>
          </cell>
          <cell r="E181">
            <v>1293.3399999999999</v>
          </cell>
          <cell r="F181">
            <v>4.2300000000000182</v>
          </cell>
          <cell r="G181" t="str">
            <v>Pozo de Inspección</v>
          </cell>
          <cell r="H181" t="str">
            <v>Nuevo</v>
          </cell>
        </row>
        <row r="182">
          <cell r="A182" t="str">
            <v>AD21</v>
          </cell>
          <cell r="B182">
            <v>1145363.6100000001</v>
          </cell>
          <cell r="C182">
            <v>1003684.39</v>
          </cell>
          <cell r="D182">
            <v>1292.01</v>
          </cell>
          <cell r="E182">
            <v>1289.19</v>
          </cell>
          <cell r="F182">
            <v>2.8199999999999363</v>
          </cell>
          <cell r="G182" t="str">
            <v>Pozo de Inspección</v>
          </cell>
          <cell r="H182" t="str">
            <v>Nuevo</v>
          </cell>
        </row>
        <row r="183">
          <cell r="A183" t="str">
            <v>MH-243</v>
          </cell>
          <cell r="B183">
            <v>1146127.19</v>
          </cell>
          <cell r="C183">
            <v>1003704.24</v>
          </cell>
          <cell r="D183">
            <v>1293.02</v>
          </cell>
          <cell r="E183">
            <v>1288</v>
          </cell>
          <cell r="F183">
            <v>5.0199999999999818</v>
          </cell>
          <cell r="G183" t="str">
            <v>Cámara de Caida</v>
          </cell>
          <cell r="H183" t="str">
            <v>Nuevo</v>
          </cell>
        </row>
        <row r="184">
          <cell r="A184" t="str">
            <v>MH-244</v>
          </cell>
          <cell r="B184">
            <v>1146493.75</v>
          </cell>
          <cell r="C184">
            <v>1003458.32</v>
          </cell>
          <cell r="D184">
            <v>1294.3699999999999</v>
          </cell>
          <cell r="E184">
            <v>1293.43</v>
          </cell>
          <cell r="F184">
            <v>0.9399999999998272</v>
          </cell>
          <cell r="G184" t="str">
            <v>Pozo de Inspección</v>
          </cell>
          <cell r="H184" t="str">
            <v>Nuevo</v>
          </cell>
        </row>
        <row r="185">
          <cell r="A185" t="str">
            <v>MH-245</v>
          </cell>
          <cell r="B185">
            <v>1146383.96</v>
          </cell>
          <cell r="C185">
            <v>1003439.99</v>
          </cell>
          <cell r="D185">
            <v>1293.48</v>
          </cell>
          <cell r="E185">
            <v>1290.5</v>
          </cell>
          <cell r="F185">
            <v>2.9800000000000182</v>
          </cell>
          <cell r="G185" t="str">
            <v>Pozo de Inspección</v>
          </cell>
          <cell r="H185" t="str">
            <v>Nuevo</v>
          </cell>
        </row>
        <row r="186">
          <cell r="A186" t="str">
            <v>MH-248</v>
          </cell>
          <cell r="B186">
            <v>1145699.75</v>
          </cell>
          <cell r="C186">
            <v>1002922.86</v>
          </cell>
          <cell r="D186">
            <v>1296.4100000000001</v>
          </cell>
          <cell r="E186">
            <v>1286.5</v>
          </cell>
          <cell r="F186">
            <v>9.9100000000000819</v>
          </cell>
          <cell r="G186" t="str">
            <v>Cámara de Caida</v>
          </cell>
          <cell r="H186" t="str">
            <v>Nuevo</v>
          </cell>
        </row>
        <row r="187">
          <cell r="A187" t="str">
            <v>BV18</v>
          </cell>
          <cell r="B187">
            <v>1145935.08</v>
          </cell>
          <cell r="C187">
            <v>1002770.48</v>
          </cell>
          <cell r="D187">
            <v>1273.17</v>
          </cell>
          <cell r="E187">
            <v>1272.26</v>
          </cell>
          <cell r="F187">
            <v>0.91000000000008185</v>
          </cell>
          <cell r="G187" t="str">
            <v>Pozo de Inspección</v>
          </cell>
          <cell r="H187" t="str">
            <v>Nuevo</v>
          </cell>
        </row>
        <row r="188">
          <cell r="A188" t="str">
            <v>BV26</v>
          </cell>
          <cell r="B188">
            <v>1145746.73</v>
          </cell>
          <cell r="C188">
            <v>1002734.45</v>
          </cell>
          <cell r="D188">
            <v>1278.3699999999999</v>
          </cell>
          <cell r="E188">
            <v>1274.8599999999999</v>
          </cell>
          <cell r="F188">
            <v>3.5099999999999909</v>
          </cell>
          <cell r="G188" t="str">
            <v>Pozo de Inspección</v>
          </cell>
          <cell r="H188" t="str">
            <v>Nuevo</v>
          </cell>
        </row>
        <row r="189">
          <cell r="A189" t="str">
            <v>BV25</v>
          </cell>
          <cell r="B189">
            <v>1145754.0900000001</v>
          </cell>
          <cell r="C189">
            <v>1002725.17</v>
          </cell>
          <cell r="D189">
            <v>1267.01</v>
          </cell>
          <cell r="E189">
            <v>1263.45</v>
          </cell>
          <cell r="F189">
            <v>3.5599999999999454</v>
          </cell>
          <cell r="G189" t="str">
            <v>Pozo de Inspección</v>
          </cell>
          <cell r="H189" t="str">
            <v>Nuevo</v>
          </cell>
        </row>
        <row r="190">
          <cell r="A190" t="str">
            <v>A1</v>
          </cell>
          <cell r="B190">
            <v>1146356.56</v>
          </cell>
          <cell r="C190">
            <v>1003362.22</v>
          </cell>
          <cell r="D190">
            <v>1292.45</v>
          </cell>
          <cell r="E190">
            <v>1289.57</v>
          </cell>
          <cell r="F190">
            <v>2.8800000000001091</v>
          </cell>
          <cell r="G190" t="str">
            <v>Pozo de Inspección</v>
          </cell>
          <cell r="H190" t="str">
            <v>Nuevo</v>
          </cell>
        </row>
        <row r="191">
          <cell r="A191">
            <v>1</v>
          </cell>
          <cell r="B191">
            <v>1145381.56</v>
          </cell>
          <cell r="C191">
            <v>1003196.09</v>
          </cell>
          <cell r="D191">
            <v>1303.77</v>
          </cell>
          <cell r="E191">
            <v>1302.03</v>
          </cell>
          <cell r="F191">
            <v>1.7400000000000091</v>
          </cell>
          <cell r="G191" t="str">
            <v>Pozo de Inspección</v>
          </cell>
          <cell r="H191" t="str">
            <v>Existente</v>
          </cell>
        </row>
        <row r="192">
          <cell r="A192">
            <v>2</v>
          </cell>
          <cell r="B192">
            <v>1145455.44</v>
          </cell>
          <cell r="C192">
            <v>1003187.76</v>
          </cell>
          <cell r="D192">
            <v>1305.6600000000001</v>
          </cell>
          <cell r="E192">
            <v>1302.76</v>
          </cell>
          <cell r="F192">
            <v>2.9000000000000909</v>
          </cell>
          <cell r="G192" t="str">
            <v>Pozo de Inspección</v>
          </cell>
          <cell r="H192" t="str">
            <v>Existente</v>
          </cell>
        </row>
        <row r="193">
          <cell r="A193">
            <v>3</v>
          </cell>
          <cell r="B193">
            <v>1145501.1200000001</v>
          </cell>
          <cell r="C193">
            <v>1003183.63</v>
          </cell>
          <cell r="D193">
            <v>1303.6600000000001</v>
          </cell>
          <cell r="E193">
            <v>1300.4000000000001</v>
          </cell>
          <cell r="F193">
            <v>3.2599999999999909</v>
          </cell>
          <cell r="G193" t="str">
            <v>Pozo de Inspección</v>
          </cell>
          <cell r="H193" t="str">
            <v>Existente</v>
          </cell>
        </row>
        <row r="194">
          <cell r="A194">
            <v>4</v>
          </cell>
          <cell r="B194">
            <v>1145532.1499999999</v>
          </cell>
          <cell r="C194">
            <v>1003180.82</v>
          </cell>
          <cell r="D194">
            <v>1302.46</v>
          </cell>
          <cell r="E194">
            <v>1299.0899999999999</v>
          </cell>
          <cell r="F194">
            <v>3.3700000000001182</v>
          </cell>
          <cell r="G194" t="str">
            <v>Pozo de Inspección</v>
          </cell>
          <cell r="H194" t="str">
            <v>Existente</v>
          </cell>
        </row>
        <row r="195">
          <cell r="A195">
            <v>5</v>
          </cell>
          <cell r="B195">
            <v>1145531.3899999999</v>
          </cell>
          <cell r="C195">
            <v>1003176.65</v>
          </cell>
          <cell r="D195">
            <v>1302.53</v>
          </cell>
          <cell r="E195">
            <v>1301.01</v>
          </cell>
          <cell r="F195">
            <v>1.5199999999999818</v>
          </cell>
          <cell r="G195" t="str">
            <v>Pozo de Inspección</v>
          </cell>
          <cell r="H195" t="str">
            <v>Existente</v>
          </cell>
        </row>
        <row r="196">
          <cell r="A196">
            <v>6</v>
          </cell>
          <cell r="B196">
            <v>1145570.8400000001</v>
          </cell>
          <cell r="C196">
            <v>1003176.17</v>
          </cell>
          <cell r="D196">
            <v>1300.6199999999999</v>
          </cell>
          <cell r="E196">
            <v>1298.08</v>
          </cell>
          <cell r="F196">
            <v>2.5399999999999636</v>
          </cell>
          <cell r="G196" t="str">
            <v>Pozo de Inspección</v>
          </cell>
          <cell r="H196" t="str">
            <v>Existente</v>
          </cell>
        </row>
        <row r="197">
          <cell r="A197">
            <v>7</v>
          </cell>
          <cell r="B197">
            <v>1145606.3999999999</v>
          </cell>
          <cell r="C197">
            <v>1003171.86</v>
          </cell>
          <cell r="D197">
            <v>1301.97</v>
          </cell>
          <cell r="E197">
            <v>1297.07</v>
          </cell>
          <cell r="F197">
            <v>4.9000000000000909</v>
          </cell>
          <cell r="G197" t="str">
            <v>Pozo de Inspección</v>
          </cell>
          <cell r="H197" t="str">
            <v>Existente</v>
          </cell>
        </row>
        <row r="198">
          <cell r="A198">
            <v>8</v>
          </cell>
          <cell r="B198">
            <v>1145607.98</v>
          </cell>
          <cell r="C198">
            <v>1003169.58</v>
          </cell>
          <cell r="D198">
            <v>1302.1500000000001</v>
          </cell>
          <cell r="E198">
            <v>1299.72</v>
          </cell>
          <cell r="F198">
            <v>2.4300000000000637</v>
          </cell>
          <cell r="G198" t="str">
            <v>Pozo de Inspección</v>
          </cell>
          <cell r="H198" t="str">
            <v>Existente</v>
          </cell>
        </row>
        <row r="199">
          <cell r="A199">
            <v>9</v>
          </cell>
          <cell r="B199">
            <v>1145609.71</v>
          </cell>
          <cell r="C199">
            <v>1003172.94</v>
          </cell>
          <cell r="D199">
            <v>1301.94</v>
          </cell>
          <cell r="E199">
            <v>1299.96</v>
          </cell>
          <cell r="F199">
            <v>1.9800000000000182</v>
          </cell>
          <cell r="G199" t="str">
            <v>Pozo de Inspección</v>
          </cell>
          <cell r="H199" t="str">
            <v>Existente</v>
          </cell>
        </row>
        <row r="200">
          <cell r="A200">
            <v>10</v>
          </cell>
          <cell r="B200">
            <v>1145601.25</v>
          </cell>
          <cell r="C200">
            <v>1003098.73</v>
          </cell>
          <cell r="D200">
            <v>1310.04</v>
          </cell>
          <cell r="E200">
            <v>1306.51</v>
          </cell>
          <cell r="F200">
            <v>3.5299999999999727</v>
          </cell>
          <cell r="G200" t="str">
            <v>Pozo de Inspección</v>
          </cell>
          <cell r="H200" t="str">
            <v>Existente</v>
          </cell>
        </row>
        <row r="201">
          <cell r="A201">
            <v>11</v>
          </cell>
          <cell r="B201">
            <v>1145601.3899999999</v>
          </cell>
          <cell r="C201">
            <v>1003096.84</v>
          </cell>
          <cell r="D201">
            <v>1310.03</v>
          </cell>
          <cell r="E201">
            <v>1306.5999999999999</v>
          </cell>
          <cell r="F201">
            <v>3.4300000000000637</v>
          </cell>
          <cell r="G201" t="str">
            <v>Pozo de Inspección</v>
          </cell>
          <cell r="H201" t="str">
            <v>Existente</v>
          </cell>
        </row>
        <row r="202">
          <cell r="A202">
            <v>12</v>
          </cell>
          <cell r="B202">
            <v>1145568.78</v>
          </cell>
          <cell r="C202">
            <v>1003099.61</v>
          </cell>
          <cell r="D202">
            <v>1309.8900000000001</v>
          </cell>
          <cell r="E202">
            <v>1306.6400000000001</v>
          </cell>
          <cell r="F202">
            <v>3.25</v>
          </cell>
          <cell r="G202" t="str">
            <v>Pozo de Inspección</v>
          </cell>
          <cell r="H202" t="str">
            <v>Existente</v>
          </cell>
        </row>
        <row r="203">
          <cell r="A203">
            <v>13</v>
          </cell>
          <cell r="B203">
            <v>1145524.93</v>
          </cell>
          <cell r="C203">
            <v>1003104.12</v>
          </cell>
          <cell r="D203">
            <v>1309.29</v>
          </cell>
          <cell r="E203">
            <v>1306.79</v>
          </cell>
          <cell r="F203">
            <v>2.5</v>
          </cell>
          <cell r="G203" t="str">
            <v>Pozo de Inspección</v>
          </cell>
          <cell r="H203" t="str">
            <v>Existente</v>
          </cell>
        </row>
        <row r="204">
          <cell r="A204">
            <v>14</v>
          </cell>
          <cell r="B204">
            <v>1145524.98</v>
          </cell>
          <cell r="C204">
            <v>1003105.74</v>
          </cell>
          <cell r="D204">
            <v>1309.31</v>
          </cell>
          <cell r="E204">
            <v>1306.81</v>
          </cell>
          <cell r="F204">
            <v>2.5</v>
          </cell>
          <cell r="G204" t="str">
            <v>Pozo de Inspección</v>
          </cell>
          <cell r="H204" t="str">
            <v>Existente</v>
          </cell>
        </row>
        <row r="205">
          <cell r="A205">
            <v>15</v>
          </cell>
          <cell r="B205">
            <v>1145452.5</v>
          </cell>
          <cell r="C205">
            <v>1003112.29</v>
          </cell>
          <cell r="D205">
            <v>1308.67</v>
          </cell>
          <cell r="E205">
            <v>1307.25</v>
          </cell>
          <cell r="F205">
            <v>1.4200000000000728</v>
          </cell>
          <cell r="G205" t="str">
            <v>Pozo de Inspección</v>
          </cell>
          <cell r="H205" t="str">
            <v>Existente</v>
          </cell>
        </row>
        <row r="206">
          <cell r="A206">
            <v>16</v>
          </cell>
          <cell r="B206">
            <v>1145449.23</v>
          </cell>
          <cell r="C206">
            <v>1003112.57</v>
          </cell>
          <cell r="D206">
            <v>1308.6500000000001</v>
          </cell>
          <cell r="E206">
            <v>1306.68</v>
          </cell>
          <cell r="F206">
            <v>1.9700000000000273</v>
          </cell>
          <cell r="G206" t="str">
            <v>Pozo de Inspección</v>
          </cell>
          <cell r="H206" t="str">
            <v>Existente</v>
          </cell>
        </row>
        <row r="207">
          <cell r="A207">
            <v>17</v>
          </cell>
          <cell r="B207">
            <v>1145374.1399999999</v>
          </cell>
          <cell r="C207">
            <v>1003119.96</v>
          </cell>
          <cell r="D207">
            <v>1307.5</v>
          </cell>
          <cell r="E207">
            <v>1305.9000000000001</v>
          </cell>
          <cell r="F207">
            <v>1.5999999999999091</v>
          </cell>
          <cell r="G207" t="str">
            <v>Pozo de Inspección</v>
          </cell>
          <cell r="H207" t="str">
            <v>Existente</v>
          </cell>
        </row>
        <row r="208">
          <cell r="A208">
            <v>18</v>
          </cell>
          <cell r="B208">
            <v>1145367.56</v>
          </cell>
          <cell r="C208">
            <v>1003120.58</v>
          </cell>
          <cell r="D208">
            <v>1307.43</v>
          </cell>
          <cell r="E208">
            <v>1305.8699999999999</v>
          </cell>
          <cell r="F208">
            <v>1.5600000000001728</v>
          </cell>
          <cell r="G208" t="str">
            <v>Pozo de Inspección</v>
          </cell>
          <cell r="H208" t="str">
            <v>Existente</v>
          </cell>
        </row>
        <row r="209">
          <cell r="A209">
            <v>19</v>
          </cell>
          <cell r="B209">
            <v>1145366.77</v>
          </cell>
          <cell r="C209">
            <v>1003046.07</v>
          </cell>
          <cell r="D209">
            <v>1306.6300000000001</v>
          </cell>
          <cell r="E209">
            <v>1304.68</v>
          </cell>
          <cell r="F209">
            <v>1.9500000000000455</v>
          </cell>
          <cell r="G209" t="str">
            <v>Pozo de Inspección</v>
          </cell>
          <cell r="H209" t="str">
            <v>Existente</v>
          </cell>
        </row>
        <row r="210">
          <cell r="A210">
            <v>20</v>
          </cell>
          <cell r="B210">
            <v>1145442.99</v>
          </cell>
          <cell r="C210">
            <v>1003039.96</v>
          </cell>
          <cell r="D210">
            <v>1309.57</v>
          </cell>
          <cell r="E210">
            <v>1308.01</v>
          </cell>
          <cell r="F210">
            <v>1.5599999999999454</v>
          </cell>
          <cell r="G210" t="str">
            <v>Pozo de Inspección</v>
          </cell>
          <cell r="H210" t="str">
            <v>Existente</v>
          </cell>
        </row>
        <row r="211">
          <cell r="A211">
            <v>21</v>
          </cell>
          <cell r="B211">
            <v>1144960.69</v>
          </cell>
          <cell r="C211">
            <v>1003308.47</v>
          </cell>
          <cell r="D211">
            <v>1298.3399999999999</v>
          </cell>
          <cell r="E211">
            <v>1295.4000000000001</v>
          </cell>
          <cell r="F211">
            <v>2.9399999999998272</v>
          </cell>
          <cell r="G211" t="str">
            <v>Pozo de Inspección</v>
          </cell>
          <cell r="H211" t="str">
            <v>Existente</v>
          </cell>
        </row>
        <row r="212">
          <cell r="A212">
            <v>22</v>
          </cell>
          <cell r="B212">
            <v>1144959.94</v>
          </cell>
          <cell r="C212">
            <v>1003309.92</v>
          </cell>
          <cell r="D212">
            <v>1298.3499999999999</v>
          </cell>
          <cell r="E212">
            <v>1296.6099999999999</v>
          </cell>
          <cell r="F212">
            <v>1.7400000000000091</v>
          </cell>
          <cell r="G212" t="str">
            <v>Pozo de Inspección</v>
          </cell>
          <cell r="H212" t="str">
            <v>Existente</v>
          </cell>
        </row>
        <row r="213">
          <cell r="A213">
            <v>23</v>
          </cell>
          <cell r="B213">
            <v>1144962.1200000001</v>
          </cell>
          <cell r="C213">
            <v>1003329.86</v>
          </cell>
          <cell r="D213">
            <v>1298.79</v>
          </cell>
          <cell r="E213">
            <v>1296.43</v>
          </cell>
          <cell r="F213">
            <v>2.3599999999999</v>
          </cell>
          <cell r="G213" t="str">
            <v>Pozo de Inspección</v>
          </cell>
          <cell r="H213" t="str">
            <v>Existente</v>
          </cell>
        </row>
        <row r="214">
          <cell r="A214">
            <v>24</v>
          </cell>
          <cell r="B214">
            <v>1144962.42</v>
          </cell>
          <cell r="C214">
            <v>1003338.15</v>
          </cell>
          <cell r="D214">
            <v>1298.8</v>
          </cell>
          <cell r="E214">
            <v>1296.3599999999999</v>
          </cell>
          <cell r="F214">
            <v>2.4400000000000546</v>
          </cell>
          <cell r="G214" t="str">
            <v>Pozo de Inspección</v>
          </cell>
          <cell r="H214" t="str">
            <v>Existente</v>
          </cell>
        </row>
        <row r="215">
          <cell r="A215">
            <v>25</v>
          </cell>
          <cell r="B215">
            <v>1144931.69</v>
          </cell>
          <cell r="C215">
            <v>1003340.84</v>
          </cell>
          <cell r="D215">
            <v>1298.3800000000001</v>
          </cell>
          <cell r="E215">
            <v>1297.02</v>
          </cell>
          <cell r="F215">
            <v>1.3600000000001273</v>
          </cell>
          <cell r="G215" t="str">
            <v>Pozo de Inspección</v>
          </cell>
          <cell r="H215" t="str">
            <v>Existente</v>
          </cell>
        </row>
        <row r="216">
          <cell r="A216">
            <v>26</v>
          </cell>
          <cell r="B216">
            <v>1144967.3400000001</v>
          </cell>
          <cell r="C216">
            <v>1003367.18</v>
          </cell>
          <cell r="D216">
            <v>1298.8699999999999</v>
          </cell>
          <cell r="E216">
            <v>1296.1199999999999</v>
          </cell>
          <cell r="F216">
            <v>2.75</v>
          </cell>
          <cell r="G216" t="str">
            <v>Pozo de Inspección</v>
          </cell>
          <cell r="H216" t="str">
            <v>Existente</v>
          </cell>
        </row>
        <row r="217">
          <cell r="A217">
            <v>27</v>
          </cell>
          <cell r="B217">
            <v>1144935.01</v>
          </cell>
          <cell r="C217">
            <v>1003368.99</v>
          </cell>
          <cell r="D217">
            <v>1298.47</v>
          </cell>
          <cell r="E217">
            <v>1297.08</v>
          </cell>
          <cell r="F217">
            <v>1.3900000000001</v>
          </cell>
          <cell r="G217" t="str">
            <v>Pozo de Inspección</v>
          </cell>
          <cell r="H217" t="str">
            <v>Existente</v>
          </cell>
        </row>
        <row r="218">
          <cell r="A218">
            <v>28</v>
          </cell>
          <cell r="B218">
            <v>1144937.43</v>
          </cell>
          <cell r="C218">
            <v>1003397.1</v>
          </cell>
          <cell r="D218">
            <v>1298.0899999999999</v>
          </cell>
          <cell r="E218">
            <v>1297.01</v>
          </cell>
          <cell r="F218">
            <v>1.0799999999999272</v>
          </cell>
          <cell r="G218" t="str">
            <v>Pozo de Inspección</v>
          </cell>
          <cell r="H218" t="str">
            <v>Existente</v>
          </cell>
        </row>
        <row r="219">
          <cell r="A219">
            <v>29</v>
          </cell>
          <cell r="B219">
            <v>1144967.3600000001</v>
          </cell>
          <cell r="C219">
            <v>1003394.29</v>
          </cell>
          <cell r="D219">
            <v>1298.27</v>
          </cell>
          <cell r="E219">
            <v>1295.5999999999999</v>
          </cell>
          <cell r="F219">
            <v>2.6700000000000728</v>
          </cell>
          <cell r="G219" t="str">
            <v>Pozo de Inspección</v>
          </cell>
          <cell r="H219" t="str">
            <v>Existente</v>
          </cell>
        </row>
        <row r="220">
          <cell r="A220">
            <v>30</v>
          </cell>
          <cell r="B220">
            <v>1144968.53</v>
          </cell>
          <cell r="C220">
            <v>1003403.55</v>
          </cell>
          <cell r="D220">
            <v>1298.0899999999999</v>
          </cell>
          <cell r="E220">
            <v>1295.58</v>
          </cell>
          <cell r="F220">
            <v>2.5099999999999909</v>
          </cell>
          <cell r="G220" t="str">
            <v>Pozo de Inspección</v>
          </cell>
          <cell r="H220" t="str">
            <v>Existente</v>
          </cell>
        </row>
        <row r="221">
          <cell r="A221">
            <v>32</v>
          </cell>
          <cell r="B221">
            <v>1144974.77</v>
          </cell>
          <cell r="C221">
            <v>1003409.75</v>
          </cell>
          <cell r="D221">
            <v>1297.8599999999999</v>
          </cell>
          <cell r="E221">
            <v>1290.6300000000001</v>
          </cell>
          <cell r="F221">
            <v>7.2299999999997908</v>
          </cell>
          <cell r="G221" t="str">
            <v>Pozo de Inspección</v>
          </cell>
          <cell r="H221" t="str">
            <v>Existente</v>
          </cell>
        </row>
        <row r="222">
          <cell r="A222">
            <v>33</v>
          </cell>
          <cell r="B222">
            <v>1144983.8999999999</v>
          </cell>
          <cell r="C222">
            <v>1003416.38</v>
          </cell>
          <cell r="D222">
            <v>1291.22</v>
          </cell>
          <cell r="E222">
            <v>1285.1199999999999</v>
          </cell>
          <cell r="F222">
            <v>6.1000000000001364</v>
          </cell>
          <cell r="G222" t="str">
            <v>Pozo de Inspección</v>
          </cell>
          <cell r="H222" t="str">
            <v>Existente</v>
          </cell>
        </row>
        <row r="223">
          <cell r="A223">
            <v>34</v>
          </cell>
          <cell r="B223">
            <v>1144993.92</v>
          </cell>
          <cell r="C223">
            <v>1003423.21</v>
          </cell>
          <cell r="D223">
            <v>1285.68</v>
          </cell>
          <cell r="E223">
            <v>1280.1500000000001</v>
          </cell>
          <cell r="F223">
            <v>5.5299999999999727</v>
          </cell>
          <cell r="G223" t="str">
            <v>Pozo de Inspección</v>
          </cell>
          <cell r="H223" t="str">
            <v>Existente</v>
          </cell>
        </row>
        <row r="224">
          <cell r="A224">
            <v>35</v>
          </cell>
          <cell r="B224">
            <v>1145000.1499999999</v>
          </cell>
          <cell r="C224">
            <v>1003427.66</v>
          </cell>
          <cell r="D224">
            <v>1281.1300000000001</v>
          </cell>
          <cell r="E224">
            <v>1275</v>
          </cell>
          <cell r="F224">
            <v>6.1300000000001091</v>
          </cell>
          <cell r="G224" t="str">
            <v>Pozo de Inspección</v>
          </cell>
          <cell r="H224" t="str">
            <v>Existente</v>
          </cell>
        </row>
        <row r="225">
          <cell r="A225" t="str">
            <v>MR17</v>
          </cell>
          <cell r="B225">
            <v>1145009.07</v>
          </cell>
          <cell r="C225">
            <v>1003433.69</v>
          </cell>
          <cell r="D225">
            <v>1279.6400000000001</v>
          </cell>
          <cell r="E225">
            <v>1278.72</v>
          </cell>
          <cell r="F225">
            <v>0.92000000000007276</v>
          </cell>
          <cell r="G225" t="str">
            <v>Pozo de Inspección</v>
          </cell>
          <cell r="H225" t="str">
            <v>Nuevo</v>
          </cell>
        </row>
        <row r="226">
          <cell r="A226">
            <v>38</v>
          </cell>
          <cell r="B226">
            <v>1144940</v>
          </cell>
          <cell r="C226">
            <v>1003424.64</v>
          </cell>
          <cell r="D226">
            <v>1298.17</v>
          </cell>
          <cell r="E226">
            <v>1296.51</v>
          </cell>
          <cell r="F226">
            <v>1.6600000000000819</v>
          </cell>
          <cell r="G226" t="str">
            <v>Pozo de Inspección</v>
          </cell>
          <cell r="H226" t="str">
            <v>Existente</v>
          </cell>
        </row>
        <row r="227">
          <cell r="A227">
            <v>39</v>
          </cell>
          <cell r="B227">
            <v>1144954</v>
          </cell>
          <cell r="C227">
            <v>1003423.48</v>
          </cell>
          <cell r="D227">
            <v>1297.8900000000001</v>
          </cell>
          <cell r="E227">
            <v>1296.04</v>
          </cell>
          <cell r="F227">
            <v>1.8500000000001364</v>
          </cell>
          <cell r="G227" t="str">
            <v>Pozo de Inspección</v>
          </cell>
          <cell r="H227" t="str">
            <v>Existente</v>
          </cell>
        </row>
        <row r="228">
          <cell r="A228">
            <v>40</v>
          </cell>
          <cell r="B228">
            <v>1144942.6299999999</v>
          </cell>
          <cell r="C228">
            <v>1003452.53</v>
          </cell>
          <cell r="D228">
            <v>1297.05</v>
          </cell>
          <cell r="E228">
            <v>1295.3</v>
          </cell>
          <cell r="F228">
            <v>1.75</v>
          </cell>
          <cell r="G228" t="str">
            <v>Pozo de Inspección</v>
          </cell>
          <cell r="H228" t="str">
            <v>Existente</v>
          </cell>
        </row>
        <row r="229">
          <cell r="A229">
            <v>41</v>
          </cell>
          <cell r="B229">
            <v>1145516.92</v>
          </cell>
          <cell r="C229">
            <v>1003033.2</v>
          </cell>
          <cell r="D229">
            <v>1311.23</v>
          </cell>
          <cell r="E229">
            <v>1310.08</v>
          </cell>
          <cell r="F229">
            <v>1.1500000000000909</v>
          </cell>
          <cell r="G229" t="str">
            <v>Pozo de Inspección</v>
          </cell>
          <cell r="H229" t="str">
            <v>Existente</v>
          </cell>
        </row>
        <row r="230">
          <cell r="A230">
            <v>42</v>
          </cell>
          <cell r="B230">
            <v>1145518.69</v>
          </cell>
          <cell r="C230">
            <v>1003031.69</v>
          </cell>
          <cell r="D230">
            <v>1311.21</v>
          </cell>
          <cell r="E230">
            <v>1308.74</v>
          </cell>
          <cell r="F230">
            <v>2.4700000000000273</v>
          </cell>
          <cell r="G230" t="str">
            <v>Pozo de Inspección</v>
          </cell>
          <cell r="H230" t="str">
            <v>Existente</v>
          </cell>
        </row>
        <row r="231">
          <cell r="A231">
            <v>43</v>
          </cell>
          <cell r="B231">
            <v>1145594.3999999999</v>
          </cell>
          <cell r="C231">
            <v>1003026.32</v>
          </cell>
          <cell r="D231">
            <v>1312.26</v>
          </cell>
          <cell r="E231">
            <v>1310.85</v>
          </cell>
          <cell r="F231">
            <v>1.4100000000000819</v>
          </cell>
          <cell r="G231" t="str">
            <v>Pozo de Inspección</v>
          </cell>
          <cell r="H231" t="str">
            <v>Existente</v>
          </cell>
        </row>
        <row r="232">
          <cell r="A232">
            <v>44</v>
          </cell>
          <cell r="B232">
            <v>1145587.51</v>
          </cell>
          <cell r="C232">
            <v>1002954.58</v>
          </cell>
          <cell r="D232">
            <v>1309.32</v>
          </cell>
          <cell r="E232">
            <v>1305.95</v>
          </cell>
          <cell r="F232">
            <v>3.3699999999998909</v>
          </cell>
          <cell r="G232" t="str">
            <v>Pozo de Inspección</v>
          </cell>
          <cell r="H232" t="str">
            <v>Existente</v>
          </cell>
        </row>
        <row r="233">
          <cell r="A233">
            <v>45</v>
          </cell>
          <cell r="B233">
            <v>1145512.58</v>
          </cell>
          <cell r="C233">
            <v>1002961.87</v>
          </cell>
          <cell r="D233">
            <v>1307.8800000000001</v>
          </cell>
          <cell r="E233">
            <v>1305.95</v>
          </cell>
          <cell r="F233">
            <v>1.9300000000000637</v>
          </cell>
          <cell r="G233" t="str">
            <v>Pozo de Inspección</v>
          </cell>
          <cell r="H233" t="str">
            <v>Existente</v>
          </cell>
        </row>
        <row r="234">
          <cell r="A234">
            <v>46</v>
          </cell>
          <cell r="B234">
            <v>1145488.01</v>
          </cell>
          <cell r="C234">
            <v>1002965.57</v>
          </cell>
          <cell r="D234">
            <v>1305.06</v>
          </cell>
          <cell r="E234">
            <v>1303.3599999999999</v>
          </cell>
          <cell r="F234">
            <v>1.7000000000000455</v>
          </cell>
          <cell r="G234" t="str">
            <v>Pozo de Inspección</v>
          </cell>
          <cell r="H234" t="str">
            <v>Existente</v>
          </cell>
        </row>
        <row r="235">
          <cell r="A235">
            <v>47</v>
          </cell>
          <cell r="B235">
            <v>1145469.99</v>
          </cell>
          <cell r="C235">
            <v>1002967.18</v>
          </cell>
          <cell r="D235">
            <v>1302.3599999999999</v>
          </cell>
          <cell r="E235">
            <v>1299.8399999999999</v>
          </cell>
          <cell r="F235">
            <v>2.5199999999999818</v>
          </cell>
          <cell r="G235" t="str">
            <v>Pozo de Inspección</v>
          </cell>
          <cell r="H235" t="str">
            <v>Existente</v>
          </cell>
        </row>
        <row r="236">
          <cell r="A236">
            <v>48</v>
          </cell>
          <cell r="B236">
            <v>1145471.51</v>
          </cell>
          <cell r="C236">
            <v>1002978.98</v>
          </cell>
          <cell r="D236">
            <v>1303.17</v>
          </cell>
          <cell r="E236">
            <v>1300.73</v>
          </cell>
          <cell r="F236">
            <v>2.4400000000000546</v>
          </cell>
          <cell r="G236" t="str">
            <v>Pozo de Inspección</v>
          </cell>
          <cell r="H236" t="str">
            <v>Existente</v>
          </cell>
        </row>
        <row r="237">
          <cell r="A237">
            <v>49</v>
          </cell>
          <cell r="B237">
            <v>1145449.08</v>
          </cell>
          <cell r="C237">
            <v>1002968.61</v>
          </cell>
          <cell r="D237">
            <v>1300.55</v>
          </cell>
          <cell r="E237">
            <v>1297.51</v>
          </cell>
          <cell r="F237">
            <v>3.0399999999999636</v>
          </cell>
          <cell r="G237" t="str">
            <v>Pozo de Inspección</v>
          </cell>
          <cell r="H237" t="str">
            <v>Existente</v>
          </cell>
        </row>
        <row r="238">
          <cell r="A238">
            <v>50</v>
          </cell>
          <cell r="B238">
            <v>1145437.3899999999</v>
          </cell>
          <cell r="C238">
            <v>1002970.09</v>
          </cell>
          <cell r="D238">
            <v>1300.97</v>
          </cell>
          <cell r="E238">
            <v>1295.3</v>
          </cell>
          <cell r="F238">
            <v>5.6700000000000728</v>
          </cell>
          <cell r="G238" t="str">
            <v>Pozo de Inspección</v>
          </cell>
          <cell r="H238" t="str">
            <v>Existente</v>
          </cell>
        </row>
        <row r="239">
          <cell r="A239">
            <v>51</v>
          </cell>
          <cell r="B239">
            <v>1145437.68</v>
          </cell>
          <cell r="C239">
            <v>1002973.38</v>
          </cell>
          <cell r="D239">
            <v>1300.8</v>
          </cell>
          <cell r="E239">
            <v>1300.05</v>
          </cell>
          <cell r="F239">
            <v>0.75</v>
          </cell>
          <cell r="G239" t="str">
            <v>Pozo de Inspección</v>
          </cell>
          <cell r="H239" t="str">
            <v>Existente</v>
          </cell>
        </row>
        <row r="240">
          <cell r="A240">
            <v>52</v>
          </cell>
          <cell r="B240">
            <v>1145378.07</v>
          </cell>
          <cell r="C240">
            <v>1002974.66</v>
          </cell>
          <cell r="D240">
            <v>1301.55</v>
          </cell>
          <cell r="E240">
            <v>1299.8599999999999</v>
          </cell>
          <cell r="F240">
            <v>1.6900000000000546</v>
          </cell>
          <cell r="G240" t="str">
            <v>Pozo de Inspección</v>
          </cell>
          <cell r="H240" t="str">
            <v>Existente</v>
          </cell>
        </row>
        <row r="241">
          <cell r="A241">
            <v>53</v>
          </cell>
          <cell r="B241">
            <v>1145335.42</v>
          </cell>
          <cell r="C241">
            <v>1002863.26</v>
          </cell>
          <cell r="D241">
            <v>1299.71</v>
          </cell>
          <cell r="E241">
            <v>1298.8900000000001</v>
          </cell>
          <cell r="F241">
            <v>0.81999999999993634</v>
          </cell>
          <cell r="G241" t="str">
            <v>Pozo de Inspección</v>
          </cell>
          <cell r="H241" t="str">
            <v>Existente</v>
          </cell>
        </row>
        <row r="242">
          <cell r="A242">
            <v>54</v>
          </cell>
          <cell r="B242">
            <v>1145434.22</v>
          </cell>
          <cell r="C242">
            <v>1002829.23</v>
          </cell>
          <cell r="D242">
            <v>1303.69</v>
          </cell>
          <cell r="E242">
            <v>1302.08</v>
          </cell>
          <cell r="F242">
            <v>1.6100000000001273</v>
          </cell>
          <cell r="G242" t="str">
            <v>Pozo de Inspección</v>
          </cell>
          <cell r="H242" t="str">
            <v>Existente</v>
          </cell>
        </row>
        <row r="243">
          <cell r="A243">
            <v>55</v>
          </cell>
          <cell r="B243">
            <v>1145499.3</v>
          </cell>
          <cell r="C243">
            <v>1002848.88</v>
          </cell>
          <cell r="D243">
            <v>1304.1600000000001</v>
          </cell>
          <cell r="E243">
            <v>1300.6199999999999</v>
          </cell>
          <cell r="F243">
            <v>3.540000000000191</v>
          </cell>
          <cell r="G243" t="str">
            <v>Pozo de Inspección</v>
          </cell>
          <cell r="H243" t="str">
            <v>Existente</v>
          </cell>
        </row>
        <row r="244">
          <cell r="A244">
            <v>56</v>
          </cell>
          <cell r="B244">
            <v>1145515.18</v>
          </cell>
          <cell r="C244">
            <v>1002895.3</v>
          </cell>
          <cell r="D244">
            <v>1301.0899999999999</v>
          </cell>
          <cell r="E244">
            <v>1298.1600000000001</v>
          </cell>
          <cell r="F244">
            <v>2.9299999999998363</v>
          </cell>
          <cell r="G244" t="str">
            <v>Pozo de Inspección</v>
          </cell>
          <cell r="H244" t="str">
            <v>Existente</v>
          </cell>
        </row>
        <row r="245">
          <cell r="A245">
            <v>57</v>
          </cell>
          <cell r="B245">
            <v>1145516.46</v>
          </cell>
          <cell r="C245">
            <v>1002868.07</v>
          </cell>
          <cell r="D245">
            <v>1302.28</v>
          </cell>
          <cell r="E245">
            <v>1299.94</v>
          </cell>
          <cell r="F245">
            <v>2.3399999999999181</v>
          </cell>
          <cell r="G245" t="str">
            <v>Pozo de Inspección</v>
          </cell>
          <cell r="H245" t="str">
            <v>Existente</v>
          </cell>
        </row>
        <row r="246">
          <cell r="A246">
            <v>58</v>
          </cell>
          <cell r="B246">
            <v>1145517.6499999999</v>
          </cell>
          <cell r="C246">
            <v>1002923.62</v>
          </cell>
          <cell r="D246">
            <v>1303.21</v>
          </cell>
          <cell r="E246">
            <v>1300.28</v>
          </cell>
          <cell r="F246">
            <v>2.9300000000000637</v>
          </cell>
          <cell r="G246" t="str">
            <v>Pozo de Inspección</v>
          </cell>
          <cell r="H246" t="str">
            <v>Existente</v>
          </cell>
        </row>
        <row r="247">
          <cell r="A247">
            <v>59</v>
          </cell>
          <cell r="B247">
            <v>1145532.1299999999</v>
          </cell>
          <cell r="C247">
            <v>1002922.68</v>
          </cell>
          <cell r="D247">
            <v>1304.1500000000001</v>
          </cell>
          <cell r="E247">
            <v>1301.23</v>
          </cell>
          <cell r="F247">
            <v>2.9200000000000728</v>
          </cell>
          <cell r="G247" t="str">
            <v>Pozo de Inspección</v>
          </cell>
          <cell r="H247" t="str">
            <v>Existente</v>
          </cell>
        </row>
        <row r="248">
          <cell r="A248">
            <v>60</v>
          </cell>
          <cell r="B248">
            <v>1145553.8400000001</v>
          </cell>
          <cell r="C248">
            <v>1002872.82</v>
          </cell>
          <cell r="D248">
            <v>1303.53</v>
          </cell>
          <cell r="E248">
            <v>1301.81</v>
          </cell>
          <cell r="F248">
            <v>1.7200000000000273</v>
          </cell>
          <cell r="G248" t="str">
            <v>Pozo de Inspección</v>
          </cell>
          <cell r="H248" t="str">
            <v>Existente</v>
          </cell>
        </row>
        <row r="249">
          <cell r="A249">
            <v>61</v>
          </cell>
          <cell r="B249">
            <v>1144955.44</v>
          </cell>
          <cell r="C249">
            <v>1003452.26</v>
          </cell>
          <cell r="D249">
            <v>1296.54</v>
          </cell>
          <cell r="E249">
            <v>1293.7</v>
          </cell>
          <cell r="F249">
            <v>2.8399999999999181</v>
          </cell>
          <cell r="G249" t="str">
            <v>Pozo de Inspección</v>
          </cell>
          <cell r="H249" t="str">
            <v>Existente</v>
          </cell>
        </row>
        <row r="250">
          <cell r="A250">
            <v>62</v>
          </cell>
          <cell r="B250">
            <v>1144958.75</v>
          </cell>
          <cell r="C250">
            <v>1003482.84</v>
          </cell>
          <cell r="D250">
            <v>1294.55</v>
          </cell>
          <cell r="E250">
            <v>1291.54</v>
          </cell>
          <cell r="F250">
            <v>3.0099999999999909</v>
          </cell>
          <cell r="G250" t="str">
            <v>Pozo de Inspección</v>
          </cell>
          <cell r="H250" t="str">
            <v>Existente</v>
          </cell>
        </row>
        <row r="251">
          <cell r="A251">
            <v>63</v>
          </cell>
          <cell r="B251">
            <v>1144964.3899999999</v>
          </cell>
          <cell r="C251">
            <v>1003518.85</v>
          </cell>
          <cell r="D251">
            <v>1291.06</v>
          </cell>
          <cell r="E251">
            <v>1287.94</v>
          </cell>
          <cell r="F251">
            <v>3.1199999999998909</v>
          </cell>
          <cell r="G251" t="str">
            <v>Pozo de Inspección</v>
          </cell>
          <cell r="H251" t="str">
            <v>Existente</v>
          </cell>
        </row>
        <row r="252">
          <cell r="A252">
            <v>64</v>
          </cell>
          <cell r="B252">
            <v>1144970.26</v>
          </cell>
          <cell r="C252">
            <v>1003534.02</v>
          </cell>
          <cell r="D252">
            <v>1288.0999999999999</v>
          </cell>
          <cell r="E252">
            <v>1283.6500000000001</v>
          </cell>
          <cell r="F252">
            <v>4.4499999999998181</v>
          </cell>
          <cell r="G252" t="str">
            <v>Pozo de Inspección</v>
          </cell>
          <cell r="H252" t="str">
            <v>Existente</v>
          </cell>
        </row>
        <row r="253">
          <cell r="A253">
            <v>65</v>
          </cell>
          <cell r="B253">
            <v>1144976.46</v>
          </cell>
          <cell r="C253">
            <v>1003551.13</v>
          </cell>
          <cell r="D253">
            <v>1282.26</v>
          </cell>
          <cell r="E253">
            <v>1278.98</v>
          </cell>
          <cell r="F253">
            <v>3.2799999999999727</v>
          </cell>
          <cell r="G253" t="str">
            <v>Pozo de Inspección</v>
          </cell>
          <cell r="H253" t="str">
            <v>Existente</v>
          </cell>
        </row>
        <row r="254">
          <cell r="A254">
            <v>66</v>
          </cell>
          <cell r="B254">
            <v>1144978.3600000001</v>
          </cell>
          <cell r="C254">
            <v>1003558.69</v>
          </cell>
          <cell r="D254">
            <v>1279.42</v>
          </cell>
          <cell r="E254">
            <v>1274.83</v>
          </cell>
          <cell r="F254">
            <v>4.5900000000001455</v>
          </cell>
          <cell r="G254" t="str">
            <v>Pozo de Inspección</v>
          </cell>
          <cell r="H254" t="str">
            <v>Existente</v>
          </cell>
        </row>
        <row r="255">
          <cell r="A255">
            <v>68</v>
          </cell>
          <cell r="B255">
            <v>1144982.23</v>
          </cell>
          <cell r="C255">
            <v>1003571.78</v>
          </cell>
          <cell r="D255">
            <v>1273.33</v>
          </cell>
          <cell r="E255">
            <v>1272.2</v>
          </cell>
          <cell r="F255">
            <v>1.1299999999998818</v>
          </cell>
          <cell r="G255" t="str">
            <v>Pozo de Inspección</v>
          </cell>
          <cell r="H255" t="str">
            <v>Nuevo</v>
          </cell>
        </row>
        <row r="256">
          <cell r="A256">
            <v>69</v>
          </cell>
          <cell r="B256">
            <v>1144994.69</v>
          </cell>
          <cell r="C256">
            <v>1003340.42</v>
          </cell>
          <cell r="D256">
            <v>1299.6099999999999</v>
          </cell>
          <cell r="E256">
            <v>1298.0899999999999</v>
          </cell>
          <cell r="F256">
            <v>1.5199999999999818</v>
          </cell>
          <cell r="G256" t="str">
            <v>Pozo de Inspección</v>
          </cell>
          <cell r="H256" t="str">
            <v>Existente</v>
          </cell>
        </row>
        <row r="257">
          <cell r="A257">
            <v>70</v>
          </cell>
          <cell r="B257">
            <v>1144993.27</v>
          </cell>
          <cell r="C257">
            <v>1003327.11</v>
          </cell>
          <cell r="D257">
            <v>1300.22</v>
          </cell>
          <cell r="E257">
            <v>1297.1600000000001</v>
          </cell>
          <cell r="F257">
            <v>3.0599999999999454</v>
          </cell>
          <cell r="G257" t="str">
            <v>Pozo de Inspección</v>
          </cell>
          <cell r="H257" t="str">
            <v>Existente</v>
          </cell>
        </row>
        <row r="258">
          <cell r="A258">
            <v>71</v>
          </cell>
          <cell r="B258">
            <v>1145022.6399999999</v>
          </cell>
          <cell r="C258">
            <v>1003340.2</v>
          </cell>
          <cell r="D258">
            <v>1299.8800000000001</v>
          </cell>
          <cell r="E258">
            <v>1298.73</v>
          </cell>
          <cell r="F258">
            <v>1.1500000000000909</v>
          </cell>
          <cell r="G258" t="str">
            <v>Pozo de Inspección</v>
          </cell>
          <cell r="H258" t="str">
            <v>Existente</v>
          </cell>
        </row>
        <row r="259">
          <cell r="A259">
            <v>72</v>
          </cell>
          <cell r="B259">
            <v>1145021.0900000001</v>
          </cell>
          <cell r="C259">
            <v>1003324.8</v>
          </cell>
          <cell r="D259">
            <v>1300.99</v>
          </cell>
          <cell r="E259">
            <v>1298.31</v>
          </cell>
          <cell r="F259">
            <v>2.6800000000000637</v>
          </cell>
          <cell r="G259" t="str">
            <v>Pozo de Inspección</v>
          </cell>
          <cell r="H259" t="str">
            <v>Existente</v>
          </cell>
        </row>
        <row r="260">
          <cell r="A260">
            <v>73</v>
          </cell>
          <cell r="B260">
            <v>1145047.76</v>
          </cell>
          <cell r="C260">
            <v>1003322.13</v>
          </cell>
          <cell r="D260">
            <v>1301.06</v>
          </cell>
          <cell r="E260">
            <v>1299.02</v>
          </cell>
          <cell r="F260">
            <v>2.0399999999999636</v>
          </cell>
          <cell r="G260" t="str">
            <v>Pozo de Inspección</v>
          </cell>
          <cell r="H260" t="str">
            <v>Existente</v>
          </cell>
        </row>
        <row r="261">
          <cell r="A261">
            <v>74</v>
          </cell>
          <cell r="B261">
            <v>1145052.71</v>
          </cell>
          <cell r="C261">
            <v>1003335.88</v>
          </cell>
          <cell r="D261">
            <v>1302.48</v>
          </cell>
          <cell r="E261">
            <v>1301.3800000000001</v>
          </cell>
          <cell r="F261">
            <v>1.0999999999999091</v>
          </cell>
          <cell r="G261" t="str">
            <v>Pozo de Inspección</v>
          </cell>
          <cell r="H261" t="str">
            <v>Existente</v>
          </cell>
        </row>
        <row r="262">
          <cell r="A262">
            <v>75</v>
          </cell>
          <cell r="B262">
            <v>1145040.47</v>
          </cell>
          <cell r="C262">
            <v>1003290.71</v>
          </cell>
          <cell r="D262">
            <v>1300.83</v>
          </cell>
          <cell r="E262">
            <v>1299.19</v>
          </cell>
          <cell r="F262">
            <v>1.6399999999998727</v>
          </cell>
          <cell r="G262" t="str">
            <v>Pozo de Inspección</v>
          </cell>
          <cell r="H262" t="str">
            <v>Existente</v>
          </cell>
        </row>
        <row r="263">
          <cell r="A263">
            <v>76</v>
          </cell>
          <cell r="B263">
            <v>1144975.6000000001</v>
          </cell>
          <cell r="C263">
            <v>1003294.91</v>
          </cell>
          <cell r="D263">
            <v>1298.8599999999999</v>
          </cell>
          <cell r="E263">
            <v>1297.3900000000001</v>
          </cell>
          <cell r="F263">
            <v>1.4699999999997999</v>
          </cell>
          <cell r="G263" t="str">
            <v>Pozo de Inspección</v>
          </cell>
          <cell r="H263" t="str">
            <v>Existente</v>
          </cell>
        </row>
        <row r="264">
          <cell r="A264">
            <v>77</v>
          </cell>
          <cell r="B264">
            <v>1144959.8500000001</v>
          </cell>
          <cell r="C264">
            <v>1003298.91</v>
          </cell>
          <cell r="D264">
            <v>1298.25</v>
          </cell>
          <cell r="E264">
            <v>1295.3599999999999</v>
          </cell>
          <cell r="F264">
            <v>2.8900000000001</v>
          </cell>
          <cell r="G264" t="str">
            <v>Pozo de Inspección</v>
          </cell>
          <cell r="H264" t="str">
            <v>Existente</v>
          </cell>
        </row>
        <row r="265">
          <cell r="A265">
            <v>78</v>
          </cell>
          <cell r="B265">
            <v>1144958.3999999999</v>
          </cell>
          <cell r="C265">
            <v>1003299.38</v>
          </cell>
          <cell r="D265">
            <v>1298.21</v>
          </cell>
          <cell r="E265">
            <v>1296.96</v>
          </cell>
          <cell r="F265">
            <v>1.25</v>
          </cell>
          <cell r="G265" t="str">
            <v>Pozo de Inspección</v>
          </cell>
          <cell r="H265" t="str">
            <v>Existente</v>
          </cell>
        </row>
        <row r="266">
          <cell r="A266">
            <v>79</v>
          </cell>
          <cell r="B266">
            <v>1144962.05</v>
          </cell>
          <cell r="C266">
            <v>1003290.35</v>
          </cell>
          <cell r="D266">
            <v>1298.42</v>
          </cell>
          <cell r="E266">
            <v>1295.81</v>
          </cell>
          <cell r="F266">
            <v>2.6100000000001273</v>
          </cell>
          <cell r="G266" t="str">
            <v>Pozo de Inspección</v>
          </cell>
          <cell r="H266" t="str">
            <v>Existente</v>
          </cell>
        </row>
        <row r="267">
          <cell r="A267">
            <v>80</v>
          </cell>
          <cell r="B267">
            <v>1145019.9099999999</v>
          </cell>
          <cell r="C267">
            <v>1003261.84</v>
          </cell>
          <cell r="D267">
            <v>1298.77</v>
          </cell>
          <cell r="E267">
            <v>1297.56</v>
          </cell>
          <cell r="F267">
            <v>1.2100000000000364</v>
          </cell>
          <cell r="G267" t="str">
            <v>Pozo de Inspección</v>
          </cell>
          <cell r="H267" t="str">
            <v>Existente</v>
          </cell>
        </row>
        <row r="268">
          <cell r="A268">
            <v>81</v>
          </cell>
          <cell r="B268">
            <v>1145970.43</v>
          </cell>
          <cell r="C268">
            <v>1003065.08</v>
          </cell>
          <cell r="D268">
            <v>1315.78</v>
          </cell>
          <cell r="E268">
            <v>1312.9</v>
          </cell>
          <cell r="F268">
            <v>2.8799999999998818</v>
          </cell>
          <cell r="G268" t="str">
            <v>Pozo de Inspección</v>
          </cell>
          <cell r="H268" t="str">
            <v>Existente</v>
          </cell>
        </row>
        <row r="269">
          <cell r="A269">
            <v>82</v>
          </cell>
          <cell r="B269">
            <v>1145898.53</v>
          </cell>
          <cell r="C269">
            <v>1003071.74</v>
          </cell>
          <cell r="D269">
            <v>1314.77</v>
          </cell>
          <cell r="E269">
            <v>1312.57</v>
          </cell>
          <cell r="F269">
            <v>2.2000000000000455</v>
          </cell>
          <cell r="G269" t="str">
            <v>Pozo de Inspección</v>
          </cell>
          <cell r="H269" t="str">
            <v>Existente</v>
          </cell>
        </row>
        <row r="270">
          <cell r="A270">
            <v>83</v>
          </cell>
          <cell r="B270">
            <v>1145827.6299999999</v>
          </cell>
          <cell r="C270">
            <v>1003078.55</v>
          </cell>
          <cell r="D270">
            <v>1314</v>
          </cell>
          <cell r="E270">
            <v>1311.66</v>
          </cell>
          <cell r="F270">
            <v>2.3399999999999181</v>
          </cell>
          <cell r="G270" t="str">
            <v>Pozo de Inspección</v>
          </cell>
          <cell r="H270" t="str">
            <v>Existente</v>
          </cell>
        </row>
        <row r="271">
          <cell r="A271">
            <v>84</v>
          </cell>
          <cell r="B271">
            <v>1145755.5</v>
          </cell>
          <cell r="C271">
            <v>1003084.57</v>
          </cell>
          <cell r="D271">
            <v>1312.65</v>
          </cell>
          <cell r="E271">
            <v>1309.74</v>
          </cell>
          <cell r="F271">
            <v>2.9100000000000819</v>
          </cell>
          <cell r="G271" t="str">
            <v>Pozo de Inspección</v>
          </cell>
          <cell r="H271" t="str">
            <v>Existente</v>
          </cell>
        </row>
        <row r="272">
          <cell r="A272">
            <v>85</v>
          </cell>
          <cell r="B272">
            <v>1145754.6100000001</v>
          </cell>
          <cell r="C272">
            <v>1003092.26</v>
          </cell>
          <cell r="D272">
            <v>1311.93</v>
          </cell>
          <cell r="E272">
            <v>1309.4100000000001</v>
          </cell>
          <cell r="F272">
            <v>2.5199999999999818</v>
          </cell>
          <cell r="G272" t="str">
            <v>Pozo de Inspección</v>
          </cell>
          <cell r="H272" t="str">
            <v>Existente</v>
          </cell>
        </row>
        <row r="273">
          <cell r="A273">
            <v>86</v>
          </cell>
          <cell r="B273">
            <v>1145676.8500000001</v>
          </cell>
          <cell r="C273">
            <v>1003091.59</v>
          </cell>
          <cell r="D273">
            <v>1311.35</v>
          </cell>
          <cell r="E273">
            <v>1305.6400000000001</v>
          </cell>
          <cell r="F273">
            <v>5.709999999999809</v>
          </cell>
          <cell r="G273" t="str">
            <v>Pozo de Inspección</v>
          </cell>
          <cell r="H273" t="str">
            <v>Existente</v>
          </cell>
        </row>
        <row r="274">
          <cell r="A274">
            <v>87</v>
          </cell>
          <cell r="B274">
            <v>1145683.83</v>
          </cell>
          <cell r="C274">
            <v>1003162.2</v>
          </cell>
          <cell r="D274">
            <v>1305.3599999999999</v>
          </cell>
          <cell r="E274">
            <v>1303.68</v>
          </cell>
          <cell r="F274">
            <v>1.6799999999998363</v>
          </cell>
          <cell r="G274" t="str">
            <v>Pozo de Inspección</v>
          </cell>
          <cell r="H274" t="str">
            <v>Existente</v>
          </cell>
        </row>
        <row r="275">
          <cell r="A275">
            <v>88</v>
          </cell>
          <cell r="B275">
            <v>1145684.71</v>
          </cell>
          <cell r="C275">
            <v>1003168.02</v>
          </cell>
          <cell r="D275">
            <v>1305.25</v>
          </cell>
          <cell r="E275">
            <v>1302.3499999999999</v>
          </cell>
          <cell r="F275">
            <v>2.9000000000000909</v>
          </cell>
          <cell r="G275" t="str">
            <v>Pozo de Inspección</v>
          </cell>
          <cell r="H275" t="str">
            <v>Existente</v>
          </cell>
        </row>
        <row r="276">
          <cell r="A276">
            <v>89</v>
          </cell>
          <cell r="B276">
            <v>1145759.22</v>
          </cell>
          <cell r="C276">
            <v>1003155.23</v>
          </cell>
          <cell r="D276">
            <v>1302.26</v>
          </cell>
          <cell r="E276">
            <v>1300</v>
          </cell>
          <cell r="F276">
            <v>2.2599999999999909</v>
          </cell>
          <cell r="G276" t="str">
            <v>Pozo de Inspección</v>
          </cell>
          <cell r="H276" t="str">
            <v>Existente</v>
          </cell>
        </row>
        <row r="277">
          <cell r="A277">
            <v>90</v>
          </cell>
          <cell r="B277">
            <v>1145757.6499999999</v>
          </cell>
          <cell r="C277">
            <v>1003157.18</v>
          </cell>
          <cell r="D277">
            <v>1302.25</v>
          </cell>
          <cell r="E277">
            <v>1300.0899999999999</v>
          </cell>
          <cell r="F277">
            <v>2.1600000000000819</v>
          </cell>
          <cell r="G277" t="str">
            <v>Pozo de Inspección</v>
          </cell>
          <cell r="H277" t="str">
            <v>Existente</v>
          </cell>
        </row>
        <row r="278">
          <cell r="A278">
            <v>91</v>
          </cell>
          <cell r="B278">
            <v>1145760.8</v>
          </cell>
          <cell r="C278">
            <v>1003156.62</v>
          </cell>
          <cell r="D278">
            <v>1302.19</v>
          </cell>
          <cell r="E278">
            <v>1296.05</v>
          </cell>
          <cell r="F278">
            <v>6.1400000000001</v>
          </cell>
          <cell r="G278" t="str">
            <v>Pozo de Inspección</v>
          </cell>
          <cell r="H278" t="str">
            <v>Existente</v>
          </cell>
        </row>
        <row r="279">
          <cell r="A279">
            <v>92</v>
          </cell>
          <cell r="B279">
            <v>1145762.26</v>
          </cell>
          <cell r="C279">
            <v>1003121.53</v>
          </cell>
          <cell r="D279">
            <v>1304.56</v>
          </cell>
          <cell r="E279">
            <v>1303.04</v>
          </cell>
          <cell r="F279">
            <v>1.5199999999999818</v>
          </cell>
          <cell r="G279" t="str">
            <v>Pozo de Inspección</v>
          </cell>
          <cell r="H279" t="str">
            <v>Existente</v>
          </cell>
        </row>
        <row r="280">
          <cell r="A280">
            <v>93</v>
          </cell>
          <cell r="B280">
            <v>1145808.05</v>
          </cell>
          <cell r="C280">
            <v>1003134.18</v>
          </cell>
          <cell r="D280">
            <v>1302.1300000000001</v>
          </cell>
          <cell r="E280">
            <v>1300.54</v>
          </cell>
          <cell r="F280">
            <v>1.5900000000001455</v>
          </cell>
          <cell r="G280" t="str">
            <v>Pozo de Inspección</v>
          </cell>
          <cell r="H280" t="str">
            <v>Existente</v>
          </cell>
        </row>
        <row r="281">
          <cell r="A281">
            <v>94</v>
          </cell>
          <cell r="B281">
            <v>1145814.1299999999</v>
          </cell>
          <cell r="C281">
            <v>1003150.72</v>
          </cell>
          <cell r="D281">
            <v>1303.2</v>
          </cell>
          <cell r="E281">
            <v>1296.0899999999999</v>
          </cell>
          <cell r="F281">
            <v>7.1100000000001273</v>
          </cell>
          <cell r="G281" t="str">
            <v>Pozo de Inspección</v>
          </cell>
          <cell r="H281" t="str">
            <v>Existente</v>
          </cell>
        </row>
        <row r="282">
          <cell r="A282">
            <v>95</v>
          </cell>
          <cell r="B282">
            <v>1145799.6000000001</v>
          </cell>
          <cell r="C282">
            <v>1003153.16</v>
          </cell>
          <cell r="D282">
            <v>1302.1400000000001</v>
          </cell>
          <cell r="E282">
            <v>1299.95</v>
          </cell>
          <cell r="F282">
            <v>2.1900000000000546</v>
          </cell>
          <cell r="G282" t="str">
            <v>Pozo de Inspección</v>
          </cell>
          <cell r="H282" t="str">
            <v>Existente</v>
          </cell>
        </row>
        <row r="283">
          <cell r="A283">
            <v>96</v>
          </cell>
          <cell r="B283">
            <v>1145833.74</v>
          </cell>
          <cell r="C283">
            <v>1003149.59</v>
          </cell>
          <cell r="D283">
            <v>1305.77</v>
          </cell>
          <cell r="E283">
            <v>1303.06</v>
          </cell>
          <cell r="F283">
            <v>2.7100000000000364</v>
          </cell>
          <cell r="G283" t="str">
            <v>Pozo de Inspección</v>
          </cell>
          <cell r="H283" t="str">
            <v>Existente</v>
          </cell>
        </row>
        <row r="284">
          <cell r="A284">
            <v>97</v>
          </cell>
          <cell r="B284">
            <v>1145860.7</v>
          </cell>
          <cell r="C284">
            <v>1003151.53</v>
          </cell>
          <cell r="D284">
            <v>1307.3399999999999</v>
          </cell>
          <cell r="E284">
            <v>1305.98</v>
          </cell>
          <cell r="F284">
            <v>1.3599999999999</v>
          </cell>
          <cell r="G284" t="str">
            <v>Pozo de Inspección</v>
          </cell>
          <cell r="H284" t="str">
            <v>Existente</v>
          </cell>
        </row>
        <row r="285">
          <cell r="A285">
            <v>98</v>
          </cell>
          <cell r="B285">
            <v>1145905.33</v>
          </cell>
          <cell r="C285">
            <v>1003144.05</v>
          </cell>
          <cell r="D285">
            <v>1310.84</v>
          </cell>
          <cell r="E285">
            <v>1306.3900000000001</v>
          </cell>
          <cell r="F285">
            <v>4.4499999999998181</v>
          </cell>
          <cell r="G285" t="str">
            <v>Pozo de Inspección</v>
          </cell>
          <cell r="H285" t="str">
            <v>Existente</v>
          </cell>
        </row>
        <row r="286">
          <cell r="A286">
            <v>99</v>
          </cell>
          <cell r="B286">
            <v>1145978.32</v>
          </cell>
          <cell r="C286">
            <v>1003138.27</v>
          </cell>
          <cell r="D286">
            <v>1310.6600000000001</v>
          </cell>
          <cell r="E286">
            <v>1307.5999999999999</v>
          </cell>
          <cell r="F286">
            <v>3.0600000000001728</v>
          </cell>
          <cell r="G286" t="str">
            <v>Pozo de Inspección</v>
          </cell>
          <cell r="H286" t="str">
            <v>Existente</v>
          </cell>
        </row>
        <row r="287">
          <cell r="A287">
            <v>100</v>
          </cell>
          <cell r="B287">
            <v>1145978.18</v>
          </cell>
          <cell r="C287">
            <v>1003136.56</v>
          </cell>
          <cell r="D287">
            <v>1310.6500000000001</v>
          </cell>
          <cell r="E287">
            <v>1308.8499999999999</v>
          </cell>
          <cell r="F287">
            <v>1.8000000000001819</v>
          </cell>
          <cell r="G287" t="str">
            <v>Pozo de Inspección</v>
          </cell>
          <cell r="H287" t="str">
            <v>Existente</v>
          </cell>
        </row>
        <row r="288">
          <cell r="A288">
            <v>101</v>
          </cell>
          <cell r="B288">
            <v>1145545.49</v>
          </cell>
          <cell r="C288">
            <v>1002865.25</v>
          </cell>
          <cell r="D288">
            <v>1303.48</v>
          </cell>
          <cell r="E288">
            <v>1301.68</v>
          </cell>
          <cell r="F288">
            <v>1.7999999999999545</v>
          </cell>
          <cell r="G288" t="str">
            <v>Pozo de Inspección</v>
          </cell>
          <cell r="H288" t="str">
            <v>Existente</v>
          </cell>
        </row>
        <row r="289">
          <cell r="A289">
            <v>102</v>
          </cell>
          <cell r="B289">
            <v>1145438.3700000001</v>
          </cell>
          <cell r="C289">
            <v>1002950.39</v>
          </cell>
          <cell r="D289">
            <v>1297.5999999999999</v>
          </cell>
          <cell r="E289">
            <v>1290.23</v>
          </cell>
          <cell r="F289">
            <v>7.3699999999998909</v>
          </cell>
          <cell r="G289" t="str">
            <v>Pozo de Inspección</v>
          </cell>
          <cell r="H289" t="str">
            <v>Existente</v>
          </cell>
        </row>
        <row r="290">
          <cell r="A290">
            <v>103</v>
          </cell>
          <cell r="B290">
            <v>1145437.8999999999</v>
          </cell>
          <cell r="C290">
            <v>1002934.21</v>
          </cell>
          <cell r="D290">
            <v>1296.45</v>
          </cell>
          <cell r="E290">
            <v>1284.8499999999999</v>
          </cell>
          <cell r="F290">
            <v>11.600000000000136</v>
          </cell>
          <cell r="G290" t="str">
            <v>Pozo de Inspección</v>
          </cell>
          <cell r="H290" t="str">
            <v>Existente</v>
          </cell>
        </row>
        <row r="291">
          <cell r="A291">
            <v>104</v>
          </cell>
          <cell r="B291">
            <v>1145468.3400000001</v>
          </cell>
          <cell r="C291">
            <v>1002929.43</v>
          </cell>
          <cell r="D291">
            <v>1297.25</v>
          </cell>
          <cell r="E291">
            <v>1285.8499999999999</v>
          </cell>
          <cell r="F291">
            <v>11.400000000000091</v>
          </cell>
          <cell r="G291" t="str">
            <v>Pozo de Inspección</v>
          </cell>
          <cell r="H291" t="str">
            <v>Existente</v>
          </cell>
        </row>
        <row r="292">
          <cell r="A292">
            <v>105</v>
          </cell>
          <cell r="B292">
            <v>1145497.05</v>
          </cell>
          <cell r="C292">
            <v>1002918.26</v>
          </cell>
          <cell r="D292">
            <v>1300.3599999999999</v>
          </cell>
          <cell r="E292">
            <v>1293.6600000000001</v>
          </cell>
          <cell r="F292">
            <v>6.6999999999998181</v>
          </cell>
          <cell r="G292" t="str">
            <v>Pozo de Inspección</v>
          </cell>
          <cell r="H292" t="str">
            <v>Existente</v>
          </cell>
        </row>
        <row r="293">
          <cell r="A293">
            <v>106</v>
          </cell>
          <cell r="B293">
            <v>1145500.68</v>
          </cell>
          <cell r="C293">
            <v>1002909.58</v>
          </cell>
          <cell r="D293">
            <v>1301.96</v>
          </cell>
          <cell r="E293">
            <v>1297.04</v>
          </cell>
          <cell r="F293">
            <v>4.9200000000000728</v>
          </cell>
          <cell r="G293" t="str">
            <v>Pozo de Inspección</v>
          </cell>
          <cell r="H293" t="str">
            <v>Nuevo</v>
          </cell>
        </row>
        <row r="294">
          <cell r="A294">
            <v>107</v>
          </cell>
          <cell r="B294">
            <v>1145385.55</v>
          </cell>
          <cell r="C294">
            <v>1002932.51</v>
          </cell>
          <cell r="D294">
            <v>1294.8599999999999</v>
          </cell>
          <cell r="E294">
            <v>1283.22</v>
          </cell>
          <cell r="F294">
            <v>11.639999999999873</v>
          </cell>
          <cell r="G294" t="str">
            <v>Pozo de Inspección</v>
          </cell>
          <cell r="H294" t="str">
            <v>Existente</v>
          </cell>
        </row>
        <row r="295">
          <cell r="A295">
            <v>108</v>
          </cell>
          <cell r="B295">
            <v>1145337.01</v>
          </cell>
          <cell r="C295">
            <v>1002934.08</v>
          </cell>
          <cell r="D295">
            <v>1287.77</v>
          </cell>
          <cell r="E295">
            <v>1284.2</v>
          </cell>
          <cell r="F295">
            <v>3.5699999999999363</v>
          </cell>
          <cell r="G295" t="str">
            <v>Pozo de Inspección</v>
          </cell>
          <cell r="H295" t="str">
            <v>Existente</v>
          </cell>
        </row>
        <row r="296">
          <cell r="A296">
            <v>109</v>
          </cell>
          <cell r="B296">
            <v>1145612.81</v>
          </cell>
          <cell r="C296">
            <v>1003216.05</v>
          </cell>
          <cell r="D296">
            <v>1299.9100000000001</v>
          </cell>
          <cell r="E296">
            <v>1293.69</v>
          </cell>
          <cell r="F296">
            <v>6.2200000000000273</v>
          </cell>
          <cell r="G296" t="str">
            <v>Pozo de Inspección</v>
          </cell>
          <cell r="H296" t="str">
            <v>Existente</v>
          </cell>
        </row>
        <row r="297">
          <cell r="A297">
            <v>110</v>
          </cell>
          <cell r="B297">
            <v>1145614.46</v>
          </cell>
          <cell r="C297">
            <v>1003217.81</v>
          </cell>
          <cell r="D297">
            <v>1299.8900000000001</v>
          </cell>
          <cell r="E297">
            <v>1297.3900000000001</v>
          </cell>
          <cell r="F297">
            <v>2.5</v>
          </cell>
          <cell r="G297" t="str">
            <v>Pozo de Inspección</v>
          </cell>
          <cell r="H297" t="str">
            <v>Existente</v>
          </cell>
        </row>
        <row r="298">
          <cell r="A298">
            <v>111</v>
          </cell>
          <cell r="B298">
            <v>1145614.74</v>
          </cell>
          <cell r="C298">
            <v>1003242.95</v>
          </cell>
          <cell r="D298">
            <v>1301.22</v>
          </cell>
          <cell r="E298">
            <v>1293.74</v>
          </cell>
          <cell r="F298">
            <v>7.4800000000000182</v>
          </cell>
          <cell r="G298" t="str">
            <v>Pozo de Inspección</v>
          </cell>
          <cell r="H298" t="str">
            <v>Existente</v>
          </cell>
        </row>
        <row r="299">
          <cell r="A299">
            <v>112</v>
          </cell>
          <cell r="B299">
            <v>1145615.78</v>
          </cell>
          <cell r="C299">
            <v>1003244.31</v>
          </cell>
          <cell r="D299">
            <v>1301.32</v>
          </cell>
          <cell r="E299">
            <v>1300</v>
          </cell>
          <cell r="F299">
            <v>1.3199999999999363</v>
          </cell>
          <cell r="G299" t="str">
            <v>Pozo de Inspección</v>
          </cell>
          <cell r="H299" t="str">
            <v>Existente</v>
          </cell>
        </row>
        <row r="300">
          <cell r="A300">
            <v>113</v>
          </cell>
          <cell r="B300">
            <v>1145618.28</v>
          </cell>
          <cell r="C300">
            <v>1003273.05</v>
          </cell>
          <cell r="D300">
            <v>1303.77</v>
          </cell>
          <cell r="E300">
            <v>1301.3</v>
          </cell>
          <cell r="F300">
            <v>2.4700000000000273</v>
          </cell>
          <cell r="G300" t="str">
            <v>Pozo de Inspección</v>
          </cell>
          <cell r="H300" t="str">
            <v>Existente</v>
          </cell>
        </row>
        <row r="301">
          <cell r="A301">
            <v>114</v>
          </cell>
          <cell r="B301">
            <v>1145619.02</v>
          </cell>
          <cell r="C301">
            <v>1003288.63</v>
          </cell>
          <cell r="D301">
            <v>1304.82</v>
          </cell>
          <cell r="E301">
            <v>1302.6500000000001</v>
          </cell>
          <cell r="F301">
            <v>2.1699999999998454</v>
          </cell>
          <cell r="G301" t="str">
            <v>Pozo de Inspección</v>
          </cell>
          <cell r="H301" t="str">
            <v>Existente</v>
          </cell>
        </row>
        <row r="302">
          <cell r="A302">
            <v>115</v>
          </cell>
          <cell r="B302">
            <v>1145613.8400000001</v>
          </cell>
          <cell r="C302">
            <v>1003295.08</v>
          </cell>
          <cell r="D302">
            <v>1305.28</v>
          </cell>
          <cell r="E302">
            <v>1304.26</v>
          </cell>
          <cell r="F302">
            <v>1.0199999999999818</v>
          </cell>
          <cell r="G302" t="str">
            <v>Pozo de Inspección</v>
          </cell>
          <cell r="H302" t="str">
            <v>Existente</v>
          </cell>
        </row>
        <row r="303">
          <cell r="A303">
            <v>116</v>
          </cell>
          <cell r="B303">
            <v>1145596.6599999999</v>
          </cell>
          <cell r="C303">
            <v>1003296.55</v>
          </cell>
          <cell r="D303">
            <v>1305.8399999999999</v>
          </cell>
          <cell r="E303">
            <v>1304.8599999999999</v>
          </cell>
          <cell r="F303">
            <v>0.98000000000001819</v>
          </cell>
          <cell r="G303" t="str">
            <v>Pozo de Inspección</v>
          </cell>
          <cell r="H303" t="str">
            <v>Existente</v>
          </cell>
        </row>
        <row r="304">
          <cell r="A304">
            <v>117</v>
          </cell>
          <cell r="B304">
            <v>1145580.72</v>
          </cell>
          <cell r="C304">
            <v>1003298.07</v>
          </cell>
          <cell r="D304">
            <v>1306.02</v>
          </cell>
          <cell r="E304">
            <v>1305.08</v>
          </cell>
          <cell r="F304">
            <v>0.94000000000005457</v>
          </cell>
          <cell r="G304" t="str">
            <v>Pozo de Inspección</v>
          </cell>
          <cell r="H304" t="str">
            <v>Existente</v>
          </cell>
        </row>
        <row r="305">
          <cell r="A305">
            <v>118</v>
          </cell>
          <cell r="B305">
            <v>1145562.58</v>
          </cell>
          <cell r="C305">
            <v>1003299.69</v>
          </cell>
          <cell r="D305">
            <v>1306.4100000000001</v>
          </cell>
          <cell r="E305">
            <v>1305.51</v>
          </cell>
          <cell r="F305">
            <v>0.90000000000009095</v>
          </cell>
          <cell r="G305" t="str">
            <v>Pozo de Inspección</v>
          </cell>
          <cell r="H305" t="str">
            <v>Existente</v>
          </cell>
        </row>
        <row r="306">
          <cell r="A306">
            <v>119</v>
          </cell>
          <cell r="B306">
            <v>1145545.58</v>
          </cell>
          <cell r="C306">
            <v>1003300.76</v>
          </cell>
          <cell r="D306">
            <v>1306.67</v>
          </cell>
          <cell r="E306">
            <v>1305.8</v>
          </cell>
          <cell r="F306">
            <v>0.87000000000011823</v>
          </cell>
          <cell r="G306" t="str">
            <v>Pozo de Inspección</v>
          </cell>
          <cell r="H306" t="str">
            <v>Existente</v>
          </cell>
        </row>
        <row r="307">
          <cell r="A307">
            <v>120</v>
          </cell>
          <cell r="B307">
            <v>1145533.58</v>
          </cell>
          <cell r="C307">
            <v>1003302.64</v>
          </cell>
          <cell r="D307">
            <v>1306.2</v>
          </cell>
          <cell r="E307">
            <v>1305.57</v>
          </cell>
          <cell r="F307">
            <v>0.63000000000010914</v>
          </cell>
          <cell r="G307" t="str">
            <v>Pozo de Inspección</v>
          </cell>
          <cell r="H307" t="str">
            <v>Existente</v>
          </cell>
        </row>
        <row r="308">
          <cell r="A308">
            <v>121</v>
          </cell>
          <cell r="B308">
            <v>1144961.28</v>
          </cell>
          <cell r="C308">
            <v>1003268.97</v>
          </cell>
          <cell r="D308">
            <v>1296.96</v>
          </cell>
          <cell r="E308">
            <v>1295.25</v>
          </cell>
          <cell r="F308">
            <v>1.7100000000000364</v>
          </cell>
          <cell r="G308" t="str">
            <v>Pozo de Inspección</v>
          </cell>
          <cell r="H308" t="str">
            <v>Existente</v>
          </cell>
        </row>
        <row r="309">
          <cell r="A309">
            <v>122</v>
          </cell>
          <cell r="B309">
            <v>1145017.01</v>
          </cell>
          <cell r="C309">
            <v>1003235.7</v>
          </cell>
          <cell r="D309">
            <v>1296.51</v>
          </cell>
          <cell r="E309">
            <v>1294.48</v>
          </cell>
          <cell r="F309">
            <v>2.0299999999999727</v>
          </cell>
          <cell r="G309" t="str">
            <v>Pozo de Inspección</v>
          </cell>
          <cell r="H309" t="str">
            <v>Existente</v>
          </cell>
        </row>
        <row r="310">
          <cell r="A310">
            <v>123</v>
          </cell>
          <cell r="B310">
            <v>1144958.67</v>
          </cell>
          <cell r="C310">
            <v>1003242.58</v>
          </cell>
          <cell r="D310">
            <v>1295.48</v>
          </cell>
          <cell r="E310">
            <v>1293.3599999999999</v>
          </cell>
          <cell r="F310">
            <v>2.1200000000001182</v>
          </cell>
          <cell r="G310" t="str">
            <v>Pozo de Inspección</v>
          </cell>
          <cell r="H310" t="str">
            <v>Existente</v>
          </cell>
        </row>
        <row r="311">
          <cell r="A311">
            <v>124</v>
          </cell>
          <cell r="B311">
            <v>1145008.53</v>
          </cell>
          <cell r="C311">
            <v>1003212.78</v>
          </cell>
          <cell r="D311">
            <v>1294.8599999999999</v>
          </cell>
          <cell r="E311">
            <v>1292.8599999999999</v>
          </cell>
          <cell r="F311">
            <v>2</v>
          </cell>
          <cell r="G311" t="str">
            <v>Pozo de Inspección</v>
          </cell>
          <cell r="H311" t="str">
            <v>Existente</v>
          </cell>
        </row>
        <row r="312">
          <cell r="A312">
            <v>125</v>
          </cell>
          <cell r="B312">
            <v>1144955.8600000001</v>
          </cell>
          <cell r="C312">
            <v>1003216.13</v>
          </cell>
          <cell r="D312">
            <v>1294.46</v>
          </cell>
          <cell r="E312">
            <v>1292.31</v>
          </cell>
          <cell r="F312">
            <v>2.1500000000000909</v>
          </cell>
          <cell r="G312" t="str">
            <v>Pozo de Inspección</v>
          </cell>
          <cell r="H312" t="str">
            <v>Existente</v>
          </cell>
        </row>
        <row r="313">
          <cell r="A313">
            <v>126</v>
          </cell>
          <cell r="B313">
            <v>1144954.1100000001</v>
          </cell>
          <cell r="C313">
            <v>1003191.06</v>
          </cell>
          <cell r="D313">
            <v>1285.43</v>
          </cell>
          <cell r="E313">
            <v>1283.43</v>
          </cell>
          <cell r="F313">
            <v>2</v>
          </cell>
          <cell r="G313" t="str">
            <v>Pozo de Inspección</v>
          </cell>
          <cell r="H313" t="str">
            <v>Existente</v>
          </cell>
        </row>
        <row r="314">
          <cell r="A314">
            <v>127</v>
          </cell>
          <cell r="B314">
            <v>1145061.56</v>
          </cell>
          <cell r="C314">
            <v>1003288.05</v>
          </cell>
          <cell r="D314">
            <v>1301.27</v>
          </cell>
          <cell r="E314">
            <v>1299.79</v>
          </cell>
          <cell r="F314">
            <v>1.4800000000000182</v>
          </cell>
          <cell r="G314" t="str">
            <v>Pozo de Inspección</v>
          </cell>
          <cell r="H314" t="str">
            <v>Existente</v>
          </cell>
        </row>
        <row r="315">
          <cell r="A315">
            <v>128</v>
          </cell>
          <cell r="B315">
            <v>1145086.98</v>
          </cell>
          <cell r="C315">
            <v>1003282.37</v>
          </cell>
          <cell r="D315">
            <v>1302.01</v>
          </cell>
          <cell r="E315">
            <v>1300.6400000000001</v>
          </cell>
          <cell r="F315">
            <v>1.3699999999998909</v>
          </cell>
          <cell r="G315" t="str">
            <v>Pozo de Inspección</v>
          </cell>
          <cell r="H315" t="str">
            <v>Existente</v>
          </cell>
        </row>
        <row r="316">
          <cell r="A316">
            <v>129</v>
          </cell>
          <cell r="B316">
            <v>1145087.6599999999</v>
          </cell>
          <cell r="C316">
            <v>1003278.59</v>
          </cell>
          <cell r="D316">
            <v>1302.06</v>
          </cell>
          <cell r="E316">
            <v>1297.93</v>
          </cell>
          <cell r="F316">
            <v>4.1299999999998818</v>
          </cell>
          <cell r="G316" t="str">
            <v>Pozo de Inspección</v>
          </cell>
          <cell r="H316" t="str">
            <v>Existente</v>
          </cell>
        </row>
        <row r="317">
          <cell r="A317">
            <v>130</v>
          </cell>
          <cell r="B317">
            <v>1145082.49</v>
          </cell>
          <cell r="C317">
            <v>1003274.71</v>
          </cell>
          <cell r="D317">
            <v>1301.52</v>
          </cell>
          <cell r="E317">
            <v>1297.6199999999999</v>
          </cell>
          <cell r="F317">
            <v>3.9000000000000909</v>
          </cell>
          <cell r="G317" t="str">
            <v>Pozo de Inspección</v>
          </cell>
          <cell r="H317" t="str">
            <v>Existente</v>
          </cell>
        </row>
        <row r="318">
          <cell r="A318">
            <v>131</v>
          </cell>
          <cell r="B318">
            <v>1145079.02</v>
          </cell>
          <cell r="C318">
            <v>1003228.3</v>
          </cell>
          <cell r="D318">
            <v>1295.49</v>
          </cell>
          <cell r="E318">
            <v>1291.54</v>
          </cell>
          <cell r="F318">
            <v>3.9500000000000455</v>
          </cell>
          <cell r="G318" t="str">
            <v>Pozo de Inspección</v>
          </cell>
          <cell r="H318" t="str">
            <v>Existente</v>
          </cell>
        </row>
        <row r="319">
          <cell r="A319">
            <v>132</v>
          </cell>
          <cell r="B319">
            <v>1145076.05</v>
          </cell>
          <cell r="C319">
            <v>1003220.22</v>
          </cell>
          <cell r="D319">
            <v>1295.52</v>
          </cell>
          <cell r="E319">
            <v>1293.18</v>
          </cell>
          <cell r="F319">
            <v>2.3399999999999181</v>
          </cell>
          <cell r="G319" t="str">
            <v>Pozo de Inspección</v>
          </cell>
          <cell r="H319" t="str">
            <v>Existente</v>
          </cell>
        </row>
        <row r="320">
          <cell r="A320">
            <v>133</v>
          </cell>
          <cell r="B320">
            <v>1145072.6100000001</v>
          </cell>
          <cell r="C320">
            <v>1003148.84</v>
          </cell>
          <cell r="D320">
            <v>1296.27</v>
          </cell>
          <cell r="E320">
            <v>1294.3399999999999</v>
          </cell>
          <cell r="F320">
            <v>1.9300000000000637</v>
          </cell>
          <cell r="G320" t="str">
            <v>Pozo de Inspección</v>
          </cell>
          <cell r="H320" t="str">
            <v>Existente</v>
          </cell>
        </row>
        <row r="321">
          <cell r="A321">
            <v>134</v>
          </cell>
          <cell r="B321">
            <v>1145047.46</v>
          </cell>
          <cell r="C321">
            <v>1003150.64</v>
          </cell>
          <cell r="D321">
            <v>1296.98</v>
          </cell>
          <cell r="E321">
            <v>1295.44</v>
          </cell>
          <cell r="F321">
            <v>1.5399999999999636</v>
          </cell>
          <cell r="G321" t="str">
            <v>Pozo de Inspección</v>
          </cell>
          <cell r="H321" t="str">
            <v>Existente</v>
          </cell>
        </row>
        <row r="322">
          <cell r="A322">
            <v>135</v>
          </cell>
          <cell r="B322">
            <v>1145065.03</v>
          </cell>
          <cell r="C322">
            <v>1003072.73</v>
          </cell>
          <cell r="D322">
            <v>1299.18</v>
          </cell>
          <cell r="E322">
            <v>1292.07</v>
          </cell>
          <cell r="F322">
            <v>7.1100000000001273</v>
          </cell>
          <cell r="G322" t="str">
            <v>Pozo de Inspección</v>
          </cell>
          <cell r="H322" t="str">
            <v>Existente</v>
          </cell>
        </row>
        <row r="323">
          <cell r="A323">
            <v>136</v>
          </cell>
          <cell r="B323">
            <v>1145058.69</v>
          </cell>
          <cell r="C323">
            <v>1002999.44</v>
          </cell>
          <cell r="D323">
            <v>1277.6500000000001</v>
          </cell>
          <cell r="E323">
            <v>1273.73</v>
          </cell>
          <cell r="F323">
            <v>3.9200000000000728</v>
          </cell>
          <cell r="G323" t="str">
            <v>Pozo de Inspección</v>
          </cell>
          <cell r="H323" t="str">
            <v>Existente</v>
          </cell>
        </row>
        <row r="324">
          <cell r="A324">
            <v>137</v>
          </cell>
          <cell r="B324">
            <v>1145139.54</v>
          </cell>
          <cell r="C324">
            <v>1003065.58</v>
          </cell>
          <cell r="D324">
            <v>1298.0899999999999</v>
          </cell>
          <cell r="E324">
            <v>1296.07</v>
          </cell>
          <cell r="F324">
            <v>2.0199999999999818</v>
          </cell>
          <cell r="G324" t="str">
            <v>Pozo de Inspección</v>
          </cell>
          <cell r="H324" t="str">
            <v>Existente</v>
          </cell>
        </row>
        <row r="325">
          <cell r="A325">
            <v>138</v>
          </cell>
          <cell r="B325">
            <v>1145141.19</v>
          </cell>
          <cell r="C325">
            <v>1003066.24</v>
          </cell>
          <cell r="D325">
            <v>1298.04</v>
          </cell>
          <cell r="E325">
            <v>1297.08</v>
          </cell>
          <cell r="F325">
            <v>0.96000000000003638</v>
          </cell>
          <cell r="G325" t="str">
            <v>Pozo de Inspección</v>
          </cell>
          <cell r="H325" t="str">
            <v>Existente</v>
          </cell>
        </row>
        <row r="326">
          <cell r="A326">
            <v>139</v>
          </cell>
          <cell r="B326">
            <v>1145146.6299999999</v>
          </cell>
          <cell r="C326">
            <v>1003127.62</v>
          </cell>
          <cell r="D326">
            <v>1299.1199999999999</v>
          </cell>
          <cell r="E326">
            <v>1297.1400000000001</v>
          </cell>
          <cell r="F326">
            <v>1.9799999999997908</v>
          </cell>
          <cell r="G326" t="str">
            <v>Pozo de Inspección</v>
          </cell>
          <cell r="H326" t="str">
            <v>Existente</v>
          </cell>
        </row>
        <row r="327">
          <cell r="A327">
            <v>140</v>
          </cell>
          <cell r="B327">
            <v>1145148.43</v>
          </cell>
          <cell r="C327">
            <v>1003142.13</v>
          </cell>
          <cell r="D327">
            <v>1299.06</v>
          </cell>
          <cell r="E327">
            <v>1297.1400000000001</v>
          </cell>
          <cell r="F327">
            <v>1.9199999999998454</v>
          </cell>
          <cell r="G327" t="str">
            <v>Pozo de Inspección</v>
          </cell>
          <cell r="H327" t="str">
            <v>Existente</v>
          </cell>
        </row>
        <row r="328">
          <cell r="A328">
            <v>141</v>
          </cell>
          <cell r="B328">
            <v>1145978.96</v>
          </cell>
          <cell r="C328">
            <v>1003148.18</v>
          </cell>
          <cell r="D328">
            <v>1309.57</v>
          </cell>
          <cell r="E328">
            <v>1305.96</v>
          </cell>
          <cell r="F328">
            <v>3.6099999999999</v>
          </cell>
          <cell r="G328" t="str">
            <v>Pozo de Inspección</v>
          </cell>
          <cell r="H328" t="str">
            <v>Existente</v>
          </cell>
        </row>
        <row r="329">
          <cell r="A329">
            <v>142</v>
          </cell>
          <cell r="B329">
            <v>1145984.23</v>
          </cell>
          <cell r="C329">
            <v>1003212.48</v>
          </cell>
          <cell r="D329">
            <v>1304.44</v>
          </cell>
          <cell r="E329">
            <v>1299.93</v>
          </cell>
          <cell r="F329">
            <v>4.5099999999999909</v>
          </cell>
          <cell r="G329" t="str">
            <v>Pozo de Inspección</v>
          </cell>
          <cell r="H329" t="str">
            <v>Existente</v>
          </cell>
        </row>
        <row r="330">
          <cell r="A330">
            <v>143</v>
          </cell>
          <cell r="B330">
            <v>1145953.6399999999</v>
          </cell>
          <cell r="C330">
            <v>1003214.99</v>
          </cell>
          <cell r="D330">
            <v>1304.3699999999999</v>
          </cell>
          <cell r="E330">
            <v>1299.3499999999999</v>
          </cell>
          <cell r="F330">
            <v>5.0199999999999818</v>
          </cell>
          <cell r="G330" t="str">
            <v>Pozo de Inspección</v>
          </cell>
          <cell r="H330" t="str">
            <v>Existente</v>
          </cell>
        </row>
        <row r="331">
          <cell r="A331">
            <v>144</v>
          </cell>
          <cell r="B331">
            <v>1145912.1100000001</v>
          </cell>
          <cell r="C331">
            <v>1003218.88</v>
          </cell>
          <cell r="D331">
            <v>1304.72</v>
          </cell>
          <cell r="E331">
            <v>1297.8699999999999</v>
          </cell>
          <cell r="F331">
            <v>6.8500000000001364</v>
          </cell>
          <cell r="G331" t="str">
            <v>Pozo de Inspección</v>
          </cell>
          <cell r="H331" t="str">
            <v>Existente</v>
          </cell>
        </row>
        <row r="332">
          <cell r="A332">
            <v>145</v>
          </cell>
          <cell r="B332">
            <v>1145912.23</v>
          </cell>
          <cell r="C332">
            <v>1003220.42</v>
          </cell>
          <cell r="D332">
            <v>1304.79</v>
          </cell>
          <cell r="E332">
            <v>1303.2</v>
          </cell>
          <cell r="F332">
            <v>1.5899999999999181</v>
          </cell>
          <cell r="G332" t="str">
            <v>Pozo de Inspección</v>
          </cell>
          <cell r="H332" t="str">
            <v>Existente</v>
          </cell>
        </row>
        <row r="333">
          <cell r="A333">
            <v>146</v>
          </cell>
          <cell r="B333">
            <v>1145840.3500000001</v>
          </cell>
          <cell r="C333">
            <v>1003228.39</v>
          </cell>
          <cell r="D333">
            <v>1303.98</v>
          </cell>
          <cell r="E333">
            <v>1299.78</v>
          </cell>
          <cell r="F333">
            <v>4.2000000000000455</v>
          </cell>
          <cell r="G333" t="str">
            <v>Pozo de Inspección</v>
          </cell>
          <cell r="H333" t="str">
            <v>Existente</v>
          </cell>
        </row>
        <row r="334">
          <cell r="A334">
            <v>147</v>
          </cell>
          <cell r="B334">
            <v>1145840.3500000001</v>
          </cell>
          <cell r="C334">
            <v>1003225.95</v>
          </cell>
          <cell r="D334">
            <v>1303.92</v>
          </cell>
          <cell r="E334">
            <v>1296.6099999999999</v>
          </cell>
          <cell r="F334">
            <v>7.3100000000001728</v>
          </cell>
          <cell r="G334" t="str">
            <v>Pozo de Inspección</v>
          </cell>
          <cell r="H334" t="str">
            <v>Existente</v>
          </cell>
        </row>
        <row r="335">
          <cell r="A335">
            <v>148</v>
          </cell>
          <cell r="B335">
            <v>1145813.8400000001</v>
          </cell>
          <cell r="C335">
            <v>1003228.49</v>
          </cell>
          <cell r="D335">
            <v>1303.51</v>
          </cell>
          <cell r="E335">
            <v>1294.8</v>
          </cell>
          <cell r="F335">
            <v>8.7100000000000364</v>
          </cell>
          <cell r="G335" t="str">
            <v>Pozo de Inspección</v>
          </cell>
          <cell r="H335" t="str">
            <v>Existente</v>
          </cell>
        </row>
        <row r="336">
          <cell r="A336">
            <v>149</v>
          </cell>
          <cell r="B336">
            <v>1145814.98</v>
          </cell>
          <cell r="C336">
            <v>1003230.12</v>
          </cell>
          <cell r="D336">
            <v>1303.46</v>
          </cell>
          <cell r="E336">
            <v>1300.21</v>
          </cell>
          <cell r="F336">
            <v>3.25</v>
          </cell>
          <cell r="G336" t="str">
            <v>Pozo de Inspección</v>
          </cell>
          <cell r="H336" t="str">
            <v>Existente</v>
          </cell>
        </row>
        <row r="337">
          <cell r="A337">
            <v>150</v>
          </cell>
          <cell r="B337">
            <v>1145767.67</v>
          </cell>
          <cell r="C337">
            <v>1003232.72</v>
          </cell>
          <cell r="D337">
            <v>1304.57</v>
          </cell>
          <cell r="E337">
            <v>1294.71</v>
          </cell>
          <cell r="F337">
            <v>9.8599999999999</v>
          </cell>
          <cell r="G337" t="str">
            <v>Pozo de Inspección</v>
          </cell>
          <cell r="H337" t="str">
            <v>Existente</v>
          </cell>
        </row>
        <row r="338">
          <cell r="A338">
            <v>151</v>
          </cell>
          <cell r="B338">
            <v>1145767.79</v>
          </cell>
          <cell r="C338">
            <v>1003235.4</v>
          </cell>
          <cell r="D338">
            <v>1304.6400000000001</v>
          </cell>
          <cell r="E338">
            <v>1301.51</v>
          </cell>
          <cell r="F338">
            <v>3.1300000000001091</v>
          </cell>
          <cell r="G338" t="str">
            <v>Pozo de Inspección</v>
          </cell>
          <cell r="H338" t="str">
            <v>Existente</v>
          </cell>
        </row>
        <row r="339">
          <cell r="A339">
            <v>152</v>
          </cell>
          <cell r="B339">
            <v>1145769.45</v>
          </cell>
          <cell r="C339">
            <v>1003234.02</v>
          </cell>
          <cell r="D339">
            <v>1304.6099999999999</v>
          </cell>
          <cell r="E339">
            <v>1301.43</v>
          </cell>
          <cell r="F339">
            <v>3.1799999999998363</v>
          </cell>
          <cell r="G339" t="str">
            <v>Pozo de Inspección</v>
          </cell>
          <cell r="H339" t="str">
            <v>Existente</v>
          </cell>
        </row>
        <row r="340">
          <cell r="A340">
            <v>153</v>
          </cell>
          <cell r="B340">
            <v>1145764.73</v>
          </cell>
          <cell r="C340">
            <v>1003222.6</v>
          </cell>
          <cell r="D340">
            <v>1304.19</v>
          </cell>
          <cell r="E340">
            <v>1302.71</v>
          </cell>
          <cell r="F340">
            <v>1.4800000000000182</v>
          </cell>
          <cell r="G340" t="str">
            <v>Pozo de Inspección</v>
          </cell>
          <cell r="H340" t="str">
            <v>Existente</v>
          </cell>
        </row>
        <row r="341">
          <cell r="A341">
            <v>154</v>
          </cell>
          <cell r="B341">
            <v>1145761.74</v>
          </cell>
          <cell r="C341">
            <v>1003231.82</v>
          </cell>
          <cell r="D341">
            <v>1304.68</v>
          </cell>
          <cell r="E341">
            <v>1303.07</v>
          </cell>
          <cell r="F341">
            <v>1.6100000000001273</v>
          </cell>
          <cell r="G341" t="str">
            <v>Pozo de Inspección</v>
          </cell>
          <cell r="H341" t="str">
            <v>Existente</v>
          </cell>
        </row>
        <row r="342">
          <cell r="A342">
            <v>155</v>
          </cell>
          <cell r="B342">
            <v>1145711.95</v>
          </cell>
          <cell r="C342">
            <v>1003238.71</v>
          </cell>
          <cell r="D342">
            <v>1303.8800000000001</v>
          </cell>
          <cell r="E342">
            <v>1302.23</v>
          </cell>
          <cell r="F342">
            <v>1.6500000000000909</v>
          </cell>
          <cell r="G342" t="str">
            <v>Pozo de Inspección</v>
          </cell>
          <cell r="H342" t="str">
            <v>Existente</v>
          </cell>
        </row>
        <row r="343">
          <cell r="A343">
            <v>156</v>
          </cell>
          <cell r="B343">
            <v>1145692.3</v>
          </cell>
          <cell r="C343">
            <v>1003240.14</v>
          </cell>
          <cell r="D343">
            <v>1303.54</v>
          </cell>
          <cell r="E343">
            <v>1293.83</v>
          </cell>
          <cell r="F343">
            <v>9.7100000000000364</v>
          </cell>
          <cell r="G343" t="str">
            <v>Pozo de Inspección</v>
          </cell>
          <cell r="H343" t="str">
            <v>Existente</v>
          </cell>
        </row>
        <row r="344">
          <cell r="A344">
            <v>157</v>
          </cell>
          <cell r="B344">
            <v>1145691.0900000001</v>
          </cell>
          <cell r="C344">
            <v>1003237.67</v>
          </cell>
          <cell r="D344">
            <v>1303.5</v>
          </cell>
          <cell r="E344">
            <v>1301.05</v>
          </cell>
          <cell r="F344">
            <v>2.4500000000000455</v>
          </cell>
          <cell r="G344" t="str">
            <v>Pozo de Inspección</v>
          </cell>
          <cell r="H344" t="str">
            <v>Existente</v>
          </cell>
        </row>
        <row r="345">
          <cell r="A345">
            <v>158</v>
          </cell>
          <cell r="B345">
            <v>1145692.8600000001</v>
          </cell>
          <cell r="C345">
            <v>1003253.49</v>
          </cell>
          <cell r="D345">
            <v>1303.8399999999999</v>
          </cell>
          <cell r="E345">
            <v>1302.03</v>
          </cell>
          <cell r="F345">
            <v>1.8099999999999454</v>
          </cell>
          <cell r="G345" t="str">
            <v>Pozo de Inspección</v>
          </cell>
          <cell r="H345" t="str">
            <v>Existente</v>
          </cell>
        </row>
        <row r="346">
          <cell r="A346">
            <v>159</v>
          </cell>
          <cell r="B346">
            <v>1145697.52</v>
          </cell>
          <cell r="C346">
            <v>1003315.72</v>
          </cell>
          <cell r="D346">
            <v>1310.71</v>
          </cell>
          <cell r="E346">
            <v>1309.1600000000001</v>
          </cell>
          <cell r="F346">
            <v>1.5499999999999545</v>
          </cell>
          <cell r="G346" t="str">
            <v>Pozo de Inspección</v>
          </cell>
          <cell r="H346" t="str">
            <v>Existente</v>
          </cell>
        </row>
        <row r="347">
          <cell r="A347">
            <v>160</v>
          </cell>
          <cell r="B347">
            <v>1145704.67</v>
          </cell>
          <cell r="C347">
            <v>1003387.97</v>
          </cell>
          <cell r="D347">
            <v>1311.05</v>
          </cell>
          <cell r="E347">
            <v>1307.77</v>
          </cell>
          <cell r="F347">
            <v>3.2799999999999727</v>
          </cell>
          <cell r="G347" t="str">
            <v>Pozo de Inspección</v>
          </cell>
          <cell r="H347" t="str">
            <v>Existente</v>
          </cell>
        </row>
        <row r="348">
          <cell r="A348">
            <v>161</v>
          </cell>
          <cell r="B348">
            <v>1145516.6599999999</v>
          </cell>
          <cell r="C348">
            <v>1003303.96</v>
          </cell>
          <cell r="D348">
            <v>1305</v>
          </cell>
          <cell r="E348">
            <v>1304.33</v>
          </cell>
          <cell r="F348">
            <v>0.67000000000007276</v>
          </cell>
          <cell r="G348" t="str">
            <v>Pozo de Inspección</v>
          </cell>
          <cell r="H348" t="str">
            <v>Existente</v>
          </cell>
        </row>
        <row r="349">
          <cell r="A349">
            <v>162</v>
          </cell>
          <cell r="B349">
            <v>1145499.02</v>
          </cell>
          <cell r="C349">
            <v>1003305.49</v>
          </cell>
          <cell r="D349">
            <v>1303.28</v>
          </cell>
          <cell r="E349">
            <v>1302.57</v>
          </cell>
          <cell r="F349">
            <v>0.71000000000003638</v>
          </cell>
          <cell r="G349" t="str">
            <v>Pozo de Inspección</v>
          </cell>
          <cell r="H349" t="str">
            <v>Existente</v>
          </cell>
        </row>
        <row r="350">
          <cell r="A350">
            <v>163</v>
          </cell>
          <cell r="B350">
            <v>1145481.68</v>
          </cell>
          <cell r="C350">
            <v>1003308.52</v>
          </cell>
          <cell r="D350">
            <v>1302.27</v>
          </cell>
          <cell r="E350">
            <v>1301.52</v>
          </cell>
          <cell r="F350">
            <v>0.75</v>
          </cell>
          <cell r="G350" t="str">
            <v>Pozo de Inspección</v>
          </cell>
          <cell r="H350" t="str">
            <v>Existente</v>
          </cell>
        </row>
        <row r="351">
          <cell r="A351">
            <v>164</v>
          </cell>
          <cell r="B351">
            <v>1145472.8500000001</v>
          </cell>
          <cell r="C351">
            <v>1003308.81</v>
          </cell>
          <cell r="D351">
            <v>1302.1500000000001</v>
          </cell>
          <cell r="E351">
            <v>1300.27</v>
          </cell>
          <cell r="F351">
            <v>1.8800000000001091</v>
          </cell>
          <cell r="G351" t="str">
            <v>Pozo de Inspección</v>
          </cell>
          <cell r="H351" t="str">
            <v>Existente</v>
          </cell>
        </row>
        <row r="352">
          <cell r="A352">
            <v>165</v>
          </cell>
          <cell r="B352">
            <v>1145456.27</v>
          </cell>
          <cell r="C352">
            <v>1003312.22</v>
          </cell>
          <cell r="D352">
            <v>1302.23</v>
          </cell>
          <cell r="E352">
            <v>1300.3900000000001</v>
          </cell>
          <cell r="F352">
            <v>1.8399999999999181</v>
          </cell>
          <cell r="G352" t="str">
            <v>Pozo de Inspección</v>
          </cell>
          <cell r="H352" t="str">
            <v>Existente</v>
          </cell>
        </row>
        <row r="353">
          <cell r="A353">
            <v>166</v>
          </cell>
          <cell r="B353">
            <v>1145484.3400000001</v>
          </cell>
          <cell r="C353">
            <v>1003328.04</v>
          </cell>
          <cell r="D353">
            <v>1302</v>
          </cell>
          <cell r="E353">
            <v>1300.19</v>
          </cell>
          <cell r="F353">
            <v>1.8099999999999454</v>
          </cell>
          <cell r="G353" t="str">
            <v>Pozo de Inspección</v>
          </cell>
          <cell r="H353" t="str">
            <v>Existente</v>
          </cell>
        </row>
        <row r="354">
          <cell r="A354">
            <v>167</v>
          </cell>
          <cell r="B354">
            <v>1145474.76</v>
          </cell>
          <cell r="C354">
            <v>1003327.83</v>
          </cell>
          <cell r="D354">
            <v>1301.24</v>
          </cell>
          <cell r="E354">
            <v>1298.92</v>
          </cell>
          <cell r="F354">
            <v>2.3199999999999363</v>
          </cell>
          <cell r="G354" t="str">
            <v>Pozo de Inspección</v>
          </cell>
          <cell r="H354" t="str">
            <v>Existente</v>
          </cell>
        </row>
        <row r="355">
          <cell r="A355">
            <v>168</v>
          </cell>
          <cell r="B355">
            <v>1145456.92</v>
          </cell>
          <cell r="C355">
            <v>1003330.93</v>
          </cell>
          <cell r="D355">
            <v>1302.49</v>
          </cell>
          <cell r="E355">
            <v>1300.83</v>
          </cell>
          <cell r="F355">
            <v>1.6600000000000819</v>
          </cell>
          <cell r="G355" t="str">
            <v>Pozo de Inspección</v>
          </cell>
          <cell r="H355" t="str">
            <v>Existente</v>
          </cell>
        </row>
        <row r="356">
          <cell r="A356">
            <v>169</v>
          </cell>
          <cell r="B356">
            <v>1145475.46</v>
          </cell>
          <cell r="C356">
            <v>1003336.86</v>
          </cell>
          <cell r="D356">
            <v>1299.76</v>
          </cell>
          <cell r="E356">
            <v>1297.6600000000001</v>
          </cell>
          <cell r="F356">
            <v>2.0999999999999091</v>
          </cell>
          <cell r="G356" t="str">
            <v>Pozo de Inspección</v>
          </cell>
          <cell r="H356" t="str">
            <v>Existente</v>
          </cell>
        </row>
        <row r="357">
          <cell r="A357">
            <v>170</v>
          </cell>
          <cell r="B357">
            <v>1145467.74</v>
          </cell>
          <cell r="C357">
            <v>1003337.96</v>
          </cell>
          <cell r="D357">
            <v>1299</v>
          </cell>
          <cell r="E357">
            <v>1296.8900000000001</v>
          </cell>
          <cell r="F357">
            <v>2.1099999999999</v>
          </cell>
          <cell r="G357" t="str">
            <v>Pozo de Inspección</v>
          </cell>
          <cell r="H357" t="str">
            <v>Existente</v>
          </cell>
        </row>
        <row r="358">
          <cell r="A358">
            <v>171</v>
          </cell>
          <cell r="B358">
            <v>1145620.25</v>
          </cell>
          <cell r="C358">
            <v>1003322.94</v>
          </cell>
          <cell r="D358">
            <v>1307.31</v>
          </cell>
          <cell r="E358">
            <v>1304.02</v>
          </cell>
          <cell r="F358">
            <v>3.2899999999999636</v>
          </cell>
          <cell r="G358" t="str">
            <v>Pozo de Inspección</v>
          </cell>
          <cell r="H358" t="str">
            <v>Existente</v>
          </cell>
        </row>
        <row r="359">
          <cell r="A359">
            <v>172</v>
          </cell>
          <cell r="B359">
            <v>1145614.17</v>
          </cell>
          <cell r="C359">
            <v>1003323.33</v>
          </cell>
          <cell r="D359">
            <v>1307.46</v>
          </cell>
          <cell r="E359">
            <v>1305.51</v>
          </cell>
          <cell r="F359">
            <v>1.9500000000000455</v>
          </cell>
          <cell r="G359" t="str">
            <v>Pozo de Inspección</v>
          </cell>
          <cell r="H359" t="str">
            <v>Existente</v>
          </cell>
        </row>
        <row r="360">
          <cell r="A360">
            <v>173</v>
          </cell>
          <cell r="B360">
            <v>1145605.2</v>
          </cell>
          <cell r="C360">
            <v>1003331.03</v>
          </cell>
          <cell r="D360">
            <v>1308.0899999999999</v>
          </cell>
          <cell r="E360">
            <v>1305.8499999999999</v>
          </cell>
          <cell r="F360">
            <v>2.2400000000000091</v>
          </cell>
          <cell r="G360" t="str">
            <v>Pozo de Inspección</v>
          </cell>
          <cell r="H360" t="str">
            <v>Existente</v>
          </cell>
        </row>
        <row r="361">
          <cell r="A361">
            <v>174</v>
          </cell>
          <cell r="B361">
            <v>1145544.1299999999</v>
          </cell>
          <cell r="C361">
            <v>1003329.6</v>
          </cell>
          <cell r="D361">
            <v>1306.3599999999999</v>
          </cell>
          <cell r="E361">
            <v>1304.07</v>
          </cell>
          <cell r="F361">
            <v>2.2899999999999636</v>
          </cell>
          <cell r="G361" t="str">
            <v>Pozo de Inspección</v>
          </cell>
          <cell r="H361" t="str">
            <v>Existente</v>
          </cell>
        </row>
        <row r="362">
          <cell r="A362">
            <v>175</v>
          </cell>
          <cell r="B362">
            <v>1145547.75</v>
          </cell>
          <cell r="C362">
            <v>1003321.49</v>
          </cell>
          <cell r="D362">
            <v>1306.6600000000001</v>
          </cell>
          <cell r="E362">
            <v>1305.7</v>
          </cell>
          <cell r="F362">
            <v>0.96000000000003638</v>
          </cell>
          <cell r="G362" t="str">
            <v>Pozo de Inspección</v>
          </cell>
          <cell r="H362" t="str">
            <v>Existente</v>
          </cell>
        </row>
        <row r="363">
          <cell r="A363">
            <v>176</v>
          </cell>
          <cell r="B363">
            <v>1145534.45</v>
          </cell>
          <cell r="C363">
            <v>1003322.84</v>
          </cell>
          <cell r="D363">
            <v>1306.46</v>
          </cell>
          <cell r="E363">
            <v>1305.3800000000001</v>
          </cell>
          <cell r="F363">
            <v>1.0799999999999272</v>
          </cell>
          <cell r="G363" t="str">
            <v>Pozo de Inspección</v>
          </cell>
          <cell r="H363" t="str">
            <v>Existente</v>
          </cell>
        </row>
        <row r="364">
          <cell r="A364">
            <v>177</v>
          </cell>
          <cell r="B364">
            <v>1145501.73</v>
          </cell>
          <cell r="C364">
            <v>1003326.27</v>
          </cell>
          <cell r="D364">
            <v>1302.99</v>
          </cell>
          <cell r="E364">
            <v>1301.82</v>
          </cell>
          <cell r="F364">
            <v>1.1700000000000728</v>
          </cell>
          <cell r="G364" t="str">
            <v>Pozo de Inspección</v>
          </cell>
          <cell r="H364" t="str">
            <v>Existente</v>
          </cell>
        </row>
        <row r="365">
          <cell r="A365">
            <v>178</v>
          </cell>
          <cell r="B365">
            <v>1145517.8400000001</v>
          </cell>
          <cell r="C365">
            <v>1003325.18</v>
          </cell>
          <cell r="D365">
            <v>1304.3399999999999</v>
          </cell>
          <cell r="E365">
            <v>1303.22</v>
          </cell>
          <cell r="F365">
            <v>1.1199999999998909</v>
          </cell>
          <cell r="G365" t="str">
            <v>Pozo de Inspección</v>
          </cell>
          <cell r="H365" t="str">
            <v>Existente</v>
          </cell>
        </row>
        <row r="366">
          <cell r="A366">
            <v>179</v>
          </cell>
          <cell r="B366">
            <v>1145401.0900000001</v>
          </cell>
          <cell r="C366">
            <v>1003347.08</v>
          </cell>
          <cell r="D366">
            <v>1294.8399999999999</v>
          </cell>
          <cell r="E366">
            <v>1292.42</v>
          </cell>
          <cell r="F366">
            <v>2.4199999999998454</v>
          </cell>
          <cell r="G366" t="str">
            <v>Pozo de Inspección</v>
          </cell>
          <cell r="H366" t="str">
            <v>Existente</v>
          </cell>
        </row>
        <row r="367">
          <cell r="A367">
            <v>180</v>
          </cell>
          <cell r="B367">
            <v>1145392.51</v>
          </cell>
          <cell r="C367">
            <v>1003343.37</v>
          </cell>
          <cell r="D367">
            <v>1294.96</v>
          </cell>
          <cell r="E367">
            <v>1293.03</v>
          </cell>
          <cell r="F367">
            <v>1.9300000000000637</v>
          </cell>
          <cell r="G367" t="str">
            <v>Pozo de Inspección</v>
          </cell>
          <cell r="H367" t="str">
            <v>Existente</v>
          </cell>
        </row>
        <row r="368">
          <cell r="A368">
            <v>181</v>
          </cell>
          <cell r="B368">
            <v>1145117.21</v>
          </cell>
          <cell r="C368">
            <v>1003224.81</v>
          </cell>
          <cell r="D368">
            <v>1290.73</v>
          </cell>
          <cell r="E368">
            <v>1287.19</v>
          </cell>
          <cell r="F368">
            <v>3.5399999999999636</v>
          </cell>
          <cell r="G368" t="str">
            <v>Pozo de Inspección</v>
          </cell>
          <cell r="H368" t="str">
            <v>Existente</v>
          </cell>
        </row>
        <row r="369">
          <cell r="A369">
            <v>182</v>
          </cell>
          <cell r="B369">
            <v>1145115.1299999999</v>
          </cell>
          <cell r="C369">
            <v>1003203.57</v>
          </cell>
          <cell r="D369">
            <v>1287.1099999999999</v>
          </cell>
          <cell r="E369">
            <v>1285.51</v>
          </cell>
          <cell r="F369">
            <v>1.5999999999999091</v>
          </cell>
          <cell r="G369" t="str">
            <v>Pozo de Inspección</v>
          </cell>
          <cell r="H369" t="str">
            <v>Existente</v>
          </cell>
        </row>
        <row r="370">
          <cell r="A370">
            <v>183</v>
          </cell>
          <cell r="B370">
            <v>1145162.43</v>
          </cell>
          <cell r="C370">
            <v>1003198.39</v>
          </cell>
          <cell r="D370">
            <v>1291.78</v>
          </cell>
          <cell r="E370">
            <v>1290.07</v>
          </cell>
          <cell r="F370">
            <v>1.7100000000000364</v>
          </cell>
          <cell r="G370" t="str">
            <v>Pozo de Inspección</v>
          </cell>
          <cell r="H370" t="str">
            <v>Existente</v>
          </cell>
        </row>
        <row r="371">
          <cell r="A371">
            <v>184</v>
          </cell>
          <cell r="B371">
            <v>1145156.46</v>
          </cell>
          <cell r="C371">
            <v>1003220.27</v>
          </cell>
          <cell r="D371">
            <v>1296.22</v>
          </cell>
          <cell r="E371">
            <v>1290.92</v>
          </cell>
          <cell r="F371">
            <v>5.2999999999999545</v>
          </cell>
          <cell r="G371" t="str">
            <v>Pozo de Inspección</v>
          </cell>
          <cell r="H371" t="str">
            <v>Existente</v>
          </cell>
        </row>
        <row r="372">
          <cell r="A372">
            <v>185</v>
          </cell>
          <cell r="B372">
            <v>1145161.17</v>
          </cell>
          <cell r="C372">
            <v>1003263.27</v>
          </cell>
          <cell r="D372">
            <v>1302.43</v>
          </cell>
          <cell r="E372">
            <v>1297.97</v>
          </cell>
          <cell r="F372">
            <v>4.4600000000000364</v>
          </cell>
          <cell r="G372" t="str">
            <v>Pozo de Inspección</v>
          </cell>
          <cell r="H372" t="str">
            <v>Existente</v>
          </cell>
        </row>
        <row r="373">
          <cell r="A373">
            <v>186</v>
          </cell>
          <cell r="B373">
            <v>1145181.26</v>
          </cell>
          <cell r="C373">
            <v>1003264.75</v>
          </cell>
          <cell r="D373">
            <v>1301.95</v>
          </cell>
          <cell r="E373">
            <v>1299.3900000000001</v>
          </cell>
          <cell r="F373">
            <v>2.5599999999999454</v>
          </cell>
          <cell r="G373" t="str">
            <v>Pozo de Inspección</v>
          </cell>
          <cell r="H373" t="str">
            <v>Existente</v>
          </cell>
        </row>
        <row r="374">
          <cell r="A374">
            <v>187</v>
          </cell>
          <cell r="B374">
            <v>1145189.8600000001</v>
          </cell>
          <cell r="C374">
            <v>1003282.88</v>
          </cell>
          <cell r="D374">
            <v>1296.96</v>
          </cell>
          <cell r="E374">
            <v>1294.76</v>
          </cell>
          <cell r="F374">
            <v>2.2000000000000455</v>
          </cell>
          <cell r="G374" t="str">
            <v>Pozo de Inspección</v>
          </cell>
          <cell r="H374" t="str">
            <v>Existente</v>
          </cell>
        </row>
        <row r="375">
          <cell r="A375">
            <v>188</v>
          </cell>
          <cell r="B375">
            <v>1145198.32</v>
          </cell>
          <cell r="C375">
            <v>1003300.28</v>
          </cell>
          <cell r="D375">
            <v>1290.81</v>
          </cell>
          <cell r="E375">
            <v>1287.82</v>
          </cell>
          <cell r="F375">
            <v>2.9900000000000091</v>
          </cell>
          <cell r="G375" t="str">
            <v>Pozo de Inspección</v>
          </cell>
          <cell r="H375" t="str">
            <v>Existente</v>
          </cell>
        </row>
        <row r="376">
          <cell r="A376">
            <v>189</v>
          </cell>
          <cell r="B376">
            <v>1145223.6799999999</v>
          </cell>
          <cell r="C376">
            <v>1003293.12</v>
          </cell>
          <cell r="D376">
            <v>1289.75</v>
          </cell>
          <cell r="E376">
            <v>1285.76</v>
          </cell>
          <cell r="F376">
            <v>3.9900000000000091</v>
          </cell>
          <cell r="G376" t="str">
            <v>Pozo de Inspección</v>
          </cell>
          <cell r="H376" t="str">
            <v>Existente</v>
          </cell>
        </row>
        <row r="377">
          <cell r="A377">
            <v>190</v>
          </cell>
          <cell r="B377">
            <v>1145220.3700000001</v>
          </cell>
          <cell r="C377">
            <v>1003283.94</v>
          </cell>
          <cell r="D377">
            <v>1291.76</v>
          </cell>
          <cell r="E377">
            <v>1290.29</v>
          </cell>
          <cell r="F377">
            <v>1.4700000000000273</v>
          </cell>
          <cell r="G377" t="str">
            <v>Pozo de Inspección</v>
          </cell>
          <cell r="H377" t="str">
            <v>Existente</v>
          </cell>
        </row>
        <row r="378">
          <cell r="A378">
            <v>191</v>
          </cell>
          <cell r="B378">
            <v>1145214.44</v>
          </cell>
          <cell r="C378">
            <v>1003270.65</v>
          </cell>
          <cell r="D378">
            <v>1297</v>
          </cell>
          <cell r="E378">
            <v>1295.1199999999999</v>
          </cell>
          <cell r="F378">
            <v>1.8800000000001091</v>
          </cell>
          <cell r="G378" t="str">
            <v>Pozo de Inspección</v>
          </cell>
          <cell r="H378" t="str">
            <v>Existente</v>
          </cell>
        </row>
        <row r="379">
          <cell r="A379">
            <v>192</v>
          </cell>
          <cell r="B379">
            <v>1145206.3700000001</v>
          </cell>
          <cell r="C379">
            <v>1003254.17</v>
          </cell>
          <cell r="D379">
            <v>1301.69</v>
          </cell>
          <cell r="E379">
            <v>1300.0899999999999</v>
          </cell>
          <cell r="F379">
            <v>1.6000000000001364</v>
          </cell>
          <cell r="G379" t="str">
            <v>Pozo de Inspección</v>
          </cell>
          <cell r="H379" t="str">
            <v>Existente</v>
          </cell>
        </row>
        <row r="380">
          <cell r="A380">
            <v>193</v>
          </cell>
          <cell r="B380">
            <v>1145231.81</v>
          </cell>
          <cell r="C380">
            <v>1003242.57</v>
          </cell>
          <cell r="D380">
            <v>1301.6300000000001</v>
          </cell>
          <cell r="E380">
            <v>1298.6199999999999</v>
          </cell>
          <cell r="F380">
            <v>3.0100000000002183</v>
          </cell>
          <cell r="G380" t="str">
            <v>Pozo de Inspección</v>
          </cell>
          <cell r="H380" t="str">
            <v>Existente</v>
          </cell>
        </row>
        <row r="381">
          <cell r="A381">
            <v>194</v>
          </cell>
          <cell r="B381">
            <v>1145249.44</v>
          </cell>
          <cell r="C381">
            <v>1003282.43</v>
          </cell>
          <cell r="D381">
            <v>1291.99</v>
          </cell>
          <cell r="E381">
            <v>1289.33</v>
          </cell>
          <cell r="F381">
            <v>2.6600000000000819</v>
          </cell>
          <cell r="G381" t="str">
            <v>Pozo de Inspección</v>
          </cell>
          <cell r="H381" t="str">
            <v>Existente</v>
          </cell>
        </row>
        <row r="382">
          <cell r="A382">
            <v>195</v>
          </cell>
          <cell r="B382">
            <v>1145234.68</v>
          </cell>
          <cell r="C382">
            <v>1003229.6</v>
          </cell>
          <cell r="D382">
            <v>1302.5999999999999</v>
          </cell>
          <cell r="E382">
            <v>1299.44</v>
          </cell>
          <cell r="F382">
            <v>3.1599999999998545</v>
          </cell>
          <cell r="G382" t="str">
            <v>Pozo de Inspección</v>
          </cell>
          <cell r="H382" t="str">
            <v>Existente</v>
          </cell>
        </row>
        <row r="383">
          <cell r="A383">
            <v>196</v>
          </cell>
          <cell r="B383">
            <v>1145298.8</v>
          </cell>
          <cell r="C383">
            <v>1003203.9</v>
          </cell>
          <cell r="D383">
            <v>1302.83</v>
          </cell>
          <cell r="E383">
            <v>1301.4000000000001</v>
          </cell>
          <cell r="F383">
            <v>1.4299999999998363</v>
          </cell>
          <cell r="G383" t="str">
            <v>Pozo de Inspección</v>
          </cell>
          <cell r="H383" t="str">
            <v>Existente</v>
          </cell>
        </row>
        <row r="384">
          <cell r="A384">
            <v>197</v>
          </cell>
          <cell r="B384">
            <v>1145305.96</v>
          </cell>
          <cell r="C384">
            <v>1003199.13</v>
          </cell>
          <cell r="D384">
            <v>1302.95</v>
          </cell>
          <cell r="E384">
            <v>1300.57</v>
          </cell>
          <cell r="F384">
            <v>2.3800000000001091</v>
          </cell>
          <cell r="G384" t="str">
            <v>Pozo de Inspección</v>
          </cell>
          <cell r="H384" t="str">
            <v>Existente</v>
          </cell>
        </row>
        <row r="385">
          <cell r="A385">
            <v>198</v>
          </cell>
          <cell r="B385">
            <v>1145230.96</v>
          </cell>
          <cell r="C385">
            <v>1003210.8</v>
          </cell>
          <cell r="D385">
            <v>1300.47</v>
          </cell>
          <cell r="E385">
            <v>1297.8599999999999</v>
          </cell>
          <cell r="F385">
            <v>2.6100000000001273</v>
          </cell>
          <cell r="G385" t="str">
            <v>Pozo de Inspección</v>
          </cell>
          <cell r="H385" t="str">
            <v>Existente</v>
          </cell>
        </row>
        <row r="386">
          <cell r="A386">
            <v>200</v>
          </cell>
          <cell r="B386">
            <v>1145223.44</v>
          </cell>
          <cell r="C386">
            <v>1003133.71</v>
          </cell>
          <cell r="D386">
            <v>1300.94</v>
          </cell>
          <cell r="E386">
            <v>1299.25</v>
          </cell>
          <cell r="F386">
            <v>1.6900000000000546</v>
          </cell>
          <cell r="G386" t="str">
            <v>Pozo de Inspección</v>
          </cell>
          <cell r="H386" t="str">
            <v>Existente</v>
          </cell>
        </row>
        <row r="387">
          <cell r="A387">
            <v>201</v>
          </cell>
          <cell r="B387">
            <v>1146342.03</v>
          </cell>
          <cell r="C387">
            <v>1003029.37</v>
          </cell>
          <cell r="D387">
            <v>1315.63</v>
          </cell>
          <cell r="E387">
            <v>1311.67</v>
          </cell>
          <cell r="F387">
            <v>3.9600000000000364</v>
          </cell>
          <cell r="G387" t="str">
            <v>Pozo de Inspección</v>
          </cell>
          <cell r="H387" t="str">
            <v>Existente</v>
          </cell>
        </row>
        <row r="388">
          <cell r="A388">
            <v>202</v>
          </cell>
          <cell r="B388">
            <v>1146342.79</v>
          </cell>
          <cell r="C388">
            <v>1003044.8</v>
          </cell>
          <cell r="D388">
            <v>1316.29</v>
          </cell>
          <cell r="E388">
            <v>1313.03</v>
          </cell>
          <cell r="F388">
            <v>3.2599999999999909</v>
          </cell>
          <cell r="G388" t="str">
            <v>Pozo de Inspección</v>
          </cell>
          <cell r="H388" t="str">
            <v>Existente</v>
          </cell>
        </row>
        <row r="389">
          <cell r="A389">
            <v>203</v>
          </cell>
          <cell r="B389">
            <v>1146352.21</v>
          </cell>
          <cell r="C389">
            <v>1003005.74</v>
          </cell>
          <cell r="D389">
            <v>1314.39</v>
          </cell>
          <cell r="E389">
            <v>1313.1</v>
          </cell>
          <cell r="F389">
            <v>1.290000000000191</v>
          </cell>
          <cell r="G389" t="str">
            <v>Pozo de Inspección</v>
          </cell>
          <cell r="H389" t="str">
            <v>Existente</v>
          </cell>
        </row>
        <row r="390">
          <cell r="A390">
            <v>204</v>
          </cell>
          <cell r="B390">
            <v>1146446.31</v>
          </cell>
          <cell r="C390">
            <v>1002997.62</v>
          </cell>
          <cell r="D390">
            <v>1317.32</v>
          </cell>
          <cell r="E390">
            <v>1314.61</v>
          </cell>
          <cell r="F390">
            <v>2.7100000000000364</v>
          </cell>
          <cell r="G390" t="str">
            <v>Pozo de Inspección</v>
          </cell>
          <cell r="H390" t="str">
            <v>Existente</v>
          </cell>
        </row>
        <row r="391">
          <cell r="A391">
            <v>205</v>
          </cell>
          <cell r="B391">
            <v>1146449.73</v>
          </cell>
          <cell r="C391">
            <v>1003035.34</v>
          </cell>
          <cell r="D391">
            <v>1318.96</v>
          </cell>
          <cell r="E391">
            <v>1317.25</v>
          </cell>
          <cell r="F391">
            <v>1.7100000000000364</v>
          </cell>
          <cell r="G391" t="str">
            <v>Pozo de Inspección</v>
          </cell>
          <cell r="H391" t="str">
            <v>Existente</v>
          </cell>
        </row>
        <row r="392">
          <cell r="A392">
            <v>206</v>
          </cell>
          <cell r="B392">
            <v>1146462.3500000001</v>
          </cell>
          <cell r="C392">
            <v>1003034.29</v>
          </cell>
          <cell r="D392">
            <v>1319.04</v>
          </cell>
          <cell r="E392">
            <v>1317.58</v>
          </cell>
          <cell r="F392">
            <v>1.4600000000000364</v>
          </cell>
          <cell r="G392" t="str">
            <v>Pozo de Inspección</v>
          </cell>
          <cell r="H392" t="str">
            <v>Existente</v>
          </cell>
        </row>
        <row r="393">
          <cell r="A393">
            <v>207</v>
          </cell>
          <cell r="B393">
            <v>1146414.5900000001</v>
          </cell>
          <cell r="C393">
            <v>1003038.77</v>
          </cell>
          <cell r="D393">
            <v>1318.64</v>
          </cell>
          <cell r="E393">
            <v>1316.4</v>
          </cell>
          <cell r="F393">
            <v>2.2400000000000091</v>
          </cell>
          <cell r="G393" t="str">
            <v>Pozo de Inspección</v>
          </cell>
          <cell r="H393" t="str">
            <v>Existente</v>
          </cell>
        </row>
        <row r="394">
          <cell r="A394">
            <v>208</v>
          </cell>
          <cell r="B394">
            <v>1146346.95</v>
          </cell>
          <cell r="C394">
            <v>1003103.45</v>
          </cell>
          <cell r="D394">
            <v>1318.55</v>
          </cell>
          <cell r="E394">
            <v>1316.99</v>
          </cell>
          <cell r="F394">
            <v>1.5599999999999454</v>
          </cell>
          <cell r="G394" t="str">
            <v>Pozo de Inspección</v>
          </cell>
          <cell r="H394" t="str">
            <v>Existente</v>
          </cell>
        </row>
        <row r="395">
          <cell r="A395">
            <v>209</v>
          </cell>
          <cell r="B395">
            <v>1146345.57</v>
          </cell>
          <cell r="C395">
            <v>1003096.85</v>
          </cell>
          <cell r="D395">
            <v>1318.26</v>
          </cell>
          <cell r="E395">
            <v>1316.66</v>
          </cell>
          <cell r="F395">
            <v>1.5999999999999091</v>
          </cell>
          <cell r="G395" t="str">
            <v>Pozo de Inspección</v>
          </cell>
          <cell r="H395" t="str">
            <v>Existente</v>
          </cell>
        </row>
        <row r="396">
          <cell r="A396">
            <v>210</v>
          </cell>
          <cell r="B396">
            <v>1146342.8500000001</v>
          </cell>
          <cell r="C396">
            <v>1003103.79</v>
          </cell>
          <cell r="D396">
            <v>1318.42</v>
          </cell>
          <cell r="E396">
            <v>1317.14</v>
          </cell>
          <cell r="F396">
            <v>1.2799999999999727</v>
          </cell>
          <cell r="G396" t="str">
            <v>Pozo de Inspección</v>
          </cell>
          <cell r="H396" t="str">
            <v>Existente</v>
          </cell>
        </row>
        <row r="397">
          <cell r="A397">
            <v>211</v>
          </cell>
          <cell r="B397">
            <v>1146270.05</v>
          </cell>
          <cell r="C397">
            <v>1003109.42</v>
          </cell>
          <cell r="D397">
            <v>1315.61</v>
          </cell>
          <cell r="E397">
            <v>1313.94</v>
          </cell>
          <cell r="F397">
            <v>1.6699999999998454</v>
          </cell>
          <cell r="G397" t="str">
            <v>Pozo de Inspección</v>
          </cell>
          <cell r="H397" t="str">
            <v>Existente</v>
          </cell>
        </row>
        <row r="398">
          <cell r="A398">
            <v>212</v>
          </cell>
          <cell r="B398">
            <v>1146265.6599999999</v>
          </cell>
          <cell r="C398">
            <v>1003086.16</v>
          </cell>
          <cell r="D398">
            <v>1315</v>
          </cell>
          <cell r="E398">
            <v>1313.24</v>
          </cell>
          <cell r="F398">
            <v>1.7599999999999909</v>
          </cell>
          <cell r="G398" t="str">
            <v>Pozo de Inspección</v>
          </cell>
          <cell r="H398" t="str">
            <v>Existente</v>
          </cell>
        </row>
        <row r="399">
          <cell r="A399">
            <v>213</v>
          </cell>
          <cell r="B399">
            <v>1146247.19</v>
          </cell>
          <cell r="C399">
            <v>1003112.41</v>
          </cell>
          <cell r="D399">
            <v>1315.51</v>
          </cell>
          <cell r="E399">
            <v>1313.61</v>
          </cell>
          <cell r="F399">
            <v>1.9000000000000909</v>
          </cell>
          <cell r="G399" t="str">
            <v>Pozo de Inspección</v>
          </cell>
          <cell r="H399" t="str">
            <v>Existente</v>
          </cell>
        </row>
        <row r="400">
          <cell r="A400">
            <v>214</v>
          </cell>
          <cell r="B400">
            <v>1146194.56</v>
          </cell>
          <cell r="C400">
            <v>1003118.6</v>
          </cell>
          <cell r="D400">
            <v>1315.68</v>
          </cell>
          <cell r="E400">
            <v>1312.27</v>
          </cell>
          <cell r="F400">
            <v>3.4100000000000819</v>
          </cell>
          <cell r="G400" t="str">
            <v>Pozo de Inspección</v>
          </cell>
          <cell r="H400" t="str">
            <v>Existente</v>
          </cell>
        </row>
        <row r="401">
          <cell r="A401">
            <v>217</v>
          </cell>
          <cell r="B401">
            <v>1146050.01</v>
          </cell>
          <cell r="C401">
            <v>1003131.64</v>
          </cell>
          <cell r="D401">
            <v>1311.22</v>
          </cell>
          <cell r="E401">
            <v>1308.8599999999999</v>
          </cell>
          <cell r="F401">
            <v>2.3600000000001273</v>
          </cell>
          <cell r="G401" t="str">
            <v>Pozo de Inspección</v>
          </cell>
          <cell r="H401" t="str">
            <v>Existente</v>
          </cell>
        </row>
        <row r="402">
          <cell r="A402">
            <v>218</v>
          </cell>
          <cell r="B402">
            <v>1146448.19</v>
          </cell>
          <cell r="C402">
            <v>1004059.35</v>
          </cell>
          <cell r="D402">
            <v>1311.77</v>
          </cell>
          <cell r="E402">
            <v>1310.72</v>
          </cell>
          <cell r="F402">
            <v>1.0499999999999545</v>
          </cell>
          <cell r="G402" t="str">
            <v>Pozo de Inspección</v>
          </cell>
          <cell r="H402" t="str">
            <v>Existente</v>
          </cell>
        </row>
        <row r="403">
          <cell r="A403">
            <v>219</v>
          </cell>
          <cell r="B403">
            <v>1146495.8400000001</v>
          </cell>
          <cell r="C403">
            <v>1004070.55</v>
          </cell>
          <cell r="D403">
            <v>1311.74</v>
          </cell>
          <cell r="E403">
            <v>1309.33</v>
          </cell>
          <cell r="F403">
            <v>2.4100000000000819</v>
          </cell>
          <cell r="G403" t="str">
            <v>Pozo de Inspección</v>
          </cell>
          <cell r="H403" t="str">
            <v>Existente</v>
          </cell>
        </row>
        <row r="404">
          <cell r="A404">
            <v>220</v>
          </cell>
          <cell r="B404">
            <v>1146509.6499999999</v>
          </cell>
          <cell r="C404">
            <v>1004046.89</v>
          </cell>
          <cell r="D404">
            <v>1311.74</v>
          </cell>
          <cell r="E404">
            <v>1307.04</v>
          </cell>
          <cell r="F404">
            <v>4.7000000000000455</v>
          </cell>
          <cell r="G404" t="str">
            <v>Pozo de Inspección</v>
          </cell>
          <cell r="H404" t="str">
            <v>Existente</v>
          </cell>
        </row>
        <row r="405">
          <cell r="A405">
            <v>221</v>
          </cell>
          <cell r="B405">
            <v>1145383.44</v>
          </cell>
          <cell r="C405">
            <v>1003316.5</v>
          </cell>
          <cell r="D405">
            <v>1295.49</v>
          </cell>
          <cell r="E405">
            <v>1294.05</v>
          </cell>
          <cell r="F405">
            <v>1.4400000000000546</v>
          </cell>
          <cell r="G405" t="str">
            <v>Pozo de Inspección</v>
          </cell>
          <cell r="H405" t="str">
            <v>Existente</v>
          </cell>
        </row>
        <row r="406">
          <cell r="A406">
            <v>222</v>
          </cell>
          <cell r="B406">
            <v>1145403.48</v>
          </cell>
          <cell r="C406">
            <v>1003377.13</v>
          </cell>
          <cell r="D406">
            <v>1293.4100000000001</v>
          </cell>
          <cell r="E406">
            <v>1291.26</v>
          </cell>
          <cell r="F406">
            <v>2.1500000000000909</v>
          </cell>
          <cell r="G406" t="str">
            <v>Pozo de Inspección</v>
          </cell>
          <cell r="H406" t="str">
            <v>Existente</v>
          </cell>
        </row>
        <row r="407">
          <cell r="A407">
            <v>223</v>
          </cell>
          <cell r="B407">
            <v>1145401.45</v>
          </cell>
          <cell r="C407">
            <v>1003352.29</v>
          </cell>
          <cell r="D407">
            <v>1294.71</v>
          </cell>
          <cell r="E407">
            <v>1292.4000000000001</v>
          </cell>
          <cell r="F407">
            <v>2.3099999999999454</v>
          </cell>
          <cell r="G407" t="str">
            <v>Pozo de Inspección</v>
          </cell>
          <cell r="H407" t="str">
            <v>Existente</v>
          </cell>
        </row>
        <row r="408">
          <cell r="A408">
            <v>224</v>
          </cell>
          <cell r="B408">
            <v>1145410.32</v>
          </cell>
          <cell r="C408">
            <v>1003418.92</v>
          </cell>
          <cell r="D408">
            <v>1293.01</v>
          </cell>
          <cell r="E408">
            <v>1290.04</v>
          </cell>
          <cell r="F408">
            <v>2.9700000000000273</v>
          </cell>
          <cell r="G408" t="str">
            <v>Pozo de Inspección</v>
          </cell>
          <cell r="H408" t="str">
            <v>Existente</v>
          </cell>
        </row>
        <row r="409">
          <cell r="A409">
            <v>225</v>
          </cell>
          <cell r="B409">
            <v>1145445.01</v>
          </cell>
          <cell r="C409">
            <v>1003522.5</v>
          </cell>
          <cell r="D409">
            <v>1302.48</v>
          </cell>
          <cell r="E409">
            <v>1299.0899999999999</v>
          </cell>
          <cell r="F409">
            <v>3.3900000000001</v>
          </cell>
          <cell r="G409" t="str">
            <v>Pozo de Inspección</v>
          </cell>
          <cell r="H409" t="str">
            <v>Existente</v>
          </cell>
        </row>
        <row r="410">
          <cell r="A410">
            <v>226</v>
          </cell>
          <cell r="B410">
            <v>1145457.94</v>
          </cell>
          <cell r="C410">
            <v>1003423.62</v>
          </cell>
          <cell r="D410">
            <v>1294.8</v>
          </cell>
          <cell r="E410">
            <v>1287.8900000000001</v>
          </cell>
          <cell r="F410">
            <v>6.9099999999998545</v>
          </cell>
          <cell r="G410" t="str">
            <v>Pozo de Inspección</v>
          </cell>
          <cell r="H410" t="str">
            <v>Existente</v>
          </cell>
        </row>
        <row r="411">
          <cell r="A411">
            <v>227</v>
          </cell>
          <cell r="B411">
            <v>1145461.8500000001</v>
          </cell>
          <cell r="C411">
            <v>1003425.11</v>
          </cell>
          <cell r="D411">
            <v>1294.8800000000001</v>
          </cell>
          <cell r="E411">
            <v>1292.3</v>
          </cell>
          <cell r="F411">
            <v>2.5800000000001546</v>
          </cell>
          <cell r="G411" t="str">
            <v>Pozo de Inspección</v>
          </cell>
          <cell r="H411" t="str">
            <v>Existente</v>
          </cell>
        </row>
        <row r="412">
          <cell r="A412">
            <v>228</v>
          </cell>
          <cell r="B412">
            <v>1145485.58</v>
          </cell>
          <cell r="C412">
            <v>1003399.43</v>
          </cell>
          <cell r="D412">
            <v>1292.67</v>
          </cell>
          <cell r="E412">
            <v>1289.27</v>
          </cell>
          <cell r="F412">
            <v>3.4000000000000909</v>
          </cell>
          <cell r="G412" t="str">
            <v>Pozo de Inspección</v>
          </cell>
          <cell r="H412" t="str">
            <v>Existente</v>
          </cell>
        </row>
        <row r="413">
          <cell r="A413">
            <v>229</v>
          </cell>
          <cell r="B413">
            <v>1145476.21</v>
          </cell>
          <cell r="C413">
            <v>1003386.21</v>
          </cell>
          <cell r="D413">
            <v>1293.69</v>
          </cell>
          <cell r="E413">
            <v>1283.8399999999999</v>
          </cell>
          <cell r="F413">
            <v>9.8500000000001364</v>
          </cell>
          <cell r="G413" t="str">
            <v>Pozo de Inspección</v>
          </cell>
          <cell r="H413" t="str">
            <v>Existente</v>
          </cell>
        </row>
        <row r="414">
          <cell r="A414">
            <v>230</v>
          </cell>
          <cell r="B414">
            <v>1145507.96</v>
          </cell>
          <cell r="C414">
            <v>1003392.98</v>
          </cell>
          <cell r="D414">
            <v>1292.75</v>
          </cell>
          <cell r="E414">
            <v>1290.74</v>
          </cell>
          <cell r="F414">
            <v>2.0099999999999909</v>
          </cell>
          <cell r="G414" t="str">
            <v>Pozo de Inspección</v>
          </cell>
          <cell r="H414" t="str">
            <v>Existente</v>
          </cell>
        </row>
        <row r="415">
          <cell r="A415">
            <v>231</v>
          </cell>
          <cell r="B415">
            <v>1145512.1000000001</v>
          </cell>
          <cell r="C415">
            <v>1003385.92</v>
          </cell>
          <cell r="D415">
            <v>1294.32</v>
          </cell>
          <cell r="E415">
            <v>1292.1099999999999</v>
          </cell>
          <cell r="F415">
            <v>2.2100000000000364</v>
          </cell>
          <cell r="G415" t="str">
            <v>Pozo de Inspección</v>
          </cell>
          <cell r="H415" t="str">
            <v>Existente</v>
          </cell>
        </row>
        <row r="416">
          <cell r="A416">
            <v>232</v>
          </cell>
          <cell r="B416">
            <v>1145518.82</v>
          </cell>
          <cell r="C416">
            <v>1003434.66</v>
          </cell>
          <cell r="D416">
            <v>1293.05</v>
          </cell>
          <cell r="E416">
            <v>1290.1199999999999</v>
          </cell>
          <cell r="F416">
            <v>2.9300000000000637</v>
          </cell>
          <cell r="G416" t="str">
            <v>Pozo de Inspección</v>
          </cell>
          <cell r="H416" t="str">
            <v>Existente</v>
          </cell>
        </row>
        <row r="417">
          <cell r="A417">
            <v>233</v>
          </cell>
          <cell r="B417">
            <v>1145531.93</v>
          </cell>
          <cell r="C417">
            <v>1003410.41</v>
          </cell>
          <cell r="D417">
            <v>1293.23</v>
          </cell>
          <cell r="E417">
            <v>1291.07</v>
          </cell>
          <cell r="F417">
            <v>2.1600000000000819</v>
          </cell>
          <cell r="G417" t="str">
            <v>Pozo de Inspección</v>
          </cell>
          <cell r="H417" t="str">
            <v>Existente</v>
          </cell>
        </row>
        <row r="418">
          <cell r="A418">
            <v>234</v>
          </cell>
          <cell r="B418">
            <v>1145570.56</v>
          </cell>
          <cell r="C418">
            <v>1003410.97</v>
          </cell>
          <cell r="D418">
            <v>1295.93</v>
          </cell>
          <cell r="E418">
            <v>1292.75</v>
          </cell>
          <cell r="F418">
            <v>3.1800000000000637</v>
          </cell>
          <cell r="G418" t="str">
            <v>Pozo de Inspección</v>
          </cell>
          <cell r="H418" t="str">
            <v>Existente</v>
          </cell>
        </row>
        <row r="419">
          <cell r="A419">
            <v>235</v>
          </cell>
          <cell r="B419">
            <v>1145574.96</v>
          </cell>
          <cell r="C419">
            <v>1003408.96</v>
          </cell>
          <cell r="D419">
            <v>1296.42</v>
          </cell>
          <cell r="E419">
            <v>1293.8399999999999</v>
          </cell>
          <cell r="F419">
            <v>2.5800000000001546</v>
          </cell>
          <cell r="G419" t="str">
            <v>Pozo de Inspección</v>
          </cell>
          <cell r="H419" t="str">
            <v>Existente</v>
          </cell>
        </row>
        <row r="420">
          <cell r="A420">
            <v>236</v>
          </cell>
          <cell r="B420">
            <v>1145581.98</v>
          </cell>
          <cell r="C420">
            <v>1003423.83</v>
          </cell>
          <cell r="D420">
            <v>1295.8900000000001</v>
          </cell>
          <cell r="E420">
            <v>1293.8699999999999</v>
          </cell>
          <cell r="F420">
            <v>2.0200000000002092</v>
          </cell>
          <cell r="G420" t="str">
            <v>Pozo de Inspección</v>
          </cell>
          <cell r="H420" t="str">
            <v>Existente</v>
          </cell>
        </row>
        <row r="421">
          <cell r="A421">
            <v>237</v>
          </cell>
          <cell r="B421">
            <v>1145601</v>
          </cell>
          <cell r="C421">
            <v>1003397.18</v>
          </cell>
          <cell r="D421">
            <v>1299.6400000000001</v>
          </cell>
          <cell r="E421">
            <v>1298.01</v>
          </cell>
          <cell r="F421">
            <v>1.6300000000001091</v>
          </cell>
          <cell r="G421" t="str">
            <v>Pozo de Inspección</v>
          </cell>
          <cell r="H421" t="str">
            <v>Existente</v>
          </cell>
        </row>
        <row r="422">
          <cell r="A422">
            <v>238</v>
          </cell>
          <cell r="B422">
            <v>1145552.98</v>
          </cell>
          <cell r="C422">
            <v>1003375.36</v>
          </cell>
          <cell r="D422">
            <v>1300.54</v>
          </cell>
          <cell r="E422">
            <v>1298.6199999999999</v>
          </cell>
          <cell r="F422">
            <v>1.9200000000000728</v>
          </cell>
          <cell r="G422" t="str">
            <v>Pozo de Inspección</v>
          </cell>
          <cell r="H422" t="str">
            <v>Existente</v>
          </cell>
        </row>
        <row r="423">
          <cell r="A423">
            <v>239</v>
          </cell>
          <cell r="B423">
            <v>1145628.1100000001</v>
          </cell>
          <cell r="C423">
            <v>1003397.09</v>
          </cell>
          <cell r="D423">
            <v>1307.4100000000001</v>
          </cell>
          <cell r="E423">
            <v>1304.8499999999999</v>
          </cell>
          <cell r="F423">
            <v>2.5600000000001728</v>
          </cell>
          <cell r="G423" t="str">
            <v>Pozo de Inspección</v>
          </cell>
          <cell r="H423" t="str">
            <v>Existente</v>
          </cell>
        </row>
        <row r="424">
          <cell r="A424">
            <v>240</v>
          </cell>
          <cell r="B424">
            <v>1145636.07</v>
          </cell>
          <cell r="C424">
            <v>1003441.08</v>
          </cell>
          <cell r="D424">
            <v>1306.75</v>
          </cell>
          <cell r="E424">
            <v>1305.55</v>
          </cell>
          <cell r="F424">
            <v>1.2000000000000455</v>
          </cell>
          <cell r="G424" t="str">
            <v>Pozo de Inspección</v>
          </cell>
          <cell r="H424" t="str">
            <v>Existente</v>
          </cell>
        </row>
        <row r="425">
          <cell r="A425">
            <v>241</v>
          </cell>
          <cell r="B425">
            <v>1145215.94</v>
          </cell>
          <cell r="C425">
            <v>1003058.91</v>
          </cell>
          <cell r="D425">
            <v>1299.1099999999999</v>
          </cell>
          <cell r="E425">
            <v>1296.23</v>
          </cell>
          <cell r="F425">
            <v>2.8799999999998818</v>
          </cell>
          <cell r="G425" t="str">
            <v>Pozo de Inspección</v>
          </cell>
          <cell r="H425" t="str">
            <v>Existente</v>
          </cell>
        </row>
        <row r="426">
          <cell r="A426">
            <v>242</v>
          </cell>
          <cell r="B426">
            <v>1145239.52</v>
          </cell>
          <cell r="C426">
            <v>1003056.92</v>
          </cell>
          <cell r="D426">
            <v>1298.0899999999999</v>
          </cell>
          <cell r="E426">
            <v>1296.8900000000001</v>
          </cell>
          <cell r="F426">
            <v>1.1999999999998181</v>
          </cell>
          <cell r="G426" t="str">
            <v>Pozo de Inspección</v>
          </cell>
          <cell r="H426" t="str">
            <v>Existente</v>
          </cell>
        </row>
        <row r="427">
          <cell r="A427">
            <v>243</v>
          </cell>
          <cell r="B427">
            <v>1145266.97</v>
          </cell>
          <cell r="C427">
            <v>1003055.66</v>
          </cell>
          <cell r="D427">
            <v>1297.32</v>
          </cell>
          <cell r="E427">
            <v>1291.7</v>
          </cell>
          <cell r="F427">
            <v>5.6199999999998909</v>
          </cell>
          <cell r="G427" t="str">
            <v>Pozo de Inspección</v>
          </cell>
          <cell r="H427" t="str">
            <v>Existente</v>
          </cell>
        </row>
        <row r="428">
          <cell r="A428">
            <v>244</v>
          </cell>
          <cell r="B428">
            <v>1145290.29</v>
          </cell>
          <cell r="C428">
            <v>1003053.88</v>
          </cell>
          <cell r="D428">
            <v>1299.44</v>
          </cell>
          <cell r="E428">
            <v>1297.5</v>
          </cell>
          <cell r="F428">
            <v>1.9400000000000546</v>
          </cell>
          <cell r="G428" t="str">
            <v>Pozo de Inspección</v>
          </cell>
          <cell r="H428" t="str">
            <v>Existente</v>
          </cell>
        </row>
        <row r="429">
          <cell r="A429">
            <v>245</v>
          </cell>
          <cell r="B429">
            <v>1145294.8600000001</v>
          </cell>
          <cell r="C429">
            <v>1003059.23</v>
          </cell>
          <cell r="D429">
            <v>1300.0999999999999</v>
          </cell>
          <cell r="E429">
            <v>1298.21</v>
          </cell>
          <cell r="F429">
            <v>1.8899999999998727</v>
          </cell>
          <cell r="G429" t="str">
            <v>Pozo de Inspección</v>
          </cell>
          <cell r="H429" t="str">
            <v>Existente</v>
          </cell>
        </row>
        <row r="430">
          <cell r="A430">
            <v>246</v>
          </cell>
          <cell r="B430">
            <v>1145298.49</v>
          </cell>
          <cell r="C430">
            <v>1003097.41</v>
          </cell>
          <cell r="D430">
            <v>1302.54</v>
          </cell>
          <cell r="E430">
            <v>1300.47</v>
          </cell>
          <cell r="F430">
            <v>2.0699999999999363</v>
          </cell>
          <cell r="G430" t="str">
            <v>Pozo de Inspección</v>
          </cell>
          <cell r="H430" t="str">
            <v>Existente</v>
          </cell>
        </row>
        <row r="431">
          <cell r="A431">
            <v>247</v>
          </cell>
          <cell r="B431">
            <v>1145298.83</v>
          </cell>
          <cell r="C431">
            <v>1003127.35</v>
          </cell>
          <cell r="D431">
            <v>1304.74</v>
          </cell>
          <cell r="E431">
            <v>1303.04</v>
          </cell>
          <cell r="F431">
            <v>1.7000000000000455</v>
          </cell>
          <cell r="G431" t="str">
            <v>Pozo de Inspección</v>
          </cell>
          <cell r="H431" t="str">
            <v>Existente</v>
          </cell>
        </row>
        <row r="432">
          <cell r="A432">
            <v>248</v>
          </cell>
          <cell r="B432">
            <v>1145261.1299999999</v>
          </cell>
          <cell r="C432">
            <v>1003130.56</v>
          </cell>
          <cell r="D432">
            <v>1302.21</v>
          </cell>
          <cell r="E432">
            <v>1300.53</v>
          </cell>
          <cell r="F432">
            <v>1.6800000000000637</v>
          </cell>
          <cell r="G432" t="str">
            <v>Pozo de Inspección</v>
          </cell>
          <cell r="H432" t="str">
            <v>Existente</v>
          </cell>
        </row>
        <row r="433">
          <cell r="A433">
            <v>249</v>
          </cell>
          <cell r="B433">
            <v>1145787.1200000001</v>
          </cell>
          <cell r="C433">
            <v>1003417.9</v>
          </cell>
          <cell r="D433">
            <v>1312.18</v>
          </cell>
          <cell r="E433">
            <v>1310.6600000000001</v>
          </cell>
          <cell r="F433">
            <v>1.5199999999999818</v>
          </cell>
          <cell r="G433" t="str">
            <v>Pozo de Inspección</v>
          </cell>
          <cell r="H433" t="str">
            <v>Existente</v>
          </cell>
        </row>
        <row r="434">
          <cell r="A434">
            <v>250</v>
          </cell>
          <cell r="B434">
            <v>1145723.27</v>
          </cell>
          <cell r="C434">
            <v>1003389.68</v>
          </cell>
          <cell r="D434">
            <v>1311.03</v>
          </cell>
          <cell r="E434">
            <v>1308.8900000000001</v>
          </cell>
          <cell r="F434">
            <v>2.1399999999998727</v>
          </cell>
          <cell r="G434" t="str">
            <v>Pozo de Inspección</v>
          </cell>
          <cell r="H434" t="str">
            <v>Existente</v>
          </cell>
        </row>
        <row r="435">
          <cell r="A435">
            <v>251</v>
          </cell>
          <cell r="B435">
            <v>1146355.83</v>
          </cell>
          <cell r="C435">
            <v>1003920.09</v>
          </cell>
          <cell r="D435">
            <v>1309.71</v>
          </cell>
          <cell r="E435">
            <v>1308.05</v>
          </cell>
          <cell r="F435">
            <v>1.6600000000000819</v>
          </cell>
          <cell r="G435" t="str">
            <v>Pozo de Inspección</v>
          </cell>
          <cell r="H435" t="str">
            <v>Existente</v>
          </cell>
        </row>
        <row r="436">
          <cell r="A436">
            <v>252</v>
          </cell>
          <cell r="B436">
            <v>1146354.27</v>
          </cell>
          <cell r="C436">
            <v>1003918.96</v>
          </cell>
          <cell r="D436">
            <v>1309.7</v>
          </cell>
          <cell r="E436">
            <v>1308.5899999999999</v>
          </cell>
          <cell r="F436">
            <v>1.1100000000001273</v>
          </cell>
          <cell r="G436" t="str">
            <v>Pozo de Inspección</v>
          </cell>
          <cell r="H436" t="str">
            <v>Existente</v>
          </cell>
        </row>
        <row r="437">
          <cell r="A437">
            <v>253</v>
          </cell>
          <cell r="B437">
            <v>1146344.7</v>
          </cell>
          <cell r="C437">
            <v>1003920.28</v>
          </cell>
          <cell r="D437">
            <v>1309.8</v>
          </cell>
          <cell r="E437">
            <v>1308.96</v>
          </cell>
          <cell r="F437">
            <v>0.83999999999991815</v>
          </cell>
          <cell r="G437" t="str">
            <v>Pozo de Inspección</v>
          </cell>
          <cell r="H437" t="str">
            <v>Existente</v>
          </cell>
        </row>
        <row r="438">
          <cell r="A438">
            <v>254</v>
          </cell>
          <cell r="B438">
            <v>1146343.97</v>
          </cell>
          <cell r="C438">
            <v>1003918.84</v>
          </cell>
          <cell r="D438">
            <v>1309.82</v>
          </cell>
          <cell r="E438">
            <v>1308.32</v>
          </cell>
          <cell r="F438">
            <v>1.5</v>
          </cell>
          <cell r="G438" t="str">
            <v>Pozo de Inspección</v>
          </cell>
          <cell r="H438" t="str">
            <v>Existente</v>
          </cell>
        </row>
        <row r="439">
          <cell r="A439">
            <v>255</v>
          </cell>
          <cell r="B439">
            <v>1146347.6399999999</v>
          </cell>
          <cell r="C439">
            <v>1003944.13</v>
          </cell>
          <cell r="D439">
            <v>1309.75</v>
          </cell>
          <cell r="E439">
            <v>1308.32</v>
          </cell>
          <cell r="F439">
            <v>1.4300000000000637</v>
          </cell>
          <cell r="G439" t="str">
            <v>Pozo de Inspección</v>
          </cell>
          <cell r="H439" t="str">
            <v>Existente</v>
          </cell>
        </row>
        <row r="440">
          <cell r="A440">
            <v>256</v>
          </cell>
          <cell r="B440">
            <v>1146349.32</v>
          </cell>
          <cell r="C440">
            <v>1003945.47</v>
          </cell>
          <cell r="D440">
            <v>1309.75</v>
          </cell>
          <cell r="E440">
            <v>1307.8800000000001</v>
          </cell>
          <cell r="F440">
            <v>1.8699999999998909</v>
          </cell>
          <cell r="G440" t="str">
            <v>Pozo de Inspección</v>
          </cell>
          <cell r="H440" t="str">
            <v>Existente</v>
          </cell>
        </row>
        <row r="441">
          <cell r="A441">
            <v>257</v>
          </cell>
          <cell r="B441">
            <v>1146341.73</v>
          </cell>
          <cell r="C441">
            <v>1003953.2</v>
          </cell>
          <cell r="D441">
            <v>1309.75</v>
          </cell>
          <cell r="E441">
            <v>1307.1600000000001</v>
          </cell>
          <cell r="F441">
            <v>2.5899999999999181</v>
          </cell>
          <cell r="G441" t="str">
            <v>Pozo de Inspección</v>
          </cell>
          <cell r="H441" t="str">
            <v>Existente</v>
          </cell>
        </row>
        <row r="442">
          <cell r="A442">
            <v>258</v>
          </cell>
          <cell r="B442">
            <v>1146342.33</v>
          </cell>
          <cell r="C442">
            <v>1003949.15</v>
          </cell>
          <cell r="D442">
            <v>1309.78</v>
          </cell>
          <cell r="E442">
            <v>1307.8599999999999</v>
          </cell>
          <cell r="F442">
            <v>1.9200000000000728</v>
          </cell>
          <cell r="G442" t="str">
            <v>Pozo de Inspección</v>
          </cell>
          <cell r="H442" t="str">
            <v>Existente</v>
          </cell>
        </row>
        <row r="443">
          <cell r="A443">
            <v>259</v>
          </cell>
          <cell r="B443">
            <v>1146338.8</v>
          </cell>
          <cell r="C443">
            <v>1003944.81</v>
          </cell>
          <cell r="D443">
            <v>1309.96</v>
          </cell>
          <cell r="E443">
            <v>1308.53</v>
          </cell>
          <cell r="F443">
            <v>1.4300000000000637</v>
          </cell>
          <cell r="G443" t="str">
            <v>Pozo de Inspección</v>
          </cell>
          <cell r="H443" t="str">
            <v>Existente</v>
          </cell>
        </row>
        <row r="444">
          <cell r="A444">
            <v>260</v>
          </cell>
          <cell r="B444">
            <v>1146317.78</v>
          </cell>
          <cell r="C444">
            <v>1003943.47</v>
          </cell>
          <cell r="D444">
            <v>1309.6300000000001</v>
          </cell>
          <cell r="E444">
            <v>1307.53</v>
          </cell>
          <cell r="F444">
            <v>2.1000000000001364</v>
          </cell>
          <cell r="G444" t="str">
            <v>Pozo de Inspección</v>
          </cell>
          <cell r="H444" t="str">
            <v>Existente</v>
          </cell>
        </row>
        <row r="445">
          <cell r="A445">
            <v>261</v>
          </cell>
          <cell r="B445">
            <v>1145620.17</v>
          </cell>
          <cell r="C445">
            <v>1003449.56</v>
          </cell>
          <cell r="D445">
            <v>1306.48</v>
          </cell>
          <cell r="E445">
            <v>1305.55</v>
          </cell>
          <cell r="F445">
            <v>0.93000000000006366</v>
          </cell>
          <cell r="G445" t="str">
            <v>Pozo de Inspección</v>
          </cell>
          <cell r="H445" t="str">
            <v>Existente</v>
          </cell>
        </row>
        <row r="446">
          <cell r="A446">
            <v>262</v>
          </cell>
          <cell r="B446">
            <v>1145596.55</v>
          </cell>
          <cell r="C446">
            <v>1003462.64</v>
          </cell>
          <cell r="D446">
            <v>1306.55</v>
          </cell>
          <cell r="E446">
            <v>1305.19</v>
          </cell>
          <cell r="F446">
            <v>1.3599999999999</v>
          </cell>
          <cell r="G446" t="str">
            <v>Pozo de Inspección</v>
          </cell>
          <cell r="H446" t="str">
            <v>Existente</v>
          </cell>
        </row>
        <row r="447">
          <cell r="A447">
            <v>263</v>
          </cell>
          <cell r="B447">
            <v>1145568.3500000001</v>
          </cell>
          <cell r="C447">
            <v>1003478.09</v>
          </cell>
          <cell r="D447">
            <v>1306.6099999999999</v>
          </cell>
          <cell r="E447">
            <v>1304.6199999999999</v>
          </cell>
          <cell r="F447">
            <v>1.9900000000000091</v>
          </cell>
          <cell r="G447" t="str">
            <v>Pozo de Inspección</v>
          </cell>
          <cell r="H447" t="str">
            <v>Existente</v>
          </cell>
        </row>
        <row r="448">
          <cell r="A448">
            <v>264</v>
          </cell>
          <cell r="B448">
            <v>1145544.54</v>
          </cell>
          <cell r="C448">
            <v>1003491.56</v>
          </cell>
          <cell r="D448">
            <v>1306.95</v>
          </cell>
          <cell r="E448">
            <v>1304.0899999999999</v>
          </cell>
          <cell r="F448">
            <v>2.8600000000001273</v>
          </cell>
          <cell r="G448" t="str">
            <v>Pozo de Inspección</v>
          </cell>
          <cell r="H448" t="str">
            <v>Existente</v>
          </cell>
        </row>
        <row r="449">
          <cell r="A449">
            <v>265</v>
          </cell>
          <cell r="B449">
            <v>1145517.55</v>
          </cell>
          <cell r="C449">
            <v>1003506.59</v>
          </cell>
          <cell r="D449">
            <v>1306.58</v>
          </cell>
          <cell r="E449">
            <v>1303.98</v>
          </cell>
          <cell r="F449">
            <v>2.5999999999999091</v>
          </cell>
          <cell r="G449" t="str">
            <v>Pozo de Inspección</v>
          </cell>
          <cell r="H449" t="str">
            <v>Existente</v>
          </cell>
        </row>
        <row r="450">
          <cell r="A450">
            <v>266</v>
          </cell>
          <cell r="B450">
            <v>1145484.31</v>
          </cell>
          <cell r="C450">
            <v>1003518.61</v>
          </cell>
          <cell r="D450">
            <v>1305.69</v>
          </cell>
          <cell r="E450">
            <v>1303.74</v>
          </cell>
          <cell r="F450">
            <v>1.9500000000000455</v>
          </cell>
          <cell r="G450" t="str">
            <v>Pozo de Inspección</v>
          </cell>
          <cell r="H450" t="str">
            <v>Existente</v>
          </cell>
        </row>
        <row r="451">
          <cell r="A451">
            <v>267</v>
          </cell>
          <cell r="B451">
            <v>1145480.8</v>
          </cell>
          <cell r="C451">
            <v>1003366.99</v>
          </cell>
          <cell r="D451">
            <v>1296.46</v>
          </cell>
          <cell r="E451">
            <v>1294.8800000000001</v>
          </cell>
          <cell r="F451">
            <v>1.5799999999999272</v>
          </cell>
          <cell r="G451" t="str">
            <v>Pozo de Inspección</v>
          </cell>
          <cell r="H451" t="str">
            <v>Existente</v>
          </cell>
        </row>
        <row r="452">
          <cell r="A452">
            <v>268</v>
          </cell>
          <cell r="B452">
            <v>1145443.03</v>
          </cell>
          <cell r="C452">
            <v>1003371.54</v>
          </cell>
          <cell r="D452">
            <v>1295.82</v>
          </cell>
          <cell r="E452">
            <v>1293.95</v>
          </cell>
          <cell r="F452">
            <v>1.8699999999998909</v>
          </cell>
          <cell r="G452" t="str">
            <v>Pozo de Inspección</v>
          </cell>
          <cell r="H452" t="str">
            <v>Existente</v>
          </cell>
        </row>
        <row r="453">
          <cell r="A453">
            <v>269</v>
          </cell>
          <cell r="B453">
            <v>1145955.18</v>
          </cell>
          <cell r="C453">
            <v>1003454.52</v>
          </cell>
          <cell r="D453">
            <v>1304.18</v>
          </cell>
          <cell r="E453">
            <v>1301.44</v>
          </cell>
          <cell r="F453">
            <v>2.7400000000000091</v>
          </cell>
          <cell r="G453" t="str">
            <v>Pozo de Inspección</v>
          </cell>
          <cell r="H453" t="str">
            <v>Existente</v>
          </cell>
        </row>
        <row r="454">
          <cell r="A454">
            <v>270</v>
          </cell>
          <cell r="B454">
            <v>1145960.3700000001</v>
          </cell>
          <cell r="C454">
            <v>1003449.33</v>
          </cell>
          <cell r="D454">
            <v>1307.24</v>
          </cell>
          <cell r="E454">
            <v>1303.6400000000001</v>
          </cell>
          <cell r="F454">
            <v>3.5999999999999091</v>
          </cell>
          <cell r="G454" t="str">
            <v>Pozo de Inspección</v>
          </cell>
          <cell r="H454" t="str">
            <v>Existente</v>
          </cell>
        </row>
        <row r="455">
          <cell r="A455">
            <v>271</v>
          </cell>
          <cell r="B455">
            <v>1146681.99</v>
          </cell>
          <cell r="C455">
            <v>1003381.59</v>
          </cell>
          <cell r="D455">
            <v>1316.81</v>
          </cell>
          <cell r="E455">
            <v>1315</v>
          </cell>
          <cell r="F455">
            <v>1.8099999999999454</v>
          </cell>
          <cell r="G455" t="str">
            <v>Pozo de Inspección</v>
          </cell>
          <cell r="H455" t="str">
            <v>Existente</v>
          </cell>
        </row>
        <row r="456">
          <cell r="A456">
            <v>272</v>
          </cell>
          <cell r="B456">
            <v>1146687.29</v>
          </cell>
          <cell r="C456">
            <v>1003361.77</v>
          </cell>
          <cell r="D456">
            <v>1316.96</v>
          </cell>
          <cell r="E456">
            <v>1315.45</v>
          </cell>
          <cell r="F456">
            <v>1.5099999999999909</v>
          </cell>
          <cell r="G456" t="str">
            <v>Pozo de Inspección</v>
          </cell>
          <cell r="H456" t="str">
            <v>Existente</v>
          </cell>
        </row>
        <row r="457">
          <cell r="A457">
            <v>273</v>
          </cell>
          <cell r="B457">
            <v>1146695.07</v>
          </cell>
          <cell r="C457">
            <v>1003333.8</v>
          </cell>
          <cell r="D457">
            <v>1319.41</v>
          </cell>
          <cell r="E457">
            <v>1317.94</v>
          </cell>
          <cell r="F457">
            <v>1.4700000000000273</v>
          </cell>
          <cell r="G457" t="str">
            <v>Pozo de Inspección</v>
          </cell>
          <cell r="H457" t="str">
            <v>Existente</v>
          </cell>
        </row>
        <row r="458">
          <cell r="A458">
            <v>274</v>
          </cell>
          <cell r="B458">
            <v>1146650.77</v>
          </cell>
          <cell r="C458">
            <v>1003379.18</v>
          </cell>
          <cell r="D458">
            <v>1317.09</v>
          </cell>
          <cell r="E458">
            <v>1315.58</v>
          </cell>
          <cell r="F458">
            <v>1.5099999999999909</v>
          </cell>
          <cell r="G458" t="str">
            <v>Pozo de Inspección</v>
          </cell>
          <cell r="H458" t="str">
            <v>Existente</v>
          </cell>
        </row>
        <row r="459">
          <cell r="A459">
            <v>275</v>
          </cell>
          <cell r="B459">
            <v>1146641</v>
          </cell>
          <cell r="C459">
            <v>1003382.55</v>
          </cell>
          <cell r="D459">
            <v>1317.4</v>
          </cell>
          <cell r="E459">
            <v>1316.54</v>
          </cell>
          <cell r="F459">
            <v>0.86000000000012733</v>
          </cell>
          <cell r="G459" t="str">
            <v>Pozo de Inspección</v>
          </cell>
          <cell r="H459" t="str">
            <v>Existente</v>
          </cell>
        </row>
        <row r="460">
          <cell r="A460">
            <v>276</v>
          </cell>
          <cell r="B460">
            <v>1146600.23</v>
          </cell>
          <cell r="C460">
            <v>1003385.22</v>
          </cell>
          <cell r="D460">
            <v>1317.96</v>
          </cell>
          <cell r="E460">
            <v>1315.75</v>
          </cell>
          <cell r="F460">
            <v>2.2100000000000364</v>
          </cell>
          <cell r="G460" t="str">
            <v>Pozo de Inspección</v>
          </cell>
          <cell r="H460" t="str">
            <v>Existente</v>
          </cell>
        </row>
        <row r="461">
          <cell r="A461">
            <v>277</v>
          </cell>
          <cell r="B461">
            <v>1146603.45</v>
          </cell>
          <cell r="C461">
            <v>1003416.21</v>
          </cell>
          <cell r="D461">
            <v>1317.23</v>
          </cell>
          <cell r="E461">
            <v>1316.31</v>
          </cell>
          <cell r="F461">
            <v>0.92000000000007276</v>
          </cell>
          <cell r="G461" t="str">
            <v>Pozo de Inspección</v>
          </cell>
          <cell r="H461" t="str">
            <v>Existente</v>
          </cell>
        </row>
        <row r="462">
          <cell r="A462">
            <v>278</v>
          </cell>
          <cell r="B462">
            <v>1146604.8400000001</v>
          </cell>
          <cell r="C462">
            <v>1003436.49</v>
          </cell>
          <cell r="D462">
            <v>1314.1</v>
          </cell>
          <cell r="E462">
            <v>1313.16</v>
          </cell>
          <cell r="F462">
            <v>0.9399999999998272</v>
          </cell>
          <cell r="G462" t="str">
            <v>Cámara de Caida</v>
          </cell>
          <cell r="H462" t="str">
            <v>Existente</v>
          </cell>
        </row>
        <row r="463">
          <cell r="A463">
            <v>279</v>
          </cell>
          <cell r="B463">
            <v>1146630.69</v>
          </cell>
          <cell r="C463">
            <v>1003433.83</v>
          </cell>
          <cell r="D463">
            <v>1316</v>
          </cell>
          <cell r="E463">
            <v>1314.97</v>
          </cell>
          <cell r="F463">
            <v>1.0299999999999727</v>
          </cell>
          <cell r="G463" t="str">
            <v>Cámara de Caida</v>
          </cell>
          <cell r="H463" t="str">
            <v>Existente</v>
          </cell>
        </row>
        <row r="464">
          <cell r="A464">
            <v>280</v>
          </cell>
          <cell r="B464">
            <v>1146606.0800000001</v>
          </cell>
          <cell r="C464">
            <v>1003453.7</v>
          </cell>
          <cell r="D464">
            <v>1311.57</v>
          </cell>
          <cell r="E464">
            <v>1308.24</v>
          </cell>
          <cell r="F464">
            <v>3.3299999999999272</v>
          </cell>
          <cell r="G464" t="str">
            <v>Cámara de Caida</v>
          </cell>
          <cell r="H464" t="str">
            <v>Existente</v>
          </cell>
        </row>
        <row r="465">
          <cell r="A465">
            <v>281</v>
          </cell>
          <cell r="B465">
            <v>1145221.8500000001</v>
          </cell>
          <cell r="C465">
            <v>1002988.35</v>
          </cell>
          <cell r="D465">
            <v>1279.49</v>
          </cell>
          <cell r="E465">
            <v>1277.8499999999999</v>
          </cell>
          <cell r="F465">
            <v>1.6400000000001</v>
          </cell>
          <cell r="G465" t="str">
            <v>Pozo de Inspección</v>
          </cell>
          <cell r="H465" t="str">
            <v>Existente</v>
          </cell>
        </row>
        <row r="466">
          <cell r="A466">
            <v>282</v>
          </cell>
          <cell r="B466">
            <v>1145157.24</v>
          </cell>
          <cell r="C466">
            <v>1003001.81</v>
          </cell>
          <cell r="D466">
            <v>1278.6199999999999</v>
          </cell>
          <cell r="E466">
            <v>1275.73</v>
          </cell>
          <cell r="F466">
            <v>2.8899999999998727</v>
          </cell>
          <cell r="G466" t="str">
            <v>Pozo de Inspección</v>
          </cell>
          <cell r="H466" t="str">
            <v>Existente</v>
          </cell>
        </row>
        <row r="467">
          <cell r="A467">
            <v>283</v>
          </cell>
          <cell r="B467">
            <v>1145160.79</v>
          </cell>
          <cell r="C467">
            <v>1002992.29</v>
          </cell>
          <cell r="D467">
            <v>1283.79</v>
          </cell>
          <cell r="E467">
            <v>1278.6099999999999</v>
          </cell>
          <cell r="F467">
            <v>5.1800000000000637</v>
          </cell>
          <cell r="G467" t="str">
            <v>Pozo de Inspección</v>
          </cell>
          <cell r="H467" t="str">
            <v>Existente</v>
          </cell>
        </row>
        <row r="468">
          <cell r="A468">
            <v>284</v>
          </cell>
          <cell r="B468">
            <v>1145164.6000000001</v>
          </cell>
          <cell r="C468">
            <v>1002981.94</v>
          </cell>
          <cell r="D468">
            <v>1290.3399999999999</v>
          </cell>
          <cell r="E468">
            <v>1285.8900000000001</v>
          </cell>
          <cell r="F468">
            <v>4.4499999999998181</v>
          </cell>
          <cell r="G468" t="str">
            <v>Pozo de Inspección</v>
          </cell>
          <cell r="H468" t="str">
            <v>Existente</v>
          </cell>
        </row>
        <row r="469">
          <cell r="A469">
            <v>285</v>
          </cell>
          <cell r="B469">
            <v>1145167.4099999999</v>
          </cell>
          <cell r="C469">
            <v>1002969.84</v>
          </cell>
          <cell r="D469">
            <v>1297.01</v>
          </cell>
          <cell r="E469">
            <v>1293.1300000000001</v>
          </cell>
          <cell r="F469">
            <v>3.8799999999998818</v>
          </cell>
          <cell r="G469" t="str">
            <v>Pozo de Inspección</v>
          </cell>
          <cell r="H469" t="str">
            <v>Existente</v>
          </cell>
        </row>
        <row r="470">
          <cell r="A470">
            <v>286</v>
          </cell>
          <cell r="B470">
            <v>1145135.3799999999</v>
          </cell>
          <cell r="C470">
            <v>1002998.52</v>
          </cell>
          <cell r="D470">
            <v>1277.01</v>
          </cell>
          <cell r="E470">
            <v>1275.25</v>
          </cell>
          <cell r="F470">
            <v>1.7599999999999909</v>
          </cell>
          <cell r="G470" t="str">
            <v>Pozo de Inspección</v>
          </cell>
          <cell r="H470" t="str">
            <v>Existente</v>
          </cell>
        </row>
        <row r="471">
          <cell r="A471">
            <v>287</v>
          </cell>
          <cell r="B471">
            <v>1145122.3999999999</v>
          </cell>
          <cell r="C471">
            <v>1002997.06</v>
          </cell>
          <cell r="D471">
            <v>1276.33</v>
          </cell>
          <cell r="E471">
            <v>1274.9100000000001</v>
          </cell>
          <cell r="F471">
            <v>1.4199999999998454</v>
          </cell>
          <cell r="G471" t="str">
            <v>Pozo de Inspección</v>
          </cell>
          <cell r="H471" t="str">
            <v>Existente</v>
          </cell>
        </row>
        <row r="472">
          <cell r="A472">
            <v>288</v>
          </cell>
          <cell r="B472">
            <v>1145084.77</v>
          </cell>
          <cell r="C472">
            <v>1002989.65</v>
          </cell>
          <cell r="D472">
            <v>1276.6400000000001</v>
          </cell>
          <cell r="E472">
            <v>1274.0999999999999</v>
          </cell>
          <cell r="F472">
            <v>2.540000000000191</v>
          </cell>
          <cell r="G472" t="str">
            <v>Pozo de Inspección</v>
          </cell>
          <cell r="H472" t="str">
            <v>Existente</v>
          </cell>
        </row>
        <row r="473">
          <cell r="A473">
            <v>289</v>
          </cell>
          <cell r="B473">
            <v>1145077.08</v>
          </cell>
          <cell r="C473">
            <v>1002993.27</v>
          </cell>
          <cell r="D473">
            <v>1278.0999999999999</v>
          </cell>
          <cell r="E473">
            <v>1274.06</v>
          </cell>
          <cell r="F473">
            <v>4.0399999999999636</v>
          </cell>
          <cell r="G473" t="str">
            <v>Pozo de Inspección</v>
          </cell>
          <cell r="H473" t="str">
            <v>Existente</v>
          </cell>
        </row>
        <row r="474">
          <cell r="A474">
            <v>290</v>
          </cell>
          <cell r="B474">
            <v>1145067.7</v>
          </cell>
          <cell r="C474">
            <v>1002996.6</v>
          </cell>
          <cell r="D474">
            <v>1277.29</v>
          </cell>
          <cell r="E474">
            <v>1273.8699999999999</v>
          </cell>
          <cell r="F474">
            <v>3.4200000000000728</v>
          </cell>
          <cell r="G474" t="str">
            <v>Cámara de Caida</v>
          </cell>
          <cell r="H474" t="str">
            <v>Existente</v>
          </cell>
        </row>
        <row r="475">
          <cell r="A475">
            <v>291</v>
          </cell>
          <cell r="B475">
            <v>1144896</v>
          </cell>
          <cell r="C475">
            <v>1002307.11</v>
          </cell>
          <cell r="D475">
            <v>1289.97</v>
          </cell>
          <cell r="E475">
            <v>1287.9100000000001</v>
          </cell>
          <cell r="F475">
            <v>2.0599999999999454</v>
          </cell>
          <cell r="G475" t="str">
            <v>Pozo de Inspección</v>
          </cell>
          <cell r="H475" t="str">
            <v>Existente</v>
          </cell>
        </row>
        <row r="476">
          <cell r="A476">
            <v>292</v>
          </cell>
          <cell r="B476">
            <v>1144881.6200000001</v>
          </cell>
          <cell r="C476">
            <v>1002274.9</v>
          </cell>
          <cell r="D476">
            <v>1286.96</v>
          </cell>
          <cell r="E476">
            <v>1284.94</v>
          </cell>
          <cell r="F476">
            <v>2.0199999999999818</v>
          </cell>
          <cell r="G476" t="str">
            <v>Pozo de Inspección</v>
          </cell>
          <cell r="H476" t="str">
            <v>Existente</v>
          </cell>
        </row>
        <row r="477">
          <cell r="A477">
            <v>293</v>
          </cell>
          <cell r="B477">
            <v>1144940.48</v>
          </cell>
          <cell r="C477">
            <v>1002314.02</v>
          </cell>
          <cell r="D477">
            <v>1285.8599999999999</v>
          </cell>
          <cell r="E477">
            <v>1283.8699999999999</v>
          </cell>
          <cell r="F477">
            <v>1.9900000000000091</v>
          </cell>
          <cell r="G477" t="str">
            <v>Pozo de Inspección</v>
          </cell>
          <cell r="H477" t="str">
            <v>Existente</v>
          </cell>
        </row>
        <row r="478">
          <cell r="A478">
            <v>294</v>
          </cell>
          <cell r="B478">
            <v>1144963.99</v>
          </cell>
          <cell r="C478">
            <v>1002330.97</v>
          </cell>
          <cell r="D478">
            <v>1286.71</v>
          </cell>
          <cell r="E478">
            <v>1285.01</v>
          </cell>
          <cell r="F478">
            <v>1.7000000000000455</v>
          </cell>
          <cell r="G478" t="str">
            <v>Pozo de Inspección</v>
          </cell>
          <cell r="H478" t="str">
            <v>Existente</v>
          </cell>
        </row>
        <row r="479">
          <cell r="A479">
            <v>295</v>
          </cell>
          <cell r="B479">
            <v>1144975.2</v>
          </cell>
          <cell r="C479">
            <v>1002314.3</v>
          </cell>
          <cell r="D479">
            <v>1283.8900000000001</v>
          </cell>
          <cell r="E479">
            <v>1282.31</v>
          </cell>
          <cell r="F479">
            <v>1.5800000000001546</v>
          </cell>
          <cell r="G479" t="str">
            <v>Pozo de Inspección</v>
          </cell>
          <cell r="H479" t="str">
            <v>Existente</v>
          </cell>
        </row>
        <row r="480">
          <cell r="A480">
            <v>296</v>
          </cell>
          <cell r="B480">
            <v>1144951.18</v>
          </cell>
          <cell r="C480">
            <v>1002298.16</v>
          </cell>
          <cell r="D480">
            <v>1283.27</v>
          </cell>
          <cell r="E480">
            <v>1280.81</v>
          </cell>
          <cell r="F480">
            <v>2.4600000000000364</v>
          </cell>
          <cell r="G480" t="str">
            <v>Pozo de Inspección</v>
          </cell>
          <cell r="H480" t="str">
            <v>Existente</v>
          </cell>
        </row>
        <row r="481">
          <cell r="A481">
            <v>297</v>
          </cell>
          <cell r="B481">
            <v>1144892.51</v>
          </cell>
          <cell r="C481">
            <v>1002258.92</v>
          </cell>
          <cell r="D481">
            <v>1283.79</v>
          </cell>
          <cell r="E481">
            <v>1281.8599999999999</v>
          </cell>
          <cell r="F481">
            <v>1.9300000000000637</v>
          </cell>
          <cell r="G481" t="str">
            <v>Pozo de Inspección</v>
          </cell>
          <cell r="H481" t="str">
            <v>Existente</v>
          </cell>
        </row>
        <row r="482">
          <cell r="A482">
            <v>298</v>
          </cell>
          <cell r="B482">
            <v>1144903.53</v>
          </cell>
          <cell r="C482">
            <v>1002244.13</v>
          </cell>
          <cell r="D482">
            <v>1280.2</v>
          </cell>
          <cell r="E482">
            <v>1278.45</v>
          </cell>
          <cell r="F482">
            <v>1.75</v>
          </cell>
          <cell r="G482" t="str">
            <v>Pozo de Inspección</v>
          </cell>
          <cell r="H482" t="str">
            <v>Existente</v>
          </cell>
        </row>
        <row r="483">
          <cell r="A483">
            <v>299</v>
          </cell>
          <cell r="B483">
            <v>1144920.99</v>
          </cell>
          <cell r="C483">
            <v>1002237.03</v>
          </cell>
          <cell r="D483">
            <v>1278.19</v>
          </cell>
          <cell r="E483">
            <v>1276.5999999999999</v>
          </cell>
          <cell r="F483">
            <v>1.5900000000001455</v>
          </cell>
          <cell r="G483" t="str">
            <v>Pozo de Inspección</v>
          </cell>
          <cell r="H483" t="str">
            <v>Existente</v>
          </cell>
        </row>
        <row r="484">
          <cell r="A484">
            <v>300</v>
          </cell>
          <cell r="B484">
            <v>1144966.03</v>
          </cell>
          <cell r="C484">
            <v>1002267.5</v>
          </cell>
          <cell r="D484">
            <v>1278.76</v>
          </cell>
          <cell r="E484">
            <v>1275.8800000000001</v>
          </cell>
          <cell r="F484">
            <v>2.8799999999998818</v>
          </cell>
          <cell r="G484" t="str">
            <v>Cámara de Caida</v>
          </cell>
          <cell r="H484" t="str">
            <v>Existente</v>
          </cell>
        </row>
        <row r="485">
          <cell r="A485">
            <v>301</v>
          </cell>
          <cell r="B485">
            <v>1145707.6499999999</v>
          </cell>
          <cell r="C485">
            <v>1003392.45</v>
          </cell>
          <cell r="D485">
            <v>1310.75</v>
          </cell>
          <cell r="E485">
            <v>1309</v>
          </cell>
          <cell r="F485">
            <v>1.75</v>
          </cell>
          <cell r="G485" t="str">
            <v>Pozo de Inspección</v>
          </cell>
          <cell r="H485" t="str">
            <v>Existente</v>
          </cell>
        </row>
        <row r="486">
          <cell r="A486">
            <v>302</v>
          </cell>
          <cell r="B486">
            <v>1145768.57</v>
          </cell>
          <cell r="C486">
            <v>1003308.75</v>
          </cell>
          <cell r="D486">
            <v>1310.3699999999999</v>
          </cell>
          <cell r="E486">
            <v>1308.01</v>
          </cell>
          <cell r="F486">
            <v>2.3599999999999</v>
          </cell>
          <cell r="G486" t="str">
            <v>Pozo de Inspección</v>
          </cell>
          <cell r="H486" t="str">
            <v>Existente</v>
          </cell>
        </row>
        <row r="487">
          <cell r="A487">
            <v>303</v>
          </cell>
          <cell r="B487">
            <v>1145773.22</v>
          </cell>
          <cell r="C487">
            <v>1003303.03</v>
          </cell>
          <cell r="D487">
            <v>1310.08</v>
          </cell>
          <cell r="E487">
            <v>1307.45</v>
          </cell>
          <cell r="F487">
            <v>2.6299999999998818</v>
          </cell>
          <cell r="G487" t="str">
            <v>Pozo de Inspección</v>
          </cell>
          <cell r="H487" t="str">
            <v>Existente</v>
          </cell>
        </row>
        <row r="488">
          <cell r="A488">
            <v>304</v>
          </cell>
          <cell r="B488">
            <v>1145918.74</v>
          </cell>
          <cell r="C488">
            <v>1003292.82</v>
          </cell>
          <cell r="D488">
            <v>1310.78</v>
          </cell>
          <cell r="E488">
            <v>1307.93</v>
          </cell>
          <cell r="F488">
            <v>2.8499999999999091</v>
          </cell>
          <cell r="G488" t="str">
            <v>Pozo de Inspección</v>
          </cell>
          <cell r="H488" t="str">
            <v>Existente</v>
          </cell>
        </row>
        <row r="489">
          <cell r="A489">
            <v>305</v>
          </cell>
          <cell r="B489">
            <v>1145989.22</v>
          </cell>
          <cell r="C489">
            <v>1003288.6</v>
          </cell>
          <cell r="D489">
            <v>1312.56</v>
          </cell>
          <cell r="E489">
            <v>1310.1600000000001</v>
          </cell>
          <cell r="F489">
            <v>2.3999999999998636</v>
          </cell>
          <cell r="G489" t="str">
            <v>Pozo de Inspección</v>
          </cell>
          <cell r="H489" t="str">
            <v>Existente</v>
          </cell>
        </row>
        <row r="490">
          <cell r="A490">
            <v>306</v>
          </cell>
          <cell r="B490">
            <v>1145994.79</v>
          </cell>
          <cell r="C490">
            <v>1003349.37</v>
          </cell>
          <cell r="D490">
            <v>1314.13</v>
          </cell>
          <cell r="E490">
            <v>1312.58</v>
          </cell>
          <cell r="F490">
            <v>1.5500000000001819</v>
          </cell>
          <cell r="G490" t="str">
            <v>Pozo de Inspección</v>
          </cell>
          <cell r="H490" t="str">
            <v>Existente</v>
          </cell>
        </row>
        <row r="491">
          <cell r="A491">
            <v>307</v>
          </cell>
          <cell r="B491">
            <v>1146029.23</v>
          </cell>
          <cell r="C491">
            <v>1003360.91</v>
          </cell>
          <cell r="D491">
            <v>1314.4</v>
          </cell>
          <cell r="E491">
            <v>1313</v>
          </cell>
          <cell r="F491">
            <v>1.4000000000000909</v>
          </cell>
          <cell r="G491" t="str">
            <v>Pozo de Inspección</v>
          </cell>
          <cell r="H491" t="str">
            <v>Existente</v>
          </cell>
        </row>
        <row r="492">
          <cell r="A492">
            <v>308</v>
          </cell>
          <cell r="B492">
            <v>1145987.51</v>
          </cell>
          <cell r="C492">
            <v>1003365.48</v>
          </cell>
          <cell r="D492">
            <v>1313.98</v>
          </cell>
          <cell r="E492">
            <v>1312.39</v>
          </cell>
          <cell r="F492">
            <v>1.5899999999999181</v>
          </cell>
          <cell r="G492" t="str">
            <v>Pozo de Inspección</v>
          </cell>
          <cell r="H492" t="str">
            <v>Existente</v>
          </cell>
        </row>
        <row r="493">
          <cell r="A493">
            <v>309</v>
          </cell>
          <cell r="B493">
            <v>1145926.0900000001</v>
          </cell>
          <cell r="C493">
            <v>1003370.78</v>
          </cell>
          <cell r="D493">
            <v>1313</v>
          </cell>
          <cell r="E493">
            <v>1309.19</v>
          </cell>
          <cell r="F493">
            <v>3.8099999999999454</v>
          </cell>
          <cell r="G493" t="str">
            <v>Pozo de Inspección</v>
          </cell>
          <cell r="H493" t="str">
            <v>Existente</v>
          </cell>
        </row>
        <row r="494">
          <cell r="A494">
            <v>310</v>
          </cell>
          <cell r="B494">
            <v>1145854.07</v>
          </cell>
          <cell r="C494">
            <v>1003377.91</v>
          </cell>
          <cell r="D494">
            <v>1312.23</v>
          </cell>
          <cell r="E494">
            <v>1310.73</v>
          </cell>
          <cell r="F494">
            <v>1.5</v>
          </cell>
          <cell r="G494" t="str">
            <v>Pozo de Inspección</v>
          </cell>
          <cell r="H494" t="str">
            <v>Existente</v>
          </cell>
        </row>
        <row r="495">
          <cell r="A495">
            <v>311</v>
          </cell>
          <cell r="B495">
            <v>1146403.05</v>
          </cell>
          <cell r="C495">
            <v>1003719.32</v>
          </cell>
          <cell r="D495">
            <v>1312.96</v>
          </cell>
          <cell r="E495">
            <v>1310.24</v>
          </cell>
          <cell r="F495">
            <v>2.7200000000000273</v>
          </cell>
          <cell r="G495" t="str">
            <v>Pozo de Inspección</v>
          </cell>
          <cell r="H495" t="str">
            <v>Existente</v>
          </cell>
        </row>
        <row r="496">
          <cell r="A496">
            <v>312</v>
          </cell>
          <cell r="B496">
            <v>1146406.43</v>
          </cell>
          <cell r="C496">
            <v>1003693.51</v>
          </cell>
          <cell r="D496">
            <v>1312.64</v>
          </cell>
          <cell r="E496">
            <v>1309.4000000000001</v>
          </cell>
          <cell r="F496">
            <v>3.2400000000000091</v>
          </cell>
          <cell r="G496" t="str">
            <v>Pozo de Inspección</v>
          </cell>
          <cell r="H496" t="str">
            <v>Existente</v>
          </cell>
        </row>
        <row r="497">
          <cell r="A497">
            <v>313</v>
          </cell>
          <cell r="B497">
            <v>1146398.31</v>
          </cell>
          <cell r="C497">
            <v>1003745.87</v>
          </cell>
          <cell r="D497">
            <v>1312.94</v>
          </cell>
          <cell r="E497">
            <v>1312.22</v>
          </cell>
          <cell r="F497">
            <v>0.72000000000002728</v>
          </cell>
          <cell r="G497" t="str">
            <v>Pozo de Inspección</v>
          </cell>
          <cell r="H497" t="str">
            <v>Existente</v>
          </cell>
        </row>
        <row r="498">
          <cell r="A498">
            <v>314</v>
          </cell>
          <cell r="B498">
            <v>1146395.2</v>
          </cell>
          <cell r="C498">
            <v>1003774.62</v>
          </cell>
          <cell r="D498">
            <v>1312.66</v>
          </cell>
          <cell r="E498">
            <v>1311.38</v>
          </cell>
          <cell r="F498">
            <v>1.2799999999999727</v>
          </cell>
          <cell r="G498" t="str">
            <v>Pozo de Inspección</v>
          </cell>
          <cell r="H498" t="str">
            <v>Existente</v>
          </cell>
        </row>
        <row r="499">
          <cell r="A499">
            <v>315</v>
          </cell>
          <cell r="B499">
            <v>1146402</v>
          </cell>
          <cell r="C499">
            <v>1003777.84</v>
          </cell>
          <cell r="D499">
            <v>1312.62</v>
          </cell>
          <cell r="E499">
            <v>1310.3800000000001</v>
          </cell>
          <cell r="F499">
            <v>2.2399999999997817</v>
          </cell>
          <cell r="G499" t="str">
            <v>Pozo de Inspección</v>
          </cell>
          <cell r="H499" t="str">
            <v>Existente</v>
          </cell>
        </row>
        <row r="500">
          <cell r="A500">
            <v>316</v>
          </cell>
          <cell r="B500">
            <v>1146388.45</v>
          </cell>
          <cell r="C500">
            <v>1003810.54</v>
          </cell>
          <cell r="D500">
            <v>1312.25</v>
          </cell>
          <cell r="E500">
            <v>1310.4100000000001</v>
          </cell>
          <cell r="F500">
            <v>1.8399999999999181</v>
          </cell>
          <cell r="G500" t="str">
            <v>Pozo de Inspección</v>
          </cell>
          <cell r="H500" t="str">
            <v>Existente</v>
          </cell>
        </row>
        <row r="501">
          <cell r="A501">
            <v>317</v>
          </cell>
          <cell r="B501">
            <v>1146381.8799999999</v>
          </cell>
          <cell r="C501">
            <v>1003807.04</v>
          </cell>
          <cell r="D501">
            <v>1312.14</v>
          </cell>
          <cell r="E501">
            <v>1310.46</v>
          </cell>
          <cell r="F501">
            <v>1.6800000000000637</v>
          </cell>
          <cell r="G501" t="str">
            <v>Pozo de Inspección</v>
          </cell>
          <cell r="H501" t="str">
            <v>Existente</v>
          </cell>
        </row>
        <row r="502">
          <cell r="A502">
            <v>319</v>
          </cell>
          <cell r="B502">
            <v>1146456.1399999999</v>
          </cell>
          <cell r="C502">
            <v>1003842.57</v>
          </cell>
          <cell r="D502">
            <v>1312</v>
          </cell>
          <cell r="E502">
            <v>1308.0999999999999</v>
          </cell>
          <cell r="F502">
            <v>3.9000000000000909</v>
          </cell>
          <cell r="G502" t="str">
            <v>Pozo de Inspección</v>
          </cell>
          <cell r="H502" t="str">
            <v>Existente</v>
          </cell>
        </row>
        <row r="503">
          <cell r="A503">
            <v>320</v>
          </cell>
          <cell r="B503">
            <v>1146398.3400000001</v>
          </cell>
          <cell r="C503">
            <v>1003836.16</v>
          </cell>
          <cell r="D503">
            <v>1312.18</v>
          </cell>
          <cell r="E503">
            <v>1308.3</v>
          </cell>
          <cell r="F503">
            <v>3.8800000000001091</v>
          </cell>
          <cell r="G503" t="str">
            <v>Pozo de Inspección</v>
          </cell>
          <cell r="H503" t="str">
            <v>Existente</v>
          </cell>
        </row>
        <row r="504">
          <cell r="A504">
            <v>321</v>
          </cell>
          <cell r="B504">
            <v>1146291.52</v>
          </cell>
          <cell r="C504">
            <v>1003937.32</v>
          </cell>
          <cell r="D504">
            <v>1309.4000000000001</v>
          </cell>
          <cell r="E504">
            <v>1307.1199999999999</v>
          </cell>
          <cell r="F504">
            <v>2.2800000000002001</v>
          </cell>
          <cell r="G504" t="str">
            <v>Pozo de Inspección</v>
          </cell>
          <cell r="H504" t="str">
            <v>Existente</v>
          </cell>
        </row>
        <row r="505">
          <cell r="A505">
            <v>322</v>
          </cell>
          <cell r="B505">
            <v>1146281.07</v>
          </cell>
          <cell r="C505">
            <v>1003939</v>
          </cell>
          <cell r="D505">
            <v>1309.32</v>
          </cell>
          <cell r="E505">
            <v>1304.92</v>
          </cell>
          <cell r="F505">
            <v>4.3999999999998636</v>
          </cell>
          <cell r="G505" t="str">
            <v>Pozo de Inspección</v>
          </cell>
          <cell r="H505" t="str">
            <v>Existente</v>
          </cell>
        </row>
        <row r="506">
          <cell r="A506">
            <v>323</v>
          </cell>
          <cell r="B506">
            <v>1146282.94</v>
          </cell>
          <cell r="C506">
            <v>1003931.22</v>
          </cell>
          <cell r="D506">
            <v>1309.54</v>
          </cell>
          <cell r="E506">
            <v>1306.81</v>
          </cell>
          <cell r="F506">
            <v>2.7300000000000182</v>
          </cell>
          <cell r="G506" t="str">
            <v>Pozo de Inspección</v>
          </cell>
          <cell r="H506" t="str">
            <v>Existente</v>
          </cell>
        </row>
        <row r="507">
          <cell r="A507">
            <v>324</v>
          </cell>
          <cell r="B507">
            <v>1146267.97</v>
          </cell>
          <cell r="C507">
            <v>1003928.74</v>
          </cell>
          <cell r="D507">
            <v>1309.44</v>
          </cell>
          <cell r="E507">
            <v>1306.8599999999999</v>
          </cell>
          <cell r="F507">
            <v>2.5800000000001546</v>
          </cell>
          <cell r="G507" t="str">
            <v>Pozo de Inspección</v>
          </cell>
          <cell r="H507" t="str">
            <v>Existente</v>
          </cell>
        </row>
        <row r="508">
          <cell r="A508">
            <v>325</v>
          </cell>
          <cell r="B508">
            <v>1146269.82</v>
          </cell>
          <cell r="C508">
            <v>1003927.79</v>
          </cell>
          <cell r="D508">
            <v>1309.45</v>
          </cell>
          <cell r="E508">
            <v>1307.75</v>
          </cell>
          <cell r="F508">
            <v>1.7000000000000455</v>
          </cell>
          <cell r="G508" t="str">
            <v>Pozo de Inspección</v>
          </cell>
          <cell r="H508" t="str">
            <v>Existente</v>
          </cell>
        </row>
        <row r="509">
          <cell r="A509">
            <v>326</v>
          </cell>
          <cell r="B509">
            <v>1146268.31</v>
          </cell>
          <cell r="C509">
            <v>1003923.37</v>
          </cell>
          <cell r="D509">
            <v>1309.5</v>
          </cell>
          <cell r="E509">
            <v>1307.1500000000001</v>
          </cell>
          <cell r="F509">
            <v>2.3499999999999091</v>
          </cell>
          <cell r="G509" t="str">
            <v>Pozo de Inspección</v>
          </cell>
          <cell r="H509" t="str">
            <v>Existente</v>
          </cell>
        </row>
        <row r="510">
          <cell r="A510">
            <v>327</v>
          </cell>
          <cell r="B510">
            <v>1146276.53</v>
          </cell>
          <cell r="C510">
            <v>1003905.5</v>
          </cell>
          <cell r="D510">
            <v>1309.6300000000001</v>
          </cell>
          <cell r="E510">
            <v>1308.0899999999999</v>
          </cell>
          <cell r="F510">
            <v>1.540000000000191</v>
          </cell>
          <cell r="G510" t="str">
            <v>Pozo de Inspección</v>
          </cell>
          <cell r="H510" t="str">
            <v>Existente</v>
          </cell>
        </row>
        <row r="511">
          <cell r="A511">
            <v>328</v>
          </cell>
          <cell r="B511">
            <v>1146275.82</v>
          </cell>
          <cell r="C511">
            <v>1003903.61</v>
          </cell>
          <cell r="D511">
            <v>1309.6400000000001</v>
          </cell>
          <cell r="E511">
            <v>1307.21</v>
          </cell>
          <cell r="F511">
            <v>2.4300000000000637</v>
          </cell>
          <cell r="G511" t="str">
            <v>Pozo de Inspección</v>
          </cell>
          <cell r="H511" t="str">
            <v>Existente</v>
          </cell>
        </row>
        <row r="512">
          <cell r="A512">
            <v>329</v>
          </cell>
          <cell r="B512">
            <v>1146265.3700000001</v>
          </cell>
          <cell r="C512">
            <v>1003930.87</v>
          </cell>
          <cell r="D512">
            <v>1309.53</v>
          </cell>
          <cell r="E512">
            <v>1306.6199999999999</v>
          </cell>
          <cell r="F512">
            <v>2.9100000000000819</v>
          </cell>
          <cell r="G512" t="str">
            <v>Pozo de Inspección</v>
          </cell>
          <cell r="H512" t="str">
            <v>Existente</v>
          </cell>
        </row>
        <row r="513">
          <cell r="A513">
            <v>330</v>
          </cell>
          <cell r="B513">
            <v>1146216.22</v>
          </cell>
          <cell r="C513">
            <v>1003921.68</v>
          </cell>
          <cell r="D513">
            <v>1309.83</v>
          </cell>
          <cell r="E513">
            <v>1306.03</v>
          </cell>
          <cell r="F513">
            <v>3.7999999999999545</v>
          </cell>
          <cell r="G513" t="str">
            <v>Pozo de Inspección</v>
          </cell>
          <cell r="H513" t="str">
            <v>Existente</v>
          </cell>
        </row>
        <row r="514">
          <cell r="A514">
            <v>331</v>
          </cell>
          <cell r="B514">
            <v>1145963.79</v>
          </cell>
          <cell r="C514">
            <v>1003446.11</v>
          </cell>
          <cell r="D514">
            <v>1309.26</v>
          </cell>
          <cell r="E514">
            <v>1305.9100000000001</v>
          </cell>
          <cell r="F514">
            <v>3.3499999999999091</v>
          </cell>
          <cell r="G514" t="str">
            <v>Pozo de Inspección</v>
          </cell>
          <cell r="H514" t="str">
            <v>Existente</v>
          </cell>
        </row>
        <row r="515">
          <cell r="A515">
            <v>332</v>
          </cell>
          <cell r="B515">
            <v>1145976.1499999999</v>
          </cell>
          <cell r="C515">
            <v>1003442.31</v>
          </cell>
          <cell r="D515">
            <v>1311.84</v>
          </cell>
          <cell r="E515">
            <v>1308.51</v>
          </cell>
          <cell r="F515">
            <v>3.3299999999999272</v>
          </cell>
          <cell r="G515" t="str">
            <v>Pozo de Inspección</v>
          </cell>
          <cell r="H515" t="str">
            <v>Existente</v>
          </cell>
        </row>
        <row r="516">
          <cell r="A516">
            <v>333</v>
          </cell>
          <cell r="B516">
            <v>1145922.1399999999</v>
          </cell>
          <cell r="C516">
            <v>1003491.07</v>
          </cell>
          <cell r="D516">
            <v>1300.6300000000001</v>
          </cell>
          <cell r="E516">
            <v>1299.46</v>
          </cell>
          <cell r="F516">
            <v>1.1700000000000728</v>
          </cell>
          <cell r="G516" t="str">
            <v>Pozo de Inspección</v>
          </cell>
          <cell r="H516" t="str">
            <v>Existente</v>
          </cell>
        </row>
        <row r="517">
          <cell r="A517">
            <v>334</v>
          </cell>
          <cell r="B517">
            <v>1145950.07</v>
          </cell>
          <cell r="C517">
            <v>1003452.47</v>
          </cell>
          <cell r="D517">
            <v>1302.5899999999999</v>
          </cell>
          <cell r="E517">
            <v>1299.6199999999999</v>
          </cell>
          <cell r="F517">
            <v>2.9700000000000273</v>
          </cell>
          <cell r="G517" t="str">
            <v>Pozo de Inspección</v>
          </cell>
          <cell r="H517" t="str">
            <v>Existente</v>
          </cell>
        </row>
        <row r="518">
          <cell r="A518">
            <v>335</v>
          </cell>
          <cell r="B518">
            <v>1145932.3</v>
          </cell>
          <cell r="C518">
            <v>1003495.3</v>
          </cell>
          <cell r="D518">
            <v>1302.44</v>
          </cell>
          <cell r="E518">
            <v>1301.4000000000001</v>
          </cell>
          <cell r="F518">
            <v>1.0399999999999636</v>
          </cell>
          <cell r="G518" t="str">
            <v>Pozo de Inspección</v>
          </cell>
          <cell r="H518" t="str">
            <v>Existente</v>
          </cell>
        </row>
        <row r="519">
          <cell r="A519">
            <v>336</v>
          </cell>
          <cell r="B519">
            <v>1145946.8400000001</v>
          </cell>
          <cell r="C519">
            <v>1003594.78</v>
          </cell>
          <cell r="D519">
            <v>1310.2</v>
          </cell>
          <cell r="E519">
            <v>1308.8499999999999</v>
          </cell>
          <cell r="F519">
            <v>1.3500000000001364</v>
          </cell>
          <cell r="G519" t="str">
            <v>Pozo de Inspección</v>
          </cell>
          <cell r="H519" t="str">
            <v>Existente</v>
          </cell>
        </row>
        <row r="520">
          <cell r="A520">
            <v>337</v>
          </cell>
          <cell r="B520">
            <v>1145944.74</v>
          </cell>
          <cell r="C520">
            <v>1003571.27</v>
          </cell>
          <cell r="D520">
            <v>1310.72</v>
          </cell>
          <cell r="E520">
            <v>1307.76</v>
          </cell>
          <cell r="F520">
            <v>2.9600000000000364</v>
          </cell>
          <cell r="G520" t="str">
            <v>Pozo de Inspección</v>
          </cell>
          <cell r="H520" t="str">
            <v>Existente</v>
          </cell>
        </row>
        <row r="521">
          <cell r="A521">
            <v>338</v>
          </cell>
          <cell r="B521">
            <v>1145938.8600000001</v>
          </cell>
          <cell r="C521">
            <v>1003523.08</v>
          </cell>
          <cell r="D521">
            <v>1311.42</v>
          </cell>
          <cell r="E521">
            <v>1307.69</v>
          </cell>
          <cell r="F521">
            <v>3.7300000000000182</v>
          </cell>
          <cell r="G521" t="str">
            <v>Pozo de Inspección</v>
          </cell>
          <cell r="H521" t="str">
            <v>Existente</v>
          </cell>
        </row>
        <row r="522">
          <cell r="A522">
            <v>339</v>
          </cell>
          <cell r="B522">
            <v>1145974.06</v>
          </cell>
          <cell r="C522">
            <v>1003568.49</v>
          </cell>
          <cell r="D522">
            <v>1312.35</v>
          </cell>
          <cell r="E522">
            <v>1308.51</v>
          </cell>
          <cell r="F522">
            <v>3.8399999999999181</v>
          </cell>
          <cell r="G522" t="str">
            <v>Pozo de Inspección</v>
          </cell>
          <cell r="H522" t="str">
            <v>Existente</v>
          </cell>
        </row>
        <row r="523">
          <cell r="A523">
            <v>340</v>
          </cell>
          <cell r="B523">
            <v>1145976.04</v>
          </cell>
          <cell r="C523">
            <v>1003592.83</v>
          </cell>
          <cell r="D523">
            <v>1309.98</v>
          </cell>
          <cell r="E523">
            <v>1308.56</v>
          </cell>
          <cell r="F523">
            <v>1.4200000000000728</v>
          </cell>
          <cell r="G523" t="str">
            <v>Pozo de Inspección</v>
          </cell>
          <cell r="H523" t="str">
            <v>Existente</v>
          </cell>
        </row>
        <row r="524">
          <cell r="A524">
            <v>341</v>
          </cell>
          <cell r="B524">
            <v>1146673.95</v>
          </cell>
          <cell r="C524">
            <v>1003412.53</v>
          </cell>
          <cell r="D524">
            <v>1316.17</v>
          </cell>
          <cell r="E524">
            <v>1314.16</v>
          </cell>
          <cell r="F524">
            <v>2.0099999999999909</v>
          </cell>
          <cell r="G524" t="str">
            <v>Pozo de Inspección</v>
          </cell>
          <cell r="H524" t="str">
            <v>Existente</v>
          </cell>
        </row>
        <row r="525">
          <cell r="A525">
            <v>342</v>
          </cell>
          <cell r="B525">
            <v>1146647.18</v>
          </cell>
          <cell r="C525">
            <v>1003414.28</v>
          </cell>
          <cell r="D525">
            <v>1316.56</v>
          </cell>
          <cell r="E525">
            <v>1314.75</v>
          </cell>
          <cell r="F525">
            <v>1.8099999999999454</v>
          </cell>
          <cell r="G525" t="str">
            <v>Pozo de Inspección</v>
          </cell>
          <cell r="H525" t="str">
            <v>Existente</v>
          </cell>
        </row>
        <row r="526">
          <cell r="A526">
            <v>343</v>
          </cell>
          <cell r="B526">
            <v>1146666.02</v>
          </cell>
          <cell r="C526">
            <v>1003442.44</v>
          </cell>
          <cell r="D526">
            <v>1314.25</v>
          </cell>
          <cell r="E526">
            <v>1309.02</v>
          </cell>
          <cell r="F526">
            <v>5.2300000000000182</v>
          </cell>
          <cell r="G526" t="str">
            <v>Pozo de Inspección</v>
          </cell>
          <cell r="H526" t="str">
            <v>Existente</v>
          </cell>
        </row>
        <row r="527">
          <cell r="A527">
            <v>344</v>
          </cell>
          <cell r="B527">
            <v>1146562.54</v>
          </cell>
          <cell r="C527">
            <v>1003400.69</v>
          </cell>
          <cell r="D527">
            <v>1314.11</v>
          </cell>
          <cell r="E527">
            <v>1312.41</v>
          </cell>
          <cell r="F527">
            <v>1.6999999999998181</v>
          </cell>
          <cell r="G527" t="str">
            <v>Pozo de Inspección</v>
          </cell>
          <cell r="H527" t="str">
            <v>Existente</v>
          </cell>
        </row>
        <row r="528">
          <cell r="A528">
            <v>345</v>
          </cell>
          <cell r="B528">
            <v>1146564.52</v>
          </cell>
          <cell r="C528">
            <v>1003420.8</v>
          </cell>
          <cell r="D528">
            <v>1312.1</v>
          </cell>
          <cell r="E528">
            <v>1310.3399999999999</v>
          </cell>
          <cell r="F528">
            <v>1.7599999999999909</v>
          </cell>
          <cell r="G528" t="str">
            <v>Pozo de Inspección</v>
          </cell>
          <cell r="H528" t="str">
            <v>Existente</v>
          </cell>
        </row>
        <row r="529">
          <cell r="A529">
            <v>346</v>
          </cell>
          <cell r="B529">
            <v>1146561.8500000001</v>
          </cell>
          <cell r="C529">
            <v>1003453.3</v>
          </cell>
          <cell r="D529">
            <v>1305.1400000000001</v>
          </cell>
          <cell r="E529">
            <v>1303.93</v>
          </cell>
          <cell r="F529">
            <v>1.2100000000000364</v>
          </cell>
          <cell r="G529" t="str">
            <v>Pozo de Inspección</v>
          </cell>
          <cell r="H529" t="str">
            <v>Existente</v>
          </cell>
        </row>
        <row r="530">
          <cell r="A530">
            <v>347</v>
          </cell>
          <cell r="B530">
            <v>1146523.6299999999</v>
          </cell>
          <cell r="C530">
            <v>1003390.66</v>
          </cell>
          <cell r="D530">
            <v>1316.45</v>
          </cell>
          <cell r="E530">
            <v>1314.03</v>
          </cell>
          <cell r="F530">
            <v>2.4200000000000728</v>
          </cell>
          <cell r="G530" t="str">
            <v>Pozo de Inspección</v>
          </cell>
          <cell r="H530" t="str">
            <v>Existente</v>
          </cell>
        </row>
        <row r="531">
          <cell r="A531">
            <v>348</v>
          </cell>
          <cell r="B531">
            <v>1146525.93</v>
          </cell>
          <cell r="C531">
            <v>1003406.1</v>
          </cell>
          <cell r="D531">
            <v>1313.03</v>
          </cell>
          <cell r="E531">
            <v>1311.96</v>
          </cell>
          <cell r="F531">
            <v>1.0699999999999363</v>
          </cell>
          <cell r="G531" t="str">
            <v>Pozo de Inspección</v>
          </cell>
          <cell r="H531" t="str">
            <v>Existente</v>
          </cell>
        </row>
        <row r="532">
          <cell r="A532">
            <v>349</v>
          </cell>
          <cell r="B532">
            <v>1146528.49</v>
          </cell>
          <cell r="C532">
            <v>1003453.6</v>
          </cell>
          <cell r="D532">
            <v>1295.4100000000001</v>
          </cell>
          <cell r="E532">
            <v>1293.58</v>
          </cell>
          <cell r="F532">
            <v>1.8300000000001546</v>
          </cell>
          <cell r="G532" t="str">
            <v>Pozo de Inspección</v>
          </cell>
          <cell r="H532" t="str">
            <v>Existente</v>
          </cell>
        </row>
        <row r="533">
          <cell r="A533">
            <v>350</v>
          </cell>
          <cell r="B533">
            <v>1146448.8999999999</v>
          </cell>
          <cell r="C533">
            <v>1003366.59</v>
          </cell>
          <cell r="D533">
            <v>1311.86</v>
          </cell>
          <cell r="E533">
            <v>1310.67</v>
          </cell>
          <cell r="F533">
            <v>1.1899999999998272</v>
          </cell>
          <cell r="G533" t="str">
            <v>Pozo de Inspección</v>
          </cell>
          <cell r="H533" t="str">
            <v>Existente</v>
          </cell>
        </row>
        <row r="534">
          <cell r="A534">
            <v>351</v>
          </cell>
          <cell r="B534">
            <v>1145208.6299999999</v>
          </cell>
          <cell r="C534">
            <v>1002905.11</v>
          </cell>
          <cell r="D534">
            <v>1300.97</v>
          </cell>
          <cell r="E534">
            <v>1295.3800000000001</v>
          </cell>
          <cell r="F534">
            <v>5.5899999999999181</v>
          </cell>
          <cell r="G534" t="str">
            <v>Pozo de Inspección</v>
          </cell>
          <cell r="H534" t="str">
            <v>Existente</v>
          </cell>
        </row>
        <row r="535">
          <cell r="A535">
            <v>352</v>
          </cell>
          <cell r="B535">
            <v>1145180.43</v>
          </cell>
          <cell r="C535">
            <v>1002877.42</v>
          </cell>
          <cell r="D535">
            <v>1299.3699999999999</v>
          </cell>
          <cell r="E535">
            <v>1295.6099999999999</v>
          </cell>
          <cell r="F535">
            <v>3.7599999999999909</v>
          </cell>
          <cell r="G535" t="str">
            <v>Pozo de Inspección</v>
          </cell>
          <cell r="H535" t="str">
            <v>Existente</v>
          </cell>
        </row>
        <row r="536">
          <cell r="A536">
            <v>353</v>
          </cell>
          <cell r="B536">
            <v>1145309.03</v>
          </cell>
          <cell r="C536">
            <v>1002865.99</v>
          </cell>
          <cell r="D536">
            <v>1300.02</v>
          </cell>
          <cell r="E536">
            <v>1298.8599999999999</v>
          </cell>
          <cell r="F536">
            <v>1.1600000000000819</v>
          </cell>
          <cell r="G536" t="str">
            <v>Pozo de Inspección</v>
          </cell>
          <cell r="H536" t="str">
            <v>Existente</v>
          </cell>
        </row>
        <row r="537">
          <cell r="A537">
            <v>354</v>
          </cell>
          <cell r="B537">
            <v>1145153.78</v>
          </cell>
          <cell r="C537">
            <v>1002832.78</v>
          </cell>
          <cell r="D537">
            <v>1301.76</v>
          </cell>
          <cell r="E537">
            <v>1299.32</v>
          </cell>
          <cell r="F537">
            <v>2.4400000000000546</v>
          </cell>
          <cell r="G537" t="str">
            <v>Pozo de Inspección</v>
          </cell>
          <cell r="H537" t="str">
            <v>Existente</v>
          </cell>
        </row>
        <row r="538">
          <cell r="A538">
            <v>355</v>
          </cell>
          <cell r="B538">
            <v>1145288.67</v>
          </cell>
          <cell r="C538">
            <v>1002867.16</v>
          </cell>
          <cell r="D538">
            <v>1299.98</v>
          </cell>
          <cell r="E538">
            <v>1298.8</v>
          </cell>
          <cell r="F538">
            <v>1.1800000000000637</v>
          </cell>
          <cell r="G538" t="str">
            <v>Pozo de Inspección</v>
          </cell>
          <cell r="H538" t="str">
            <v>Existente</v>
          </cell>
        </row>
        <row r="539">
          <cell r="A539">
            <v>356</v>
          </cell>
          <cell r="B539">
            <v>1145273.44</v>
          </cell>
          <cell r="C539">
            <v>1002870.42</v>
          </cell>
          <cell r="D539">
            <v>1300.22</v>
          </cell>
          <cell r="E539">
            <v>1298.06</v>
          </cell>
          <cell r="F539">
            <v>2.1600000000000819</v>
          </cell>
          <cell r="G539" t="str">
            <v>Pozo de Inspección</v>
          </cell>
          <cell r="H539" t="str">
            <v>Existente</v>
          </cell>
        </row>
        <row r="540">
          <cell r="A540">
            <v>357</v>
          </cell>
          <cell r="B540">
            <v>1145284.1499999999</v>
          </cell>
          <cell r="C540">
            <v>1002802.02</v>
          </cell>
          <cell r="D540">
            <v>1303.17</v>
          </cell>
          <cell r="E540">
            <v>1298.99</v>
          </cell>
          <cell r="F540">
            <v>4.1800000000000637</v>
          </cell>
          <cell r="G540" t="str">
            <v>Pozo de Inspección</v>
          </cell>
          <cell r="H540" t="str">
            <v>Existente</v>
          </cell>
        </row>
        <row r="541">
          <cell r="A541">
            <v>358</v>
          </cell>
          <cell r="B541">
            <v>1145289.1000000001</v>
          </cell>
          <cell r="C541">
            <v>1002784.84</v>
          </cell>
          <cell r="D541">
            <v>1303.71</v>
          </cell>
          <cell r="E541">
            <v>1299.5</v>
          </cell>
          <cell r="F541">
            <v>4.2100000000000364</v>
          </cell>
          <cell r="G541" t="str">
            <v>Pozo de Inspección</v>
          </cell>
          <cell r="H541" t="str">
            <v>Existente</v>
          </cell>
        </row>
        <row r="542">
          <cell r="A542">
            <v>359</v>
          </cell>
          <cell r="B542">
            <v>1145307.99</v>
          </cell>
          <cell r="C542">
            <v>1002790.34</v>
          </cell>
          <cell r="D542">
            <v>1303.8599999999999</v>
          </cell>
          <cell r="E542">
            <v>1299.8900000000001</v>
          </cell>
          <cell r="F542">
            <v>3.9699999999997999</v>
          </cell>
          <cell r="G542" t="str">
            <v>Pozo de Inspección</v>
          </cell>
          <cell r="H542" t="str">
            <v>Existente</v>
          </cell>
        </row>
        <row r="543">
          <cell r="A543">
            <v>360</v>
          </cell>
          <cell r="B543">
            <v>1145251.22</v>
          </cell>
          <cell r="C543">
            <v>1002831.91</v>
          </cell>
          <cell r="D543">
            <v>1302.55</v>
          </cell>
          <cell r="E543">
            <v>1300.7</v>
          </cell>
          <cell r="F543">
            <v>1.8499999999999091</v>
          </cell>
          <cell r="G543" t="str">
            <v>Pozo de Inspección</v>
          </cell>
          <cell r="H543" t="str">
            <v>Existente</v>
          </cell>
        </row>
        <row r="544">
          <cell r="A544">
            <v>361</v>
          </cell>
          <cell r="B544">
            <v>1144967.72</v>
          </cell>
          <cell r="C544">
            <v>1002272.9</v>
          </cell>
          <cell r="D544">
            <v>1278.96</v>
          </cell>
          <cell r="E544">
            <v>1275.6500000000001</v>
          </cell>
          <cell r="F544">
            <v>3.3099999999999454</v>
          </cell>
          <cell r="G544" t="str">
            <v>Pozo de Inspección</v>
          </cell>
          <cell r="H544" t="str">
            <v>Existente</v>
          </cell>
        </row>
        <row r="545">
          <cell r="A545">
            <v>362</v>
          </cell>
          <cell r="B545">
            <v>1144980.33</v>
          </cell>
          <cell r="C545">
            <v>1002297.47</v>
          </cell>
          <cell r="D545">
            <v>1280.68</v>
          </cell>
          <cell r="E545">
            <v>1278.93</v>
          </cell>
          <cell r="F545">
            <v>1.75</v>
          </cell>
          <cell r="G545" t="str">
            <v>Pozo de Inspección</v>
          </cell>
          <cell r="H545" t="str">
            <v>Existente</v>
          </cell>
        </row>
        <row r="546">
          <cell r="A546">
            <v>363</v>
          </cell>
          <cell r="B546">
            <v>1144961.5900000001</v>
          </cell>
          <cell r="C546">
            <v>1002282.33</v>
          </cell>
          <cell r="D546">
            <v>1280.31</v>
          </cell>
          <cell r="E546">
            <v>1277.53</v>
          </cell>
          <cell r="F546">
            <v>2.7799999999999727</v>
          </cell>
          <cell r="G546" t="str">
            <v>Pozo de Inspección</v>
          </cell>
          <cell r="H546" t="str">
            <v>Existente</v>
          </cell>
        </row>
        <row r="547">
          <cell r="A547">
            <v>364</v>
          </cell>
          <cell r="B547">
            <v>1144880.48</v>
          </cell>
          <cell r="C547">
            <v>1002297.03</v>
          </cell>
          <cell r="D547">
            <v>1289.72</v>
          </cell>
          <cell r="E547">
            <v>1288.1199999999999</v>
          </cell>
          <cell r="F547">
            <v>1.6000000000001364</v>
          </cell>
          <cell r="G547" t="str">
            <v>Pozo de Inspección</v>
          </cell>
          <cell r="H547" t="str">
            <v>Existente</v>
          </cell>
        </row>
        <row r="548">
          <cell r="A548">
            <v>365</v>
          </cell>
          <cell r="B548">
            <v>1144843.33</v>
          </cell>
          <cell r="C548">
            <v>1002350.91</v>
          </cell>
          <cell r="D548">
            <v>1292.04</v>
          </cell>
          <cell r="E548">
            <v>1290.6099999999999</v>
          </cell>
          <cell r="F548">
            <v>1.4300000000000637</v>
          </cell>
          <cell r="G548" t="str">
            <v>Pozo de Inspección</v>
          </cell>
          <cell r="H548" t="str">
            <v>Existente</v>
          </cell>
        </row>
        <row r="549">
          <cell r="A549">
            <v>366</v>
          </cell>
          <cell r="B549">
            <v>1144859.51</v>
          </cell>
          <cell r="C549">
            <v>1002361.44</v>
          </cell>
          <cell r="D549">
            <v>1292.53</v>
          </cell>
          <cell r="E549">
            <v>1291.24</v>
          </cell>
          <cell r="F549">
            <v>1.2899999999999636</v>
          </cell>
          <cell r="G549" t="str">
            <v>Pozo de Inspección</v>
          </cell>
          <cell r="H549" t="str">
            <v>Existente</v>
          </cell>
        </row>
        <row r="550">
          <cell r="A550">
            <v>367</v>
          </cell>
          <cell r="B550">
            <v>1144946.19</v>
          </cell>
          <cell r="C550">
            <v>1002343.14</v>
          </cell>
          <cell r="D550">
            <v>1290.6199999999999</v>
          </cell>
          <cell r="E550">
            <v>1289.1300000000001</v>
          </cell>
          <cell r="F550">
            <v>1.4899999999997817</v>
          </cell>
          <cell r="G550" t="str">
            <v>Pozo de Inspección</v>
          </cell>
          <cell r="H550" t="str">
            <v>Existente</v>
          </cell>
        </row>
        <row r="551">
          <cell r="A551">
            <v>368</v>
          </cell>
          <cell r="B551">
            <v>1144920.6200000001</v>
          </cell>
          <cell r="C551">
            <v>1002326.4</v>
          </cell>
          <cell r="D551">
            <v>1290.6600000000001</v>
          </cell>
          <cell r="E551">
            <v>1287.1400000000001</v>
          </cell>
          <cell r="F551">
            <v>3.5199999999999818</v>
          </cell>
          <cell r="G551" t="str">
            <v>Pozo de Inspección</v>
          </cell>
          <cell r="H551" t="str">
            <v>Existente</v>
          </cell>
        </row>
        <row r="552">
          <cell r="A552">
            <v>369</v>
          </cell>
          <cell r="B552">
            <v>1144885.44</v>
          </cell>
          <cell r="C552">
            <v>1002378.87</v>
          </cell>
          <cell r="D552">
            <v>1293.6099999999999</v>
          </cell>
          <cell r="E552">
            <v>1292.17</v>
          </cell>
          <cell r="F552">
            <v>1.4399999999998272</v>
          </cell>
          <cell r="G552" t="str">
            <v>Pozo de Inspección</v>
          </cell>
          <cell r="H552" t="str">
            <v>Existente</v>
          </cell>
        </row>
        <row r="553">
          <cell r="A553">
            <v>370</v>
          </cell>
          <cell r="B553">
            <v>1144947</v>
          </cell>
          <cell r="C553">
            <v>1002354</v>
          </cell>
          <cell r="D553">
            <v>1290.3</v>
          </cell>
          <cell r="E553">
            <v>1288.83</v>
          </cell>
          <cell r="F553">
            <v>1.4700000000000273</v>
          </cell>
          <cell r="G553" t="str">
            <v>Pozo de Inspección</v>
          </cell>
          <cell r="H553" t="str">
            <v>Existente</v>
          </cell>
        </row>
        <row r="554">
          <cell r="A554">
            <v>371</v>
          </cell>
          <cell r="B554">
            <v>1145781.27</v>
          </cell>
          <cell r="C554">
            <v>1003385.29</v>
          </cell>
          <cell r="D554">
            <v>1311.93</v>
          </cell>
          <cell r="E554">
            <v>1308.6199999999999</v>
          </cell>
          <cell r="F554">
            <v>3.3100000000001728</v>
          </cell>
          <cell r="G554" t="str">
            <v>Pozo de Inspección</v>
          </cell>
          <cell r="H554" t="str">
            <v>Existente</v>
          </cell>
        </row>
        <row r="555">
          <cell r="A555">
            <v>372</v>
          </cell>
          <cell r="B555">
            <v>1145964.07</v>
          </cell>
          <cell r="C555">
            <v>1002992.76</v>
          </cell>
          <cell r="D555">
            <v>1314.05</v>
          </cell>
          <cell r="E555">
            <v>1311.64</v>
          </cell>
          <cell r="F555">
            <v>2.4099999999998545</v>
          </cell>
          <cell r="G555" t="str">
            <v>Pozo de Inspección</v>
          </cell>
          <cell r="H555" t="str">
            <v>Existente</v>
          </cell>
        </row>
        <row r="556">
          <cell r="A556">
            <v>373</v>
          </cell>
          <cell r="B556">
            <v>1145891.8700000001</v>
          </cell>
          <cell r="C556">
            <v>1002997.9</v>
          </cell>
          <cell r="D556">
            <v>1313.42</v>
          </cell>
          <cell r="E556">
            <v>1311.27</v>
          </cell>
          <cell r="F556">
            <v>2.1500000000000909</v>
          </cell>
          <cell r="G556" t="str">
            <v>Pozo de Inspección</v>
          </cell>
          <cell r="H556" t="str">
            <v>Existente</v>
          </cell>
        </row>
        <row r="557">
          <cell r="A557">
            <v>374</v>
          </cell>
          <cell r="B557">
            <v>1145890.4099999999</v>
          </cell>
          <cell r="C557">
            <v>1002999.76</v>
          </cell>
          <cell r="D557">
            <v>1313.43</v>
          </cell>
          <cell r="E557">
            <v>1311.46</v>
          </cell>
          <cell r="F557">
            <v>1.9700000000000273</v>
          </cell>
          <cell r="G557" t="str">
            <v>Pozo de Inspección</v>
          </cell>
          <cell r="H557" t="str">
            <v>Existente</v>
          </cell>
        </row>
        <row r="558">
          <cell r="A558">
            <v>375</v>
          </cell>
          <cell r="B558">
            <v>1145820.04</v>
          </cell>
          <cell r="C558">
            <v>1003005.51</v>
          </cell>
          <cell r="D558">
            <v>1313.05</v>
          </cell>
          <cell r="E558">
            <v>1310.6400000000001</v>
          </cell>
          <cell r="F558">
            <v>2.4099999999998545</v>
          </cell>
          <cell r="G558" t="str">
            <v>Pozo de Inspección</v>
          </cell>
          <cell r="H558" t="str">
            <v>Existente</v>
          </cell>
        </row>
        <row r="559">
          <cell r="A559">
            <v>376</v>
          </cell>
          <cell r="B559">
            <v>1145717.76</v>
          </cell>
          <cell r="C559">
            <v>1003015.26</v>
          </cell>
          <cell r="D559">
            <v>1307.98</v>
          </cell>
          <cell r="E559">
            <v>1306.48</v>
          </cell>
          <cell r="F559">
            <v>1.5</v>
          </cell>
          <cell r="G559" t="str">
            <v>Pozo de Inspección</v>
          </cell>
          <cell r="H559" t="str">
            <v>Existente</v>
          </cell>
        </row>
        <row r="560">
          <cell r="A560">
            <v>377</v>
          </cell>
          <cell r="B560">
            <v>1145668.49</v>
          </cell>
          <cell r="C560">
            <v>1003019.46</v>
          </cell>
          <cell r="D560">
            <v>1308.6500000000001</v>
          </cell>
          <cell r="E560">
            <v>1307.3900000000001</v>
          </cell>
          <cell r="F560">
            <v>1.2599999999999909</v>
          </cell>
          <cell r="G560" t="str">
            <v>Pozo de Inspección</v>
          </cell>
          <cell r="H560" t="str">
            <v>Existente</v>
          </cell>
        </row>
        <row r="561">
          <cell r="A561">
            <v>378</v>
          </cell>
          <cell r="B561">
            <v>1145663.43</v>
          </cell>
          <cell r="C561">
            <v>1002947.79</v>
          </cell>
          <cell r="D561">
            <v>1307.67</v>
          </cell>
          <cell r="E561">
            <v>1303.26</v>
          </cell>
          <cell r="F561">
            <v>4.4100000000000819</v>
          </cell>
          <cell r="G561" t="str">
            <v>Pozo de Inspección</v>
          </cell>
          <cell r="H561" t="str">
            <v>Existente</v>
          </cell>
        </row>
        <row r="562">
          <cell r="A562">
            <v>380</v>
          </cell>
          <cell r="B562">
            <v>1145704.94</v>
          </cell>
          <cell r="C562">
            <v>1002942.52</v>
          </cell>
          <cell r="D562">
            <v>1303.8599999999999</v>
          </cell>
          <cell r="E562">
            <v>1294.03</v>
          </cell>
          <cell r="F562">
            <v>9.8299999999999272</v>
          </cell>
          <cell r="G562" t="str">
            <v>Pozo de Inspección</v>
          </cell>
          <cell r="H562" t="str">
            <v>Existente</v>
          </cell>
        </row>
        <row r="563">
          <cell r="A563">
            <v>381</v>
          </cell>
          <cell r="B563">
            <v>1146473.54</v>
          </cell>
          <cell r="C563">
            <v>1003819.41</v>
          </cell>
          <cell r="D563">
            <v>1311.18</v>
          </cell>
          <cell r="E563">
            <v>1308.17</v>
          </cell>
          <cell r="F563">
            <v>3.0099999999999909</v>
          </cell>
          <cell r="G563" t="str">
            <v>Pozo de Inspección</v>
          </cell>
          <cell r="H563" t="str">
            <v>Existente</v>
          </cell>
        </row>
        <row r="564">
          <cell r="A564">
            <v>382</v>
          </cell>
          <cell r="B564">
            <v>1146478.3400000001</v>
          </cell>
          <cell r="C564">
            <v>1003824.25</v>
          </cell>
          <cell r="D564">
            <v>1309.3399999999999</v>
          </cell>
          <cell r="E564">
            <v>1308.1400000000001</v>
          </cell>
          <cell r="F564">
            <v>1.1999999999998181</v>
          </cell>
          <cell r="G564" t="str">
            <v>Pozo de Inspección</v>
          </cell>
          <cell r="H564" t="str">
            <v>Existente</v>
          </cell>
        </row>
        <row r="565">
          <cell r="A565">
            <v>383</v>
          </cell>
          <cell r="B565">
            <v>1146483.44</v>
          </cell>
          <cell r="C565">
            <v>1003796.11</v>
          </cell>
          <cell r="D565">
            <v>1311.18</v>
          </cell>
          <cell r="E565">
            <v>1309.3699999999999</v>
          </cell>
          <cell r="F565">
            <v>1.8100000000001728</v>
          </cell>
          <cell r="G565" t="str">
            <v>Pozo de Inspección</v>
          </cell>
          <cell r="H565" t="str">
            <v>Existente</v>
          </cell>
        </row>
        <row r="566">
          <cell r="A566">
            <v>384</v>
          </cell>
          <cell r="B566">
            <v>1146476.22</v>
          </cell>
          <cell r="C566">
            <v>1003785.59</v>
          </cell>
          <cell r="D566">
            <v>1312.12</v>
          </cell>
          <cell r="E566">
            <v>1309.4000000000001</v>
          </cell>
          <cell r="F566">
            <v>2.7199999999997999</v>
          </cell>
          <cell r="G566" t="str">
            <v>Pozo de Inspección</v>
          </cell>
          <cell r="H566" t="str">
            <v>Existente</v>
          </cell>
        </row>
        <row r="567">
          <cell r="A567">
            <v>385</v>
          </cell>
          <cell r="B567">
            <v>1146475.1200000001</v>
          </cell>
          <cell r="C567">
            <v>1003783.08</v>
          </cell>
          <cell r="D567">
            <v>1312.17</v>
          </cell>
          <cell r="E567">
            <v>1310.1400000000001</v>
          </cell>
          <cell r="F567">
            <v>2.0299999999999727</v>
          </cell>
          <cell r="G567" t="str">
            <v>Pozo de Inspección</v>
          </cell>
          <cell r="H567" t="str">
            <v>Existente</v>
          </cell>
        </row>
        <row r="568">
          <cell r="A568">
            <v>386</v>
          </cell>
          <cell r="B568">
            <v>1146479.76</v>
          </cell>
          <cell r="C568">
            <v>1003754.72</v>
          </cell>
          <cell r="D568">
            <v>1312.54</v>
          </cell>
          <cell r="E568">
            <v>1311.34</v>
          </cell>
          <cell r="F568">
            <v>1.2000000000000455</v>
          </cell>
          <cell r="G568" t="str">
            <v>Pozo de Inspección</v>
          </cell>
          <cell r="H568" t="str">
            <v>Existente</v>
          </cell>
        </row>
        <row r="569">
          <cell r="A569">
            <v>387</v>
          </cell>
          <cell r="B569">
            <v>1146465.95</v>
          </cell>
          <cell r="C569">
            <v>1003726.5</v>
          </cell>
          <cell r="D569">
            <v>1312.99</v>
          </cell>
          <cell r="E569">
            <v>1311.06</v>
          </cell>
          <cell r="F569">
            <v>1.9300000000000637</v>
          </cell>
          <cell r="G569" t="str">
            <v>Pozo de Inspección</v>
          </cell>
          <cell r="H569" t="str">
            <v>Existente</v>
          </cell>
        </row>
        <row r="570">
          <cell r="A570">
            <v>388</v>
          </cell>
          <cell r="B570">
            <v>1146471.32</v>
          </cell>
          <cell r="C570">
            <v>1003699.2</v>
          </cell>
          <cell r="D570">
            <v>1312.11</v>
          </cell>
          <cell r="E570">
            <v>1309.77</v>
          </cell>
          <cell r="F570">
            <v>2.3399999999999181</v>
          </cell>
          <cell r="G570" t="str">
            <v>Pozo de Inspección</v>
          </cell>
          <cell r="H570" t="str">
            <v>Existente</v>
          </cell>
        </row>
        <row r="571">
          <cell r="A571">
            <v>389</v>
          </cell>
          <cell r="B571">
            <v>1146538.6100000001</v>
          </cell>
          <cell r="C571">
            <v>1003775.54</v>
          </cell>
          <cell r="D571">
            <v>1310.1300000000001</v>
          </cell>
          <cell r="E571">
            <v>1308.53</v>
          </cell>
          <cell r="F571">
            <v>1.6000000000001364</v>
          </cell>
          <cell r="G571" t="str">
            <v>Pozo de Inspección</v>
          </cell>
          <cell r="H571" t="str">
            <v>Existente</v>
          </cell>
        </row>
        <row r="572">
          <cell r="A572">
            <v>390</v>
          </cell>
          <cell r="B572">
            <v>1146493.5900000001</v>
          </cell>
          <cell r="C572">
            <v>1003757.55</v>
          </cell>
          <cell r="D572">
            <v>1311.97</v>
          </cell>
          <cell r="E572">
            <v>1310.45</v>
          </cell>
          <cell r="F572">
            <v>1.5199999999999818</v>
          </cell>
          <cell r="G572" t="str">
            <v>Pozo de Inspección</v>
          </cell>
          <cell r="H572" t="str">
            <v>Existente</v>
          </cell>
        </row>
        <row r="573">
          <cell r="A573">
            <v>391</v>
          </cell>
          <cell r="B573">
            <v>1146178.52</v>
          </cell>
          <cell r="C573">
            <v>1003916.76</v>
          </cell>
          <cell r="D573">
            <v>1310.08</v>
          </cell>
          <cell r="E573">
            <v>1307.5999999999999</v>
          </cell>
          <cell r="F573">
            <v>2.4800000000000182</v>
          </cell>
          <cell r="G573" t="str">
            <v>Pozo de Inspección</v>
          </cell>
          <cell r="H573" t="str">
            <v>Existente</v>
          </cell>
        </row>
        <row r="574">
          <cell r="A574">
            <v>392</v>
          </cell>
          <cell r="B574">
            <v>1146176.83</v>
          </cell>
          <cell r="C574">
            <v>1003914.14</v>
          </cell>
          <cell r="D574">
            <v>1310.78</v>
          </cell>
          <cell r="E574">
            <v>1306.01</v>
          </cell>
          <cell r="F574">
            <v>4.7699999999999818</v>
          </cell>
          <cell r="G574" t="str">
            <v>Pozo de Inspección</v>
          </cell>
          <cell r="H574" t="str">
            <v>Existente</v>
          </cell>
        </row>
        <row r="575">
          <cell r="A575">
            <v>393</v>
          </cell>
          <cell r="B575">
            <v>1146170.23</v>
          </cell>
          <cell r="C575">
            <v>1003916.22</v>
          </cell>
          <cell r="D575">
            <v>1311.07</v>
          </cell>
          <cell r="E575">
            <v>1308.46</v>
          </cell>
          <cell r="F575">
            <v>2.6099999999999</v>
          </cell>
          <cell r="G575" t="str">
            <v>Pozo de Inspección</v>
          </cell>
          <cell r="H575" t="str">
            <v>Existente</v>
          </cell>
        </row>
        <row r="576">
          <cell r="A576">
            <v>394</v>
          </cell>
          <cell r="B576">
            <v>1146106.8799999999</v>
          </cell>
          <cell r="C576">
            <v>1003900.75</v>
          </cell>
          <cell r="D576">
            <v>1311.53</v>
          </cell>
          <cell r="E576">
            <v>1308.97</v>
          </cell>
          <cell r="F576">
            <v>2.5599999999999454</v>
          </cell>
          <cell r="G576" t="str">
            <v>Pozo de Inspección</v>
          </cell>
          <cell r="H576" t="str">
            <v>Existente</v>
          </cell>
        </row>
        <row r="577">
          <cell r="A577">
            <v>395</v>
          </cell>
          <cell r="B577">
            <v>1146171.44</v>
          </cell>
          <cell r="C577">
            <v>1003946.76</v>
          </cell>
          <cell r="D577">
            <v>1310.0899999999999</v>
          </cell>
          <cell r="E577">
            <v>1307.07</v>
          </cell>
          <cell r="F577">
            <v>3.0199999999999818</v>
          </cell>
          <cell r="G577" t="str">
            <v>Pozo de Inspección</v>
          </cell>
          <cell r="H577" t="str">
            <v>Existente</v>
          </cell>
        </row>
        <row r="578">
          <cell r="A578">
            <v>396</v>
          </cell>
          <cell r="B578">
            <v>1146169.96</v>
          </cell>
          <cell r="C578">
            <v>1003944.72</v>
          </cell>
          <cell r="D578">
            <v>1310.06</v>
          </cell>
          <cell r="E578">
            <v>1305.19</v>
          </cell>
          <cell r="F578">
            <v>4.8699999999998909</v>
          </cell>
          <cell r="G578" t="str">
            <v>Pozo de Inspección</v>
          </cell>
          <cell r="H578" t="str">
            <v>Existente</v>
          </cell>
        </row>
        <row r="579">
          <cell r="A579">
            <v>397</v>
          </cell>
          <cell r="B579">
            <v>1146165.8600000001</v>
          </cell>
          <cell r="C579">
            <v>1003945.24</v>
          </cell>
          <cell r="D579">
            <v>1310.6400000000001</v>
          </cell>
          <cell r="E579">
            <v>1310.0999999999999</v>
          </cell>
          <cell r="F579">
            <v>0.54000000000019099</v>
          </cell>
          <cell r="G579" t="str">
            <v>Pozo de Inspección</v>
          </cell>
          <cell r="H579" t="str">
            <v>Existente</v>
          </cell>
        </row>
        <row r="580">
          <cell r="A580">
            <v>398</v>
          </cell>
          <cell r="B580">
            <v>1146088.8500000001</v>
          </cell>
          <cell r="C580">
            <v>1003924.29</v>
          </cell>
          <cell r="D580">
            <v>1311.11</v>
          </cell>
          <cell r="E580">
            <v>1308.8699999999999</v>
          </cell>
          <cell r="F580">
            <v>2.2400000000000091</v>
          </cell>
          <cell r="G580" t="str">
            <v>Pozo de Inspección</v>
          </cell>
          <cell r="H580" t="str">
            <v>Existente</v>
          </cell>
        </row>
        <row r="581">
          <cell r="A581">
            <v>399</v>
          </cell>
          <cell r="B581">
            <v>1146163.81</v>
          </cell>
          <cell r="C581">
            <v>1003970.98</v>
          </cell>
          <cell r="D581">
            <v>1310.02</v>
          </cell>
          <cell r="E581">
            <v>1304.99</v>
          </cell>
          <cell r="F581">
            <v>5.0299999999999727</v>
          </cell>
          <cell r="G581" t="str">
            <v>Pozo de Inspección</v>
          </cell>
          <cell r="H581" t="str">
            <v>Existente</v>
          </cell>
        </row>
        <row r="582">
          <cell r="A582">
            <v>400</v>
          </cell>
          <cell r="B582">
            <v>1146165.1599999999</v>
          </cell>
          <cell r="C582">
            <v>1003973.11</v>
          </cell>
          <cell r="D582">
            <v>1310.04</v>
          </cell>
          <cell r="E582">
            <v>1306.6300000000001</v>
          </cell>
          <cell r="F582">
            <v>3.4099999999998545</v>
          </cell>
          <cell r="G582" t="str">
            <v>Pozo de Inspección</v>
          </cell>
          <cell r="H582" t="str">
            <v>Existente</v>
          </cell>
        </row>
        <row r="583">
          <cell r="A583">
            <v>401</v>
          </cell>
          <cell r="B583">
            <v>1146024.93</v>
          </cell>
          <cell r="C583">
            <v>1003676.06</v>
          </cell>
          <cell r="D583">
            <v>1312.12</v>
          </cell>
          <cell r="E583">
            <v>1310.26</v>
          </cell>
          <cell r="F583">
            <v>1.8599999999999</v>
          </cell>
          <cell r="G583" t="str">
            <v>Pozo de Inspección</v>
          </cell>
          <cell r="H583" t="str">
            <v>Existente</v>
          </cell>
        </row>
        <row r="584">
          <cell r="A584">
            <v>402</v>
          </cell>
          <cell r="B584">
            <v>1146020.23</v>
          </cell>
          <cell r="C584">
            <v>1003625.31</v>
          </cell>
          <cell r="D584">
            <v>1312.63</v>
          </cell>
          <cell r="E584">
            <v>1309.1199999999999</v>
          </cell>
          <cell r="F584">
            <v>3.5100000000002183</v>
          </cell>
          <cell r="G584" t="str">
            <v>Pozo de Inspección</v>
          </cell>
          <cell r="H584" t="str">
            <v>Existente</v>
          </cell>
        </row>
        <row r="585">
          <cell r="A585">
            <v>403</v>
          </cell>
          <cell r="B585">
            <v>1146014.74</v>
          </cell>
          <cell r="C585">
            <v>1003563.21</v>
          </cell>
          <cell r="D585">
            <v>1313.45</v>
          </cell>
          <cell r="E585">
            <v>1312.26</v>
          </cell>
          <cell r="F585">
            <v>1.1900000000000546</v>
          </cell>
          <cell r="G585" t="str">
            <v>Pozo de Inspección</v>
          </cell>
          <cell r="H585" t="str">
            <v>Existente</v>
          </cell>
        </row>
        <row r="586">
          <cell r="A586">
            <v>404</v>
          </cell>
          <cell r="B586">
            <v>1146050.93</v>
          </cell>
          <cell r="C586">
            <v>1003560.18</v>
          </cell>
          <cell r="D586">
            <v>1313.3</v>
          </cell>
          <cell r="E586">
            <v>1310.97</v>
          </cell>
          <cell r="F586">
            <v>2.3299999999999272</v>
          </cell>
          <cell r="G586" t="str">
            <v>Pozo de Inspección</v>
          </cell>
          <cell r="H586" t="str">
            <v>Existente</v>
          </cell>
        </row>
        <row r="587">
          <cell r="A587">
            <v>405</v>
          </cell>
          <cell r="B587">
            <v>1146056.1399999999</v>
          </cell>
          <cell r="C587">
            <v>1003621.96</v>
          </cell>
          <cell r="D587">
            <v>1312.28</v>
          </cell>
          <cell r="E587">
            <v>1308.44</v>
          </cell>
          <cell r="F587">
            <v>3.8399999999999181</v>
          </cell>
          <cell r="G587" t="str">
            <v>Pozo de Inspección</v>
          </cell>
          <cell r="H587" t="str">
            <v>Existente</v>
          </cell>
        </row>
        <row r="588">
          <cell r="A588">
            <v>406</v>
          </cell>
          <cell r="B588">
            <v>1146060.95</v>
          </cell>
          <cell r="C588">
            <v>1003673.49</v>
          </cell>
          <cell r="D588">
            <v>1310.97</v>
          </cell>
          <cell r="E588">
            <v>1309.54</v>
          </cell>
          <cell r="F588">
            <v>1.4300000000000637</v>
          </cell>
          <cell r="G588" t="str">
            <v>Pozo de Inspección</v>
          </cell>
          <cell r="H588" t="str">
            <v>Existente</v>
          </cell>
        </row>
        <row r="589">
          <cell r="A589">
            <v>407</v>
          </cell>
          <cell r="B589">
            <v>1146092.78</v>
          </cell>
          <cell r="C589">
            <v>1003618.73</v>
          </cell>
          <cell r="D589">
            <v>1311.32</v>
          </cell>
          <cell r="E589">
            <v>1307.54</v>
          </cell>
          <cell r="F589">
            <v>3.7799999999999727</v>
          </cell>
          <cell r="G589" t="str">
            <v>Pozo de Inspección</v>
          </cell>
          <cell r="H589" t="str">
            <v>Existente</v>
          </cell>
        </row>
        <row r="590">
          <cell r="A590">
            <v>408</v>
          </cell>
          <cell r="B590">
            <v>1146098.0900000001</v>
          </cell>
          <cell r="C590">
            <v>1003680.51</v>
          </cell>
          <cell r="D590">
            <v>1310.0999999999999</v>
          </cell>
          <cell r="E590">
            <v>1305.5899999999999</v>
          </cell>
          <cell r="F590">
            <v>4.5099999999999909</v>
          </cell>
          <cell r="G590" t="str">
            <v>Pozo de Inspección</v>
          </cell>
          <cell r="H590" t="str">
            <v>Existente</v>
          </cell>
        </row>
        <row r="591">
          <cell r="A591">
            <v>409</v>
          </cell>
          <cell r="B591">
            <v>1146130.79</v>
          </cell>
          <cell r="C591">
            <v>1003689.97</v>
          </cell>
          <cell r="D591">
            <v>1298.78</v>
          </cell>
          <cell r="E591">
            <v>1296.58</v>
          </cell>
          <cell r="F591">
            <v>2.2000000000000455</v>
          </cell>
          <cell r="G591" t="str">
            <v>Pozo de Inspección</v>
          </cell>
          <cell r="H591" t="str">
            <v>Existente</v>
          </cell>
        </row>
        <row r="592">
          <cell r="A592">
            <v>410</v>
          </cell>
          <cell r="B592">
            <v>1146129.94</v>
          </cell>
          <cell r="C592">
            <v>1003615.53</v>
          </cell>
          <cell r="D592">
            <v>1309.9100000000001</v>
          </cell>
          <cell r="E592">
            <v>1307.45</v>
          </cell>
          <cell r="F592">
            <v>2.4600000000000364</v>
          </cell>
          <cell r="G592" t="str">
            <v>Pozo de Inspección</v>
          </cell>
          <cell r="H592" t="str">
            <v>Existente</v>
          </cell>
        </row>
        <row r="593">
          <cell r="A593">
            <v>411</v>
          </cell>
          <cell r="B593">
            <v>1146450.21</v>
          </cell>
          <cell r="C593">
            <v>1003397.3</v>
          </cell>
          <cell r="D593">
            <v>1313.45</v>
          </cell>
          <cell r="E593">
            <v>1310.1099999999999</v>
          </cell>
          <cell r="F593">
            <v>3.3400000000001455</v>
          </cell>
          <cell r="G593" t="str">
            <v>Pozo de Inspección</v>
          </cell>
          <cell r="H593" t="str">
            <v>Existente</v>
          </cell>
        </row>
        <row r="594">
          <cell r="A594">
            <v>412</v>
          </cell>
          <cell r="B594">
            <v>1146405.03</v>
          </cell>
          <cell r="C594">
            <v>1003401.64</v>
          </cell>
          <cell r="D594">
            <v>1310.0999999999999</v>
          </cell>
          <cell r="E594">
            <v>1308.19</v>
          </cell>
          <cell r="F594">
            <v>1.9099999999998545</v>
          </cell>
          <cell r="G594" t="str">
            <v>Pozo de Inspección</v>
          </cell>
          <cell r="H594" t="str">
            <v>Existente</v>
          </cell>
        </row>
        <row r="595">
          <cell r="A595">
            <v>413</v>
          </cell>
          <cell r="B595">
            <v>1146374</v>
          </cell>
          <cell r="C595">
            <v>1003508.37</v>
          </cell>
          <cell r="D595">
            <v>1313.06</v>
          </cell>
          <cell r="E595">
            <v>1312.01</v>
          </cell>
          <cell r="F595">
            <v>1.0499999999999545</v>
          </cell>
          <cell r="G595" t="str">
            <v>Pozo de Inspección</v>
          </cell>
          <cell r="H595" t="str">
            <v>Existente</v>
          </cell>
        </row>
        <row r="596">
          <cell r="A596">
            <v>414</v>
          </cell>
          <cell r="B596">
            <v>1146400.74</v>
          </cell>
          <cell r="C596">
            <v>1003521.68</v>
          </cell>
          <cell r="D596">
            <v>1313.58</v>
          </cell>
          <cell r="E596">
            <v>1308.72</v>
          </cell>
          <cell r="F596">
            <v>4.8599999999999</v>
          </cell>
          <cell r="G596" t="str">
            <v>Pozo de Inspección</v>
          </cell>
          <cell r="H596" t="str">
            <v>Existente</v>
          </cell>
        </row>
        <row r="597">
          <cell r="A597">
            <v>415</v>
          </cell>
          <cell r="B597">
            <v>1146400.3700000001</v>
          </cell>
          <cell r="C597">
            <v>1003520.32</v>
          </cell>
          <cell r="D597">
            <v>1313.59</v>
          </cell>
          <cell r="E597">
            <v>1309.08</v>
          </cell>
          <cell r="F597">
            <v>4.5099999999999909</v>
          </cell>
          <cell r="G597" t="str">
            <v>Pozo de Inspección</v>
          </cell>
          <cell r="H597" t="str">
            <v>Existente</v>
          </cell>
        </row>
        <row r="598">
          <cell r="A598">
            <v>416</v>
          </cell>
          <cell r="B598">
            <v>1146537.55</v>
          </cell>
          <cell r="C598">
            <v>1003586.63</v>
          </cell>
          <cell r="D598">
            <v>1316.4</v>
          </cell>
          <cell r="E598">
            <v>1313.7</v>
          </cell>
          <cell r="F598">
            <v>2.7000000000000455</v>
          </cell>
          <cell r="G598" t="str">
            <v>Pozo de Inspección</v>
          </cell>
          <cell r="H598" t="str">
            <v>Existente</v>
          </cell>
        </row>
        <row r="599">
          <cell r="A599">
            <v>417</v>
          </cell>
          <cell r="B599">
            <v>1146538.22</v>
          </cell>
          <cell r="C599">
            <v>1003585.05</v>
          </cell>
          <cell r="D599">
            <v>1316.42</v>
          </cell>
          <cell r="E599">
            <v>1313.51</v>
          </cell>
          <cell r="F599">
            <v>2.9100000000000819</v>
          </cell>
          <cell r="G599" t="str">
            <v>Pozo de Inspección</v>
          </cell>
          <cell r="H599" t="str">
            <v>Existente</v>
          </cell>
        </row>
        <row r="600">
          <cell r="A600">
            <v>418</v>
          </cell>
          <cell r="B600">
            <v>1146401.6000000001</v>
          </cell>
          <cell r="C600">
            <v>1003575.33</v>
          </cell>
          <cell r="D600">
            <v>1311.3</v>
          </cell>
          <cell r="E600">
            <v>1308.6300000000001</v>
          </cell>
          <cell r="F600">
            <v>2.6699999999998454</v>
          </cell>
          <cell r="G600" t="str">
            <v>Pozo de Inspección</v>
          </cell>
          <cell r="H600" t="str">
            <v>Existente</v>
          </cell>
        </row>
        <row r="601">
          <cell r="A601">
            <v>419</v>
          </cell>
          <cell r="B601">
            <v>1146414.8999999999</v>
          </cell>
          <cell r="C601">
            <v>1003554.94</v>
          </cell>
          <cell r="D601">
            <v>1311.48</v>
          </cell>
          <cell r="E601">
            <v>1309.07</v>
          </cell>
          <cell r="F601">
            <v>2.4100000000000819</v>
          </cell>
          <cell r="G601" t="str">
            <v>Pozo de Inspección</v>
          </cell>
          <cell r="H601" t="str">
            <v>Existente</v>
          </cell>
        </row>
        <row r="602">
          <cell r="A602">
            <v>420</v>
          </cell>
          <cell r="B602">
            <v>1146414.47</v>
          </cell>
          <cell r="C602">
            <v>1003553.52</v>
          </cell>
          <cell r="D602">
            <v>1311.45</v>
          </cell>
          <cell r="E602">
            <v>1308.6099999999999</v>
          </cell>
          <cell r="F602">
            <v>2.8400000000001455</v>
          </cell>
          <cell r="G602" t="str">
            <v>Pozo de Inspección</v>
          </cell>
          <cell r="H602" t="str">
            <v>Existente</v>
          </cell>
        </row>
        <row r="603">
          <cell r="A603">
            <v>421</v>
          </cell>
          <cell r="B603">
            <v>1145213.83</v>
          </cell>
          <cell r="C603">
            <v>1002803.18</v>
          </cell>
          <cell r="D603">
            <v>1303.55</v>
          </cell>
          <cell r="E603">
            <v>1302.1199999999999</v>
          </cell>
          <cell r="F603">
            <v>1.4300000000000637</v>
          </cell>
          <cell r="G603" t="str">
            <v>Pozo de Inspección</v>
          </cell>
          <cell r="H603" t="str">
            <v>Existente</v>
          </cell>
        </row>
        <row r="604">
          <cell r="A604">
            <v>422</v>
          </cell>
          <cell r="B604">
            <v>1145227.08</v>
          </cell>
          <cell r="C604">
            <v>1002866.29</v>
          </cell>
          <cell r="D604">
            <v>1302.6199999999999</v>
          </cell>
          <cell r="E604">
            <v>1301.43</v>
          </cell>
          <cell r="F604">
            <v>1.1899999999998272</v>
          </cell>
          <cell r="G604" t="str">
            <v>Pozo de Inspección</v>
          </cell>
          <cell r="H604" t="str">
            <v>Existente</v>
          </cell>
        </row>
        <row r="605">
          <cell r="A605">
            <v>423</v>
          </cell>
          <cell r="B605">
            <v>1145178.1399999999</v>
          </cell>
          <cell r="C605">
            <v>1002820</v>
          </cell>
          <cell r="D605">
            <v>1303.3699999999999</v>
          </cell>
          <cell r="E605">
            <v>1302.17</v>
          </cell>
          <cell r="F605">
            <v>1.1999999999998181</v>
          </cell>
          <cell r="G605" t="str">
            <v>Pozo de Inspección</v>
          </cell>
          <cell r="H605" t="str">
            <v>Existente</v>
          </cell>
        </row>
        <row r="606">
          <cell r="A606">
            <v>424</v>
          </cell>
          <cell r="B606">
            <v>1145135.8700000001</v>
          </cell>
          <cell r="C606">
            <v>1002832.31</v>
          </cell>
          <cell r="D606">
            <v>1301.46</v>
          </cell>
          <cell r="E606">
            <v>1299.8</v>
          </cell>
          <cell r="F606">
            <v>1.6600000000000819</v>
          </cell>
          <cell r="G606" t="str">
            <v>Pozo de Inspección</v>
          </cell>
          <cell r="H606" t="str">
            <v>Existente</v>
          </cell>
        </row>
        <row r="607">
          <cell r="A607">
            <v>425</v>
          </cell>
          <cell r="B607">
            <v>1145095.7</v>
          </cell>
          <cell r="C607">
            <v>1002831.36</v>
          </cell>
          <cell r="D607">
            <v>1301.4000000000001</v>
          </cell>
          <cell r="E607">
            <v>1299.99</v>
          </cell>
          <cell r="F607">
            <v>1.4100000000000819</v>
          </cell>
          <cell r="G607" t="str">
            <v>Pozo de Inspección</v>
          </cell>
          <cell r="H607" t="str">
            <v>Existente</v>
          </cell>
        </row>
        <row r="608">
          <cell r="A608">
            <v>426</v>
          </cell>
          <cell r="B608">
            <v>1145094.8600000001</v>
          </cell>
          <cell r="C608">
            <v>1002875.45</v>
          </cell>
          <cell r="D608">
            <v>1301.56</v>
          </cell>
          <cell r="E608">
            <v>1296.69</v>
          </cell>
          <cell r="F608">
            <v>4.8699999999998909</v>
          </cell>
          <cell r="G608" t="str">
            <v>Pozo de Inspección</v>
          </cell>
          <cell r="H608" t="str">
            <v>Existente</v>
          </cell>
        </row>
        <row r="609">
          <cell r="A609">
            <v>427</v>
          </cell>
          <cell r="B609">
            <v>1145092.79</v>
          </cell>
          <cell r="C609">
            <v>1002911.63</v>
          </cell>
          <cell r="D609">
            <v>1300.03</v>
          </cell>
          <cell r="E609">
            <v>1296.71</v>
          </cell>
          <cell r="F609">
            <v>3.3199999999999363</v>
          </cell>
          <cell r="G609" t="str">
            <v>Pozo de Inspección</v>
          </cell>
          <cell r="H609" t="str">
            <v>Existente</v>
          </cell>
        </row>
        <row r="610">
          <cell r="A610">
            <v>428</v>
          </cell>
          <cell r="B610">
            <v>1145061</v>
          </cell>
          <cell r="C610">
            <v>1002919.81</v>
          </cell>
          <cell r="D610">
            <v>1300</v>
          </cell>
          <cell r="E610">
            <v>1297</v>
          </cell>
          <cell r="F610">
            <v>3</v>
          </cell>
          <cell r="G610" t="str">
            <v>Pozo de Inspección</v>
          </cell>
          <cell r="H610" t="str">
            <v>Existente</v>
          </cell>
        </row>
        <row r="611">
          <cell r="A611">
            <v>429</v>
          </cell>
          <cell r="B611">
            <v>1145023.58</v>
          </cell>
          <cell r="C611">
            <v>1002918.5</v>
          </cell>
          <cell r="D611">
            <v>1299.6099999999999</v>
          </cell>
          <cell r="E611">
            <v>1297.76</v>
          </cell>
          <cell r="F611">
            <v>1.8499999999999091</v>
          </cell>
          <cell r="G611" t="str">
            <v>Pozo de Inspección</v>
          </cell>
          <cell r="H611" t="str">
            <v>Existente</v>
          </cell>
        </row>
        <row r="612">
          <cell r="A612">
            <v>430</v>
          </cell>
          <cell r="B612">
            <v>1145016.1100000001</v>
          </cell>
          <cell r="C612">
            <v>1002904.61</v>
          </cell>
          <cell r="D612">
            <v>1299.7</v>
          </cell>
          <cell r="E612">
            <v>1298.3</v>
          </cell>
          <cell r="F612">
            <v>1.4000000000000909</v>
          </cell>
          <cell r="G612" t="str">
            <v>Pozo de Inspección</v>
          </cell>
          <cell r="H612" t="str">
            <v>Existente</v>
          </cell>
        </row>
        <row r="613">
          <cell r="A613">
            <v>431</v>
          </cell>
          <cell r="B613">
            <v>1144923.5</v>
          </cell>
          <cell r="C613">
            <v>1002401.59</v>
          </cell>
          <cell r="D613">
            <v>1293.1600000000001</v>
          </cell>
          <cell r="E613">
            <v>1291.8599999999999</v>
          </cell>
          <cell r="F613">
            <v>1.3000000000001819</v>
          </cell>
          <cell r="G613" t="str">
            <v>Pozo de Inspección</v>
          </cell>
          <cell r="H613" t="str">
            <v>Existente</v>
          </cell>
        </row>
        <row r="614">
          <cell r="A614">
            <v>432</v>
          </cell>
          <cell r="B614">
            <v>1146014.05</v>
          </cell>
          <cell r="C614">
            <v>1003555.98</v>
          </cell>
          <cell r="D614">
            <v>1313.43</v>
          </cell>
          <cell r="E614">
            <v>1311.35</v>
          </cell>
          <cell r="F614">
            <v>2.0800000000001546</v>
          </cell>
          <cell r="G614" t="str">
            <v>Pozo de Inspección</v>
          </cell>
          <cell r="H614" t="str">
            <v>Existente</v>
          </cell>
        </row>
        <row r="615">
          <cell r="A615">
            <v>433</v>
          </cell>
          <cell r="B615">
            <v>1144953.17</v>
          </cell>
          <cell r="C615">
            <v>1002346.02</v>
          </cell>
          <cell r="D615">
            <v>1290.8499999999999</v>
          </cell>
          <cell r="E615">
            <v>1286.22</v>
          </cell>
          <cell r="F615">
            <v>4.6299999999998818</v>
          </cell>
          <cell r="G615" t="str">
            <v>Pozo de Inspección</v>
          </cell>
          <cell r="H615" t="str">
            <v>Existente</v>
          </cell>
        </row>
        <row r="616">
          <cell r="A616">
            <v>434</v>
          </cell>
          <cell r="B616">
            <v>1144956.5900000001</v>
          </cell>
          <cell r="C616">
            <v>1002352.46</v>
          </cell>
          <cell r="D616">
            <v>1289.67</v>
          </cell>
          <cell r="E616">
            <v>1284.5999999999999</v>
          </cell>
          <cell r="F616">
            <v>5.0700000000001637</v>
          </cell>
          <cell r="G616" t="str">
            <v>Pozo de Inspección</v>
          </cell>
          <cell r="H616" t="str">
            <v>Existente</v>
          </cell>
        </row>
        <row r="617">
          <cell r="A617">
            <v>435</v>
          </cell>
          <cell r="B617">
            <v>1144841.92</v>
          </cell>
          <cell r="C617">
            <v>1002380.94</v>
          </cell>
          <cell r="D617">
            <v>1292.5</v>
          </cell>
          <cell r="E617">
            <v>1290.69</v>
          </cell>
          <cell r="F617">
            <v>1.8099999999999454</v>
          </cell>
          <cell r="G617" t="str">
            <v>Pozo de Inspección</v>
          </cell>
          <cell r="H617" t="str">
            <v>Existente</v>
          </cell>
        </row>
        <row r="618">
          <cell r="A618">
            <v>436</v>
          </cell>
          <cell r="B618">
            <v>1144914.8600000001</v>
          </cell>
          <cell r="C618">
            <v>1002421.36</v>
          </cell>
          <cell r="D618">
            <v>1293.21</v>
          </cell>
          <cell r="E618">
            <v>1290.1099999999999</v>
          </cell>
          <cell r="F618">
            <v>3.1000000000001364</v>
          </cell>
          <cell r="G618" t="str">
            <v>Pozo de Inspección</v>
          </cell>
          <cell r="H618" t="str">
            <v>Existente</v>
          </cell>
        </row>
        <row r="619">
          <cell r="A619">
            <v>437</v>
          </cell>
          <cell r="B619">
            <v>1144995.42</v>
          </cell>
          <cell r="C619">
            <v>1002515.64</v>
          </cell>
          <cell r="D619">
            <v>1294.1600000000001</v>
          </cell>
          <cell r="E619">
            <v>1292.79</v>
          </cell>
          <cell r="F619">
            <v>1.3700000000001182</v>
          </cell>
          <cell r="G619" t="str">
            <v>Pozo de Inspección</v>
          </cell>
          <cell r="H619" t="str">
            <v>Existente</v>
          </cell>
        </row>
        <row r="620">
          <cell r="A620">
            <v>438</v>
          </cell>
          <cell r="B620">
            <v>1144949.6100000001</v>
          </cell>
          <cell r="C620">
            <v>1002485.05</v>
          </cell>
          <cell r="D620">
            <v>1293.46</v>
          </cell>
          <cell r="E620">
            <v>1288.52</v>
          </cell>
          <cell r="F620">
            <v>4.9400000000000546</v>
          </cell>
          <cell r="G620" t="str">
            <v>Pozo de Inspección</v>
          </cell>
          <cell r="H620" t="str">
            <v>Existente</v>
          </cell>
        </row>
        <row r="621">
          <cell r="A621">
            <v>439</v>
          </cell>
          <cell r="B621">
            <v>1144928.76</v>
          </cell>
          <cell r="C621">
            <v>1002516.62</v>
          </cell>
          <cell r="D621">
            <v>1292.94</v>
          </cell>
          <cell r="E621">
            <v>1289.48</v>
          </cell>
          <cell r="F621">
            <v>3.4600000000000364</v>
          </cell>
          <cell r="G621" t="str">
            <v>Pozo de Inspección</v>
          </cell>
          <cell r="H621" t="str">
            <v>Existente</v>
          </cell>
        </row>
        <row r="622">
          <cell r="A622">
            <v>440</v>
          </cell>
          <cell r="B622">
            <v>1144915.8500000001</v>
          </cell>
          <cell r="C622">
            <v>1002514.09</v>
          </cell>
          <cell r="D622">
            <v>1292.97</v>
          </cell>
          <cell r="E622">
            <v>1290.57</v>
          </cell>
          <cell r="F622">
            <v>2.4000000000000909</v>
          </cell>
          <cell r="G622" t="str">
            <v>Pozo de Inspección</v>
          </cell>
          <cell r="H622" t="str">
            <v>Existente</v>
          </cell>
        </row>
        <row r="623">
          <cell r="A623">
            <v>442</v>
          </cell>
          <cell r="B623">
            <v>1145741.94</v>
          </cell>
          <cell r="C623">
            <v>1002941.25</v>
          </cell>
          <cell r="D623">
            <v>1304.69</v>
          </cell>
          <cell r="E623">
            <v>1301.3900000000001</v>
          </cell>
          <cell r="F623">
            <v>3.2999999999999545</v>
          </cell>
          <cell r="G623" t="str">
            <v>Pozo de Inspección</v>
          </cell>
          <cell r="H623" t="str">
            <v>Existente</v>
          </cell>
        </row>
        <row r="624">
          <cell r="A624">
            <v>443</v>
          </cell>
          <cell r="B624">
            <v>1145814.73</v>
          </cell>
          <cell r="C624">
            <v>1002937</v>
          </cell>
          <cell r="D624">
            <v>1311.39</v>
          </cell>
          <cell r="E624">
            <v>1309.5</v>
          </cell>
          <cell r="F624">
            <v>1.8900000000001</v>
          </cell>
          <cell r="G624" t="str">
            <v>Pozo de Inspección</v>
          </cell>
          <cell r="H624" t="str">
            <v>Existente</v>
          </cell>
        </row>
        <row r="625">
          <cell r="A625">
            <v>444</v>
          </cell>
          <cell r="B625">
            <v>1145813.3999999999</v>
          </cell>
          <cell r="C625">
            <v>1002935.37</v>
          </cell>
          <cell r="D625">
            <v>1311.33</v>
          </cell>
          <cell r="E625">
            <v>1309.3800000000001</v>
          </cell>
          <cell r="F625">
            <v>1.9499999999998181</v>
          </cell>
          <cell r="G625" t="str">
            <v>Pozo de Inspección</v>
          </cell>
          <cell r="H625" t="str">
            <v>Existente</v>
          </cell>
        </row>
        <row r="626">
          <cell r="A626">
            <v>445</v>
          </cell>
          <cell r="B626">
            <v>1145885.44</v>
          </cell>
          <cell r="C626">
            <v>1002927.51</v>
          </cell>
          <cell r="D626">
            <v>1309.96</v>
          </cell>
          <cell r="E626">
            <v>1307.6199999999999</v>
          </cell>
          <cell r="F626">
            <v>2.3400000000001455</v>
          </cell>
          <cell r="G626" t="str">
            <v>Pozo de Inspección</v>
          </cell>
          <cell r="H626" t="str">
            <v>Existente</v>
          </cell>
        </row>
        <row r="627">
          <cell r="A627">
            <v>446</v>
          </cell>
          <cell r="B627">
            <v>1145924.1100000001</v>
          </cell>
          <cell r="C627">
            <v>1002924.77</v>
          </cell>
          <cell r="D627">
            <v>1308.8399999999999</v>
          </cell>
          <cell r="E627">
            <v>1307.07</v>
          </cell>
          <cell r="F627">
            <v>1.7699999999999818</v>
          </cell>
          <cell r="G627" t="str">
            <v>Pozo de Inspección</v>
          </cell>
          <cell r="H627" t="str">
            <v>Existente</v>
          </cell>
        </row>
        <row r="628">
          <cell r="A628">
            <v>447</v>
          </cell>
          <cell r="B628">
            <v>1145957.58</v>
          </cell>
          <cell r="C628">
            <v>1002922.26</v>
          </cell>
          <cell r="D628">
            <v>1308.95</v>
          </cell>
          <cell r="E628">
            <v>1306.57</v>
          </cell>
          <cell r="F628">
            <v>2.3800000000001091</v>
          </cell>
          <cell r="G628" t="str">
            <v>Pozo de Inspección</v>
          </cell>
          <cell r="H628" t="str">
            <v>Existente</v>
          </cell>
        </row>
        <row r="629">
          <cell r="A629">
            <v>448</v>
          </cell>
          <cell r="B629">
            <v>1145917.72</v>
          </cell>
          <cell r="C629">
            <v>1002851.24</v>
          </cell>
          <cell r="D629">
            <v>1308.23</v>
          </cell>
          <cell r="E629">
            <v>1307.1400000000001</v>
          </cell>
          <cell r="F629">
            <v>1.0899999999999181</v>
          </cell>
          <cell r="G629" t="str">
            <v>Pozo de Inspección</v>
          </cell>
          <cell r="H629" t="str">
            <v>Existente</v>
          </cell>
        </row>
        <row r="630">
          <cell r="A630">
            <v>449</v>
          </cell>
          <cell r="B630">
            <v>1145884.1499999999</v>
          </cell>
          <cell r="C630">
            <v>1002854.32</v>
          </cell>
          <cell r="D630">
            <v>1308.6400000000001</v>
          </cell>
          <cell r="E630">
            <v>1306.3800000000001</v>
          </cell>
          <cell r="F630">
            <v>2.2599999999999909</v>
          </cell>
          <cell r="G630" t="str">
            <v>Pozo de Inspección</v>
          </cell>
          <cell r="H630" t="str">
            <v>Existente</v>
          </cell>
        </row>
        <row r="631">
          <cell r="A631">
            <v>450</v>
          </cell>
          <cell r="B631">
            <v>1145880.1000000001</v>
          </cell>
          <cell r="C631">
            <v>1002856.02</v>
          </cell>
          <cell r="D631">
            <v>1308.79</v>
          </cell>
          <cell r="E631">
            <v>1307.24</v>
          </cell>
          <cell r="F631">
            <v>1.5499999999999545</v>
          </cell>
          <cell r="G631" t="str">
            <v>Pozo de Inspección</v>
          </cell>
          <cell r="H631" t="str">
            <v>Existente</v>
          </cell>
        </row>
        <row r="632">
          <cell r="A632">
            <v>451</v>
          </cell>
          <cell r="B632">
            <v>1146537.6200000001</v>
          </cell>
          <cell r="C632">
            <v>1003749.64</v>
          </cell>
          <cell r="D632">
            <v>1307.22</v>
          </cell>
          <cell r="E632">
            <v>1303.81</v>
          </cell>
          <cell r="F632">
            <v>3.4100000000000819</v>
          </cell>
          <cell r="G632" t="str">
            <v>Pozo de Inspección</v>
          </cell>
          <cell r="H632" t="str">
            <v>Existente</v>
          </cell>
        </row>
        <row r="633">
          <cell r="A633">
            <v>452</v>
          </cell>
          <cell r="B633">
            <v>1146552.92</v>
          </cell>
          <cell r="C633">
            <v>1003781.81</v>
          </cell>
          <cell r="D633">
            <v>1310</v>
          </cell>
          <cell r="E633">
            <v>1303.8499999999999</v>
          </cell>
          <cell r="F633">
            <v>6.1500000000000909</v>
          </cell>
          <cell r="G633" t="str">
            <v>Pozo de Inspección</v>
          </cell>
          <cell r="H633" t="str">
            <v>Existente</v>
          </cell>
        </row>
        <row r="634">
          <cell r="A634">
            <v>453</v>
          </cell>
          <cell r="B634">
            <v>1146550.03</v>
          </cell>
          <cell r="C634">
            <v>1003807.3</v>
          </cell>
          <cell r="D634">
            <v>1310.07</v>
          </cell>
          <cell r="E634">
            <v>1307.96</v>
          </cell>
          <cell r="F634">
            <v>2.1099999999999</v>
          </cell>
          <cell r="G634" t="str">
            <v>Pozo de Inspección</v>
          </cell>
          <cell r="H634" t="str">
            <v>Existente</v>
          </cell>
        </row>
        <row r="635">
          <cell r="A635">
            <v>454</v>
          </cell>
          <cell r="B635">
            <v>1146484.71</v>
          </cell>
          <cell r="C635">
            <v>1003782.14</v>
          </cell>
          <cell r="D635">
            <v>1312.02</v>
          </cell>
          <cell r="E635">
            <v>1310.82</v>
          </cell>
          <cell r="F635">
            <v>1.2000000000000455</v>
          </cell>
          <cell r="G635" t="str">
            <v>Pozo de Inspección</v>
          </cell>
          <cell r="H635" t="str">
            <v>Existente</v>
          </cell>
        </row>
        <row r="636">
          <cell r="A636">
            <v>455</v>
          </cell>
          <cell r="B636">
            <v>1146560.97</v>
          </cell>
          <cell r="C636">
            <v>1003728.66</v>
          </cell>
          <cell r="D636">
            <v>1311.6</v>
          </cell>
          <cell r="E636">
            <v>1309.77</v>
          </cell>
          <cell r="F636">
            <v>1.8299999999999272</v>
          </cell>
          <cell r="G636" t="str">
            <v>Pozo de Inspección</v>
          </cell>
          <cell r="H636" t="str">
            <v>Existente</v>
          </cell>
        </row>
        <row r="637">
          <cell r="A637">
            <v>456</v>
          </cell>
          <cell r="B637">
            <v>1146560.56</v>
          </cell>
          <cell r="C637">
            <v>1003723.09</v>
          </cell>
          <cell r="D637">
            <v>1312.03</v>
          </cell>
          <cell r="E637">
            <v>1310.25</v>
          </cell>
          <cell r="F637">
            <v>1.7799999999999727</v>
          </cell>
          <cell r="G637" t="str">
            <v>Pozo de Inspección</v>
          </cell>
          <cell r="H637" t="str">
            <v>Existente</v>
          </cell>
        </row>
        <row r="638">
          <cell r="A638">
            <v>457</v>
          </cell>
          <cell r="B638">
            <v>1146556.6200000001</v>
          </cell>
          <cell r="C638">
            <v>1003721.35</v>
          </cell>
          <cell r="D638">
            <v>1311.99</v>
          </cell>
          <cell r="E638">
            <v>1308.26</v>
          </cell>
          <cell r="F638">
            <v>3.7300000000000182</v>
          </cell>
          <cell r="G638" t="str">
            <v>Pozo de Inspección</v>
          </cell>
          <cell r="H638" t="str">
            <v>Existente</v>
          </cell>
        </row>
        <row r="639">
          <cell r="A639">
            <v>458</v>
          </cell>
          <cell r="B639">
            <v>1146539.82</v>
          </cell>
          <cell r="C639">
            <v>1003674.39</v>
          </cell>
          <cell r="D639">
            <v>1313.11</v>
          </cell>
          <cell r="E639">
            <v>1309.45</v>
          </cell>
          <cell r="F639">
            <v>3.6599999999998545</v>
          </cell>
          <cell r="G639" t="str">
            <v>Pozo de Inspección</v>
          </cell>
          <cell r="H639" t="str">
            <v>Existente</v>
          </cell>
        </row>
        <row r="640">
          <cell r="A640">
            <v>459</v>
          </cell>
          <cell r="B640">
            <v>1146540.55</v>
          </cell>
          <cell r="C640">
            <v>1003672.42</v>
          </cell>
          <cell r="D640">
            <v>1313.21</v>
          </cell>
          <cell r="E640">
            <v>1311.62</v>
          </cell>
          <cell r="F640">
            <v>1.5900000000001455</v>
          </cell>
          <cell r="G640" t="str">
            <v>Pozo de Inspección</v>
          </cell>
          <cell r="H640" t="str">
            <v>Existente</v>
          </cell>
        </row>
        <row r="641">
          <cell r="A641">
            <v>460</v>
          </cell>
          <cell r="B641">
            <v>1146557.73</v>
          </cell>
          <cell r="C641">
            <v>1003651.46</v>
          </cell>
          <cell r="D641">
            <v>1314.34</v>
          </cell>
          <cell r="E641">
            <v>1311.43</v>
          </cell>
          <cell r="F641">
            <v>2.9099999999998545</v>
          </cell>
          <cell r="G641" t="str">
            <v>Pozo de Inspección</v>
          </cell>
          <cell r="H641" t="str">
            <v>Existente</v>
          </cell>
        </row>
        <row r="642">
          <cell r="A642">
            <v>461</v>
          </cell>
          <cell r="B642">
            <v>1146139.81</v>
          </cell>
          <cell r="C642">
            <v>1003964.93</v>
          </cell>
          <cell r="D642">
            <v>1310.23</v>
          </cell>
          <cell r="E642">
            <v>1307.26</v>
          </cell>
          <cell r="F642">
            <v>2.9700000000000273</v>
          </cell>
          <cell r="G642" t="str">
            <v>Pozo de Inspección</v>
          </cell>
          <cell r="H642" t="str">
            <v>Existente</v>
          </cell>
        </row>
        <row r="643">
          <cell r="A643">
            <v>462</v>
          </cell>
          <cell r="B643">
            <v>1146128.47</v>
          </cell>
          <cell r="C643">
            <v>1003988.69</v>
          </cell>
          <cell r="D643">
            <v>1309.42</v>
          </cell>
          <cell r="E643">
            <v>1307.82</v>
          </cell>
          <cell r="F643">
            <v>1.6000000000001364</v>
          </cell>
          <cell r="G643" t="str">
            <v>Pozo de Inspección</v>
          </cell>
          <cell r="H643" t="str">
            <v>Existente</v>
          </cell>
        </row>
        <row r="644">
          <cell r="A644">
            <v>463</v>
          </cell>
          <cell r="B644">
            <v>1146151.8</v>
          </cell>
          <cell r="C644">
            <v>1003994.12</v>
          </cell>
          <cell r="D644">
            <v>1309.46</v>
          </cell>
          <cell r="E644">
            <v>1307.1099999999999</v>
          </cell>
          <cell r="F644">
            <v>2.3500000000001364</v>
          </cell>
          <cell r="G644" t="str">
            <v>Pozo de Inspección</v>
          </cell>
          <cell r="H644" t="str">
            <v>Existente</v>
          </cell>
        </row>
        <row r="645">
          <cell r="A645">
            <v>464</v>
          </cell>
          <cell r="B645">
            <v>1146157.7</v>
          </cell>
          <cell r="C645">
            <v>1003997.08</v>
          </cell>
          <cell r="D645">
            <v>1309.47</v>
          </cell>
          <cell r="E645">
            <v>1304.52</v>
          </cell>
          <cell r="F645">
            <v>4.9500000000000455</v>
          </cell>
          <cell r="G645" t="str">
            <v>Pozo de Inspección</v>
          </cell>
          <cell r="H645" t="str">
            <v>Existente</v>
          </cell>
        </row>
        <row r="646">
          <cell r="A646">
            <v>465</v>
          </cell>
          <cell r="B646">
            <v>1146159.3</v>
          </cell>
          <cell r="C646">
            <v>1003999.26</v>
          </cell>
          <cell r="D646">
            <v>1309.4100000000001</v>
          </cell>
          <cell r="E646">
            <v>1306.1099999999999</v>
          </cell>
          <cell r="F646">
            <v>3.3000000000001819</v>
          </cell>
          <cell r="G646" t="str">
            <v>Pozo de Inspección</v>
          </cell>
          <cell r="H646" t="str">
            <v>Existente</v>
          </cell>
        </row>
        <row r="647">
          <cell r="A647">
            <v>466</v>
          </cell>
          <cell r="B647">
            <v>1146215.8999999999</v>
          </cell>
          <cell r="C647">
            <v>1003981.69</v>
          </cell>
          <cell r="D647">
            <v>1312.5</v>
          </cell>
          <cell r="E647">
            <v>1311</v>
          </cell>
          <cell r="F647">
            <v>1.5</v>
          </cell>
          <cell r="G647" t="str">
            <v>Pozo de Inspección</v>
          </cell>
          <cell r="H647" t="str">
            <v>Existente</v>
          </cell>
        </row>
        <row r="648">
          <cell r="A648">
            <v>467</v>
          </cell>
          <cell r="B648">
            <v>1146204.53</v>
          </cell>
          <cell r="C648">
            <v>1004008.01</v>
          </cell>
          <cell r="D648">
            <v>1309.99</v>
          </cell>
          <cell r="E648">
            <v>1309.18</v>
          </cell>
          <cell r="F648">
            <v>0.80999999999994543</v>
          </cell>
          <cell r="G648" t="str">
            <v>Pozo de Inspección</v>
          </cell>
          <cell r="H648" t="str">
            <v>Existente</v>
          </cell>
        </row>
        <row r="649">
          <cell r="A649">
            <v>468</v>
          </cell>
          <cell r="B649">
            <v>1146151.68</v>
          </cell>
          <cell r="C649">
            <v>1004029.78</v>
          </cell>
          <cell r="D649">
            <v>1308.45</v>
          </cell>
          <cell r="E649">
            <v>1305.74</v>
          </cell>
          <cell r="F649">
            <v>2.7100000000000364</v>
          </cell>
          <cell r="G649" t="str">
            <v>Pozo de Inspección</v>
          </cell>
          <cell r="H649" t="str">
            <v>Existente</v>
          </cell>
        </row>
        <row r="650">
          <cell r="A650">
            <v>469</v>
          </cell>
          <cell r="B650">
            <v>1146148.76</v>
          </cell>
          <cell r="C650">
            <v>1004034.15</v>
          </cell>
          <cell r="D650">
            <v>1308.3900000000001</v>
          </cell>
          <cell r="E650">
            <v>1303.79</v>
          </cell>
          <cell r="F650">
            <v>4.6000000000001364</v>
          </cell>
          <cell r="G650" t="str">
            <v>Pozo de Inspección</v>
          </cell>
          <cell r="H650" t="str">
            <v>Existente</v>
          </cell>
        </row>
        <row r="651">
          <cell r="A651">
            <v>470</v>
          </cell>
          <cell r="B651">
            <v>1146109.1599999999</v>
          </cell>
          <cell r="C651">
            <v>1004024.87</v>
          </cell>
          <cell r="D651">
            <v>1308.6400000000001</v>
          </cell>
          <cell r="E651">
            <v>1304.72</v>
          </cell>
          <cell r="F651">
            <v>3.9200000000000728</v>
          </cell>
          <cell r="G651" t="str">
            <v>Pozo de Inspección</v>
          </cell>
          <cell r="H651" t="str">
            <v>Existente</v>
          </cell>
        </row>
        <row r="652">
          <cell r="A652">
            <v>471</v>
          </cell>
          <cell r="B652">
            <v>1146124.51</v>
          </cell>
          <cell r="C652">
            <v>1003553.79</v>
          </cell>
          <cell r="D652">
            <v>1310.79</v>
          </cell>
          <cell r="E652">
            <v>1308.8900000000001</v>
          </cell>
          <cell r="F652">
            <v>1.8999999999998636</v>
          </cell>
          <cell r="G652" t="str">
            <v>Pozo de Inspección</v>
          </cell>
          <cell r="H652" t="str">
            <v>Existente</v>
          </cell>
        </row>
        <row r="653">
          <cell r="A653">
            <v>472</v>
          </cell>
          <cell r="B653">
            <v>1146087.42</v>
          </cell>
          <cell r="C653">
            <v>1003557.31</v>
          </cell>
          <cell r="D653">
            <v>1312.78</v>
          </cell>
          <cell r="E653">
            <v>1311.28</v>
          </cell>
          <cell r="F653">
            <v>1.5</v>
          </cell>
          <cell r="G653" t="str">
            <v>Pozo de Inspección</v>
          </cell>
          <cell r="H653" t="str">
            <v>Existente</v>
          </cell>
        </row>
        <row r="654">
          <cell r="A654">
            <v>473</v>
          </cell>
          <cell r="B654">
            <v>1146151.02</v>
          </cell>
          <cell r="C654">
            <v>1003546.6</v>
          </cell>
          <cell r="D654">
            <v>1309.46</v>
          </cell>
          <cell r="E654">
            <v>1308.04</v>
          </cell>
          <cell r="F654">
            <v>1.4200000000000728</v>
          </cell>
          <cell r="G654" t="str">
            <v>Pozo de Inspección</v>
          </cell>
          <cell r="H654" t="str">
            <v>Existente</v>
          </cell>
        </row>
        <row r="655">
          <cell r="A655">
            <v>474</v>
          </cell>
          <cell r="B655">
            <v>1146154.3999999999</v>
          </cell>
          <cell r="C655">
            <v>1003488.52</v>
          </cell>
          <cell r="D655">
            <v>1310.72</v>
          </cell>
          <cell r="E655">
            <v>1308.7</v>
          </cell>
          <cell r="F655">
            <v>2.0199999999999818</v>
          </cell>
          <cell r="G655" t="str">
            <v>Pozo de Inspección</v>
          </cell>
          <cell r="H655" t="str">
            <v>Existente</v>
          </cell>
        </row>
        <row r="656">
          <cell r="A656">
            <v>475</v>
          </cell>
          <cell r="B656">
            <v>1146195.74</v>
          </cell>
          <cell r="C656">
            <v>1003495.84</v>
          </cell>
          <cell r="D656">
            <v>1309.82</v>
          </cell>
          <cell r="E656">
            <v>1308.48</v>
          </cell>
          <cell r="F656">
            <v>1.3399999999999181</v>
          </cell>
          <cell r="G656" t="str">
            <v>Pozo de Inspección</v>
          </cell>
          <cell r="H656" t="str">
            <v>Existente</v>
          </cell>
        </row>
        <row r="657">
          <cell r="A657">
            <v>476</v>
          </cell>
          <cell r="B657">
            <v>1146227.27</v>
          </cell>
          <cell r="C657">
            <v>1003482.57</v>
          </cell>
          <cell r="D657">
            <v>1310.6099999999999</v>
          </cell>
          <cell r="E657">
            <v>1307.83</v>
          </cell>
          <cell r="F657">
            <v>2.7799999999999727</v>
          </cell>
          <cell r="G657" t="str">
            <v>Pozo de Inspección</v>
          </cell>
          <cell r="H657" t="str">
            <v>Existente</v>
          </cell>
        </row>
        <row r="658">
          <cell r="A658">
            <v>477</v>
          </cell>
          <cell r="B658">
            <v>1146245.53</v>
          </cell>
          <cell r="C658">
            <v>1003480.96</v>
          </cell>
          <cell r="D658">
            <v>1310.29</v>
          </cell>
          <cell r="E658">
            <v>1308.99</v>
          </cell>
          <cell r="F658">
            <v>1.2999999999999545</v>
          </cell>
          <cell r="G658" t="str">
            <v>Pozo de Inspección</v>
          </cell>
          <cell r="H658" t="str">
            <v>Existente</v>
          </cell>
        </row>
        <row r="659">
          <cell r="A659">
            <v>478</v>
          </cell>
          <cell r="B659">
            <v>1146224.8500000001</v>
          </cell>
          <cell r="C659">
            <v>1003451.15</v>
          </cell>
          <cell r="D659">
            <v>1312.18</v>
          </cell>
          <cell r="E659">
            <v>1310.25</v>
          </cell>
          <cell r="F659">
            <v>1.9300000000000637</v>
          </cell>
          <cell r="G659" t="str">
            <v>Pozo de Inspección</v>
          </cell>
          <cell r="H659" t="str">
            <v>Existente</v>
          </cell>
        </row>
        <row r="660">
          <cell r="A660">
            <v>479</v>
          </cell>
          <cell r="B660">
            <v>1146222.27</v>
          </cell>
          <cell r="C660">
            <v>1003419.19</v>
          </cell>
          <cell r="D660">
            <v>1313.91</v>
          </cell>
          <cell r="E660">
            <v>1312.23</v>
          </cell>
          <cell r="F660">
            <v>1.6800000000000637</v>
          </cell>
          <cell r="G660" t="str">
            <v>Pozo de Inspección</v>
          </cell>
          <cell r="H660" t="str">
            <v>Existente</v>
          </cell>
        </row>
        <row r="661">
          <cell r="A661">
            <v>480</v>
          </cell>
          <cell r="B661">
            <v>1146218.83</v>
          </cell>
          <cell r="C661">
            <v>1003380.33</v>
          </cell>
          <cell r="D661">
            <v>1316.51</v>
          </cell>
          <cell r="E661">
            <v>1313.99</v>
          </cell>
          <cell r="F661">
            <v>2.5199999999999818</v>
          </cell>
          <cell r="G661" t="str">
            <v>Pozo de Inspección</v>
          </cell>
          <cell r="H661" t="str">
            <v>Existente</v>
          </cell>
        </row>
        <row r="662">
          <cell r="A662">
            <v>481</v>
          </cell>
          <cell r="B662">
            <v>1146427.47</v>
          </cell>
          <cell r="C662">
            <v>1003534.6</v>
          </cell>
          <cell r="D662">
            <v>1311.79</v>
          </cell>
          <cell r="E662">
            <v>1308.75</v>
          </cell>
          <cell r="F662">
            <v>3.0399999999999636</v>
          </cell>
          <cell r="G662" t="str">
            <v>Pozo de Inspección</v>
          </cell>
          <cell r="H662" t="str">
            <v>Existente</v>
          </cell>
        </row>
        <row r="663">
          <cell r="A663">
            <v>482</v>
          </cell>
          <cell r="B663">
            <v>1146427</v>
          </cell>
          <cell r="C663">
            <v>1003532.31</v>
          </cell>
          <cell r="D663">
            <v>1311.75</v>
          </cell>
          <cell r="E663">
            <v>1309.06</v>
          </cell>
          <cell r="F663">
            <v>2.6900000000000546</v>
          </cell>
          <cell r="G663" t="str">
            <v>Pozo de Inspección</v>
          </cell>
          <cell r="H663" t="str">
            <v>Existente</v>
          </cell>
        </row>
        <row r="664">
          <cell r="A664">
            <v>483</v>
          </cell>
          <cell r="B664">
            <v>1146429.6100000001</v>
          </cell>
          <cell r="C664">
            <v>1003537.62</v>
          </cell>
          <cell r="D664">
            <v>1310.1099999999999</v>
          </cell>
          <cell r="E664">
            <v>1308.79</v>
          </cell>
          <cell r="F664">
            <v>1.3199999999999363</v>
          </cell>
          <cell r="G664" t="str">
            <v>Pozo de Inspección</v>
          </cell>
          <cell r="H664" t="str">
            <v>Existente</v>
          </cell>
        </row>
        <row r="665">
          <cell r="A665">
            <v>484</v>
          </cell>
          <cell r="B665">
            <v>1146427.08</v>
          </cell>
          <cell r="C665">
            <v>1003593.02</v>
          </cell>
          <cell r="D665">
            <v>1311.16</v>
          </cell>
          <cell r="E665">
            <v>1308.8</v>
          </cell>
          <cell r="F665">
            <v>2.3600000000001273</v>
          </cell>
          <cell r="G665" t="str">
            <v>Pozo de Inspección</v>
          </cell>
          <cell r="H665" t="str">
            <v>Existente</v>
          </cell>
        </row>
        <row r="666">
          <cell r="A666">
            <v>485</v>
          </cell>
          <cell r="B666">
            <v>1146425.1299999999</v>
          </cell>
          <cell r="C666">
            <v>1003594.2</v>
          </cell>
          <cell r="D666">
            <v>1311.17</v>
          </cell>
          <cell r="E666">
            <v>1308.26</v>
          </cell>
          <cell r="F666">
            <v>2.9100000000000819</v>
          </cell>
          <cell r="G666" t="str">
            <v>Pozo de Inspección</v>
          </cell>
          <cell r="H666" t="str">
            <v>Existente</v>
          </cell>
        </row>
        <row r="667">
          <cell r="A667">
            <v>486</v>
          </cell>
          <cell r="B667">
            <v>1146403.97</v>
          </cell>
          <cell r="C667">
            <v>1003579.7</v>
          </cell>
          <cell r="D667">
            <v>1310.79</v>
          </cell>
          <cell r="E667">
            <v>1308.21</v>
          </cell>
          <cell r="F667">
            <v>2.5799999999999272</v>
          </cell>
          <cell r="G667" t="str">
            <v>Pozo de Inspección</v>
          </cell>
          <cell r="H667" t="str">
            <v>Existente</v>
          </cell>
        </row>
        <row r="668">
          <cell r="A668">
            <v>487</v>
          </cell>
          <cell r="B668">
            <v>1146440.6200000001</v>
          </cell>
          <cell r="C668">
            <v>1003571.34</v>
          </cell>
          <cell r="D668">
            <v>1311.33</v>
          </cell>
          <cell r="E668">
            <v>1308.83</v>
          </cell>
          <cell r="F668">
            <v>2.5</v>
          </cell>
          <cell r="G668" t="str">
            <v>Pozo de Inspección</v>
          </cell>
          <cell r="H668" t="str">
            <v>Existente</v>
          </cell>
        </row>
        <row r="669">
          <cell r="A669">
            <v>488</v>
          </cell>
          <cell r="B669">
            <v>1146441.27</v>
          </cell>
          <cell r="C669">
            <v>1003568.24</v>
          </cell>
          <cell r="D669">
            <v>1311.34</v>
          </cell>
          <cell r="E669">
            <v>1309.1199999999999</v>
          </cell>
          <cell r="F669">
            <v>2.2200000000000273</v>
          </cell>
          <cell r="G669" t="str">
            <v>Pozo de Inspección</v>
          </cell>
          <cell r="H669" t="str">
            <v>Existente</v>
          </cell>
        </row>
        <row r="670">
          <cell r="A670">
            <v>489</v>
          </cell>
          <cell r="B670">
            <v>1146454.94</v>
          </cell>
          <cell r="C670">
            <v>1003547.85</v>
          </cell>
          <cell r="D670">
            <v>1311.87</v>
          </cell>
          <cell r="E670">
            <v>1308.79</v>
          </cell>
          <cell r="F670">
            <v>3.0799999999999272</v>
          </cell>
          <cell r="G670" t="str">
            <v>Pozo de Inspección</v>
          </cell>
          <cell r="H670" t="str">
            <v>Existente</v>
          </cell>
        </row>
        <row r="671">
          <cell r="A671">
            <v>490</v>
          </cell>
          <cell r="B671">
            <v>1146455.17</v>
          </cell>
          <cell r="C671">
            <v>1003545.59</v>
          </cell>
          <cell r="D671">
            <v>1311.84</v>
          </cell>
          <cell r="E671">
            <v>1310.86</v>
          </cell>
          <cell r="F671">
            <v>0.98000000000001819</v>
          </cell>
          <cell r="G671" t="str">
            <v>Pozo de Inspección</v>
          </cell>
          <cell r="H671" t="str">
            <v>Existente</v>
          </cell>
        </row>
        <row r="672">
          <cell r="A672">
            <v>491</v>
          </cell>
          <cell r="B672">
            <v>1146776.6499999999</v>
          </cell>
          <cell r="C672">
            <v>1003228.29</v>
          </cell>
          <cell r="D672">
            <v>1322.72</v>
          </cell>
          <cell r="E672">
            <v>1321.18</v>
          </cell>
          <cell r="F672">
            <v>1.5399999999999636</v>
          </cell>
          <cell r="G672" t="str">
            <v>Pozo de Inspección</v>
          </cell>
          <cell r="H672" t="str">
            <v>Existente</v>
          </cell>
        </row>
        <row r="673">
          <cell r="A673">
            <v>492</v>
          </cell>
          <cell r="B673">
            <v>1146763.46</v>
          </cell>
          <cell r="C673">
            <v>1003257.09</v>
          </cell>
          <cell r="D673">
            <v>1322.47</v>
          </cell>
          <cell r="E673">
            <v>1320.74</v>
          </cell>
          <cell r="F673">
            <v>1.7300000000000182</v>
          </cell>
          <cell r="G673" t="str">
            <v>Pozo de Inspección</v>
          </cell>
          <cell r="H673" t="str">
            <v>Existente</v>
          </cell>
        </row>
        <row r="674">
          <cell r="A674">
            <v>493</v>
          </cell>
          <cell r="B674">
            <v>1146744.69</v>
          </cell>
          <cell r="C674">
            <v>1003295.74</v>
          </cell>
          <cell r="D674">
            <v>1321.96</v>
          </cell>
          <cell r="E674">
            <v>1320.3</v>
          </cell>
          <cell r="F674">
            <v>1.6600000000000819</v>
          </cell>
          <cell r="G674" t="str">
            <v>Pozo de Inspección</v>
          </cell>
          <cell r="H674" t="str">
            <v>Existente</v>
          </cell>
        </row>
        <row r="675">
          <cell r="A675">
            <v>494</v>
          </cell>
          <cell r="B675">
            <v>1146735.1299999999</v>
          </cell>
          <cell r="C675">
            <v>1003316.13</v>
          </cell>
          <cell r="D675">
            <v>1321.65</v>
          </cell>
          <cell r="E675">
            <v>1320.59</v>
          </cell>
          <cell r="F675">
            <v>1.0600000000001728</v>
          </cell>
          <cell r="G675" t="str">
            <v>Pozo de Inspección</v>
          </cell>
          <cell r="H675" t="str">
            <v>Existente</v>
          </cell>
        </row>
        <row r="676">
          <cell r="A676">
            <v>495</v>
          </cell>
          <cell r="B676">
            <v>1146730.02</v>
          </cell>
          <cell r="C676">
            <v>1003239.38</v>
          </cell>
          <cell r="D676">
            <v>1322.57</v>
          </cell>
          <cell r="E676">
            <v>1320.71</v>
          </cell>
          <cell r="F676">
            <v>1.8599999999999</v>
          </cell>
          <cell r="G676" t="str">
            <v>Pozo de Inspección</v>
          </cell>
          <cell r="H676" t="str">
            <v>Existente</v>
          </cell>
        </row>
        <row r="677">
          <cell r="A677">
            <v>496</v>
          </cell>
          <cell r="B677">
            <v>1146737.43</v>
          </cell>
          <cell r="C677">
            <v>1003198.02</v>
          </cell>
          <cell r="D677">
            <v>1322.93</v>
          </cell>
          <cell r="E677">
            <v>1321.66</v>
          </cell>
          <cell r="F677">
            <v>1.2699999999999818</v>
          </cell>
          <cell r="G677" t="str">
            <v>Pozo de Inspección</v>
          </cell>
          <cell r="H677" t="str">
            <v>Existente</v>
          </cell>
        </row>
        <row r="678">
          <cell r="A678">
            <v>497</v>
          </cell>
          <cell r="B678">
            <v>1146719.27</v>
          </cell>
          <cell r="C678">
            <v>1003234.77</v>
          </cell>
          <cell r="D678">
            <v>1322.68</v>
          </cell>
          <cell r="E678">
            <v>1321.01</v>
          </cell>
          <cell r="F678">
            <v>1.6700000000000728</v>
          </cell>
          <cell r="G678" t="str">
            <v>Pozo de Inspección</v>
          </cell>
          <cell r="H678" t="str">
            <v>Existente</v>
          </cell>
        </row>
        <row r="679">
          <cell r="A679">
            <v>498</v>
          </cell>
          <cell r="B679">
            <v>1146726.49</v>
          </cell>
          <cell r="C679">
            <v>1003247.8</v>
          </cell>
          <cell r="D679">
            <v>1322.53</v>
          </cell>
          <cell r="E679">
            <v>1320.6</v>
          </cell>
          <cell r="F679">
            <v>1.9300000000000637</v>
          </cell>
          <cell r="G679" t="str">
            <v>Pozo de Inspección</v>
          </cell>
          <cell r="H679" t="str">
            <v>Existente</v>
          </cell>
        </row>
        <row r="680">
          <cell r="A680">
            <v>499</v>
          </cell>
          <cell r="B680">
            <v>1146710.82</v>
          </cell>
          <cell r="C680">
            <v>1003278.23</v>
          </cell>
          <cell r="D680">
            <v>1322.3</v>
          </cell>
          <cell r="E680">
            <v>1320.02</v>
          </cell>
          <cell r="F680">
            <v>2.2799999999999727</v>
          </cell>
          <cell r="G680" t="str">
            <v>Pozo de Inspección</v>
          </cell>
          <cell r="H680" t="str">
            <v>Existente</v>
          </cell>
        </row>
        <row r="681">
          <cell r="A681">
            <v>500</v>
          </cell>
          <cell r="B681">
            <v>1146702.02</v>
          </cell>
          <cell r="C681">
            <v>1003273.11</v>
          </cell>
          <cell r="D681">
            <v>1322.4</v>
          </cell>
          <cell r="E681">
            <v>1319.8</v>
          </cell>
          <cell r="F681">
            <v>2.6000000000001364</v>
          </cell>
          <cell r="G681" t="str">
            <v>Pozo de Inspección</v>
          </cell>
          <cell r="H681" t="str">
            <v>Existente</v>
          </cell>
        </row>
        <row r="682">
          <cell r="A682">
            <v>501</v>
          </cell>
          <cell r="B682">
            <v>1144932.3899999999</v>
          </cell>
          <cell r="C682">
            <v>1002553.05</v>
          </cell>
          <cell r="D682">
            <v>1292.3800000000001</v>
          </cell>
          <cell r="E682">
            <v>1290.57</v>
          </cell>
          <cell r="F682">
            <v>1.8100000000001728</v>
          </cell>
          <cell r="G682" t="str">
            <v>Pozo de Inspección</v>
          </cell>
          <cell r="H682" t="str">
            <v>Existente</v>
          </cell>
        </row>
        <row r="683">
          <cell r="A683">
            <v>502</v>
          </cell>
          <cell r="B683">
            <v>1144948.44</v>
          </cell>
          <cell r="C683">
            <v>1002529.18</v>
          </cell>
          <cell r="D683">
            <v>1293.4100000000001</v>
          </cell>
          <cell r="E683">
            <v>1290.01</v>
          </cell>
          <cell r="F683">
            <v>3.4000000000000909</v>
          </cell>
          <cell r="G683" t="str">
            <v>Pozo de Inspección</v>
          </cell>
          <cell r="H683" t="str">
            <v>Existente</v>
          </cell>
        </row>
        <row r="684">
          <cell r="A684">
            <v>503</v>
          </cell>
          <cell r="B684">
            <v>1144974.1000000001</v>
          </cell>
          <cell r="C684">
            <v>1002545.97</v>
          </cell>
          <cell r="D684">
            <v>1293.8699999999999</v>
          </cell>
          <cell r="E684">
            <v>1290.6199999999999</v>
          </cell>
          <cell r="F684">
            <v>3.25</v>
          </cell>
          <cell r="G684" t="str">
            <v>Pozo de Inspección</v>
          </cell>
          <cell r="H684" t="str">
            <v>Existente</v>
          </cell>
        </row>
        <row r="685">
          <cell r="A685">
            <v>504</v>
          </cell>
          <cell r="B685">
            <v>1144982.96</v>
          </cell>
          <cell r="C685">
            <v>1002588.11</v>
          </cell>
          <cell r="D685">
            <v>1293.4000000000001</v>
          </cell>
          <cell r="E685">
            <v>1292.07</v>
          </cell>
          <cell r="F685">
            <v>1.3300000000001546</v>
          </cell>
          <cell r="G685" t="str">
            <v>Pozo de Inspección</v>
          </cell>
          <cell r="H685" t="str">
            <v>Existente</v>
          </cell>
        </row>
        <row r="686">
          <cell r="A686">
            <v>505</v>
          </cell>
          <cell r="B686">
            <v>1144999.5900000001</v>
          </cell>
          <cell r="C686">
            <v>1002562.91</v>
          </cell>
          <cell r="D686">
            <v>1294.1199999999999</v>
          </cell>
          <cell r="E686">
            <v>1291.29</v>
          </cell>
          <cell r="F686">
            <v>2.8299999999999272</v>
          </cell>
          <cell r="G686" t="str">
            <v>Pozo de Inspección</v>
          </cell>
          <cell r="H686" t="str">
            <v>Existente</v>
          </cell>
        </row>
        <row r="687">
          <cell r="A687">
            <v>506</v>
          </cell>
          <cell r="B687">
            <v>1145009.06</v>
          </cell>
          <cell r="C687">
            <v>1002605.14</v>
          </cell>
          <cell r="D687">
            <v>1293.6400000000001</v>
          </cell>
          <cell r="E687">
            <v>1292.23</v>
          </cell>
          <cell r="F687">
            <v>1.4100000000000819</v>
          </cell>
          <cell r="G687" t="str">
            <v>Pozo de Inspección</v>
          </cell>
          <cell r="H687" t="str">
            <v>Existente</v>
          </cell>
        </row>
        <row r="688">
          <cell r="A688">
            <v>507</v>
          </cell>
          <cell r="B688">
            <v>1145025.52</v>
          </cell>
          <cell r="C688">
            <v>1002580.88</v>
          </cell>
          <cell r="D688">
            <v>1294</v>
          </cell>
          <cell r="E688">
            <v>1291.43</v>
          </cell>
          <cell r="F688">
            <v>2.5699999999999363</v>
          </cell>
          <cell r="G688" t="str">
            <v>Pozo de Inspección</v>
          </cell>
          <cell r="H688" t="str">
            <v>Existente</v>
          </cell>
        </row>
        <row r="689">
          <cell r="A689">
            <v>508</v>
          </cell>
          <cell r="B689">
            <v>1145041.97</v>
          </cell>
          <cell r="C689">
            <v>1002588.32</v>
          </cell>
          <cell r="D689">
            <v>1293.9100000000001</v>
          </cell>
          <cell r="E689">
            <v>1292.2</v>
          </cell>
          <cell r="F689">
            <v>1.7100000000000364</v>
          </cell>
          <cell r="G689" t="str">
            <v>Pozo de Inspección</v>
          </cell>
          <cell r="H689" t="str">
            <v>Existente</v>
          </cell>
        </row>
        <row r="690">
          <cell r="A690">
            <v>509</v>
          </cell>
          <cell r="B690">
            <v>1145024.17</v>
          </cell>
          <cell r="C690">
            <v>1002575.8</v>
          </cell>
          <cell r="D690">
            <v>1294</v>
          </cell>
          <cell r="E690">
            <v>1291.4000000000001</v>
          </cell>
          <cell r="F690">
            <v>2.5999999999999091</v>
          </cell>
          <cell r="G690" t="str">
            <v>Pozo de Inspección</v>
          </cell>
          <cell r="H690" t="str">
            <v>Existente</v>
          </cell>
        </row>
        <row r="691">
          <cell r="A691">
            <v>510</v>
          </cell>
          <cell r="B691">
            <v>1145058.5</v>
          </cell>
          <cell r="C691">
            <v>1002563.24</v>
          </cell>
          <cell r="D691">
            <v>1293.54</v>
          </cell>
          <cell r="E691">
            <v>1292.03</v>
          </cell>
          <cell r="F691">
            <v>1.5099999999999909</v>
          </cell>
          <cell r="G691" t="str">
            <v>Pozo de Inspección</v>
          </cell>
          <cell r="H691" t="str">
            <v>Existente</v>
          </cell>
        </row>
        <row r="692">
          <cell r="A692">
            <v>511</v>
          </cell>
          <cell r="B692">
            <v>1145879.77</v>
          </cell>
          <cell r="C692">
            <v>1002851.59</v>
          </cell>
          <cell r="D692">
            <v>1308.3900000000001</v>
          </cell>
          <cell r="E692">
            <v>1306.28</v>
          </cell>
          <cell r="F692">
            <v>2.1100000000001273</v>
          </cell>
          <cell r="G692" t="str">
            <v>Pozo de Inspección</v>
          </cell>
          <cell r="H692" t="str">
            <v>Existente</v>
          </cell>
        </row>
        <row r="693">
          <cell r="A693">
            <v>512</v>
          </cell>
          <cell r="B693">
            <v>1145807.53</v>
          </cell>
          <cell r="C693">
            <v>1002862.06</v>
          </cell>
          <cell r="D693">
            <v>1308.93</v>
          </cell>
          <cell r="E693">
            <v>1306.48</v>
          </cell>
          <cell r="F693">
            <v>2.4500000000000455</v>
          </cell>
          <cell r="G693" t="str">
            <v>Pozo de Inspección</v>
          </cell>
          <cell r="H693" t="str">
            <v>Existente</v>
          </cell>
        </row>
        <row r="694">
          <cell r="A694">
            <v>513</v>
          </cell>
          <cell r="B694">
            <v>1145806.43</v>
          </cell>
          <cell r="C694">
            <v>1002863.44</v>
          </cell>
          <cell r="D694">
            <v>1309</v>
          </cell>
          <cell r="E694">
            <v>1306.74</v>
          </cell>
          <cell r="F694">
            <v>2.2599999999999909</v>
          </cell>
          <cell r="G694" t="str">
            <v>Pozo de Inspección</v>
          </cell>
          <cell r="H694" t="str">
            <v>Existente</v>
          </cell>
        </row>
        <row r="695">
          <cell r="A695">
            <v>514</v>
          </cell>
          <cell r="B695">
            <v>1145736.28</v>
          </cell>
          <cell r="C695">
            <v>1002877.91</v>
          </cell>
          <cell r="D695">
            <v>1306.04</v>
          </cell>
          <cell r="E695">
            <v>1304.49</v>
          </cell>
          <cell r="F695">
            <v>1.5499999999999545</v>
          </cell>
          <cell r="G695" t="str">
            <v>Pozo de Inspección</v>
          </cell>
          <cell r="H695" t="str">
            <v>Existente</v>
          </cell>
        </row>
        <row r="696">
          <cell r="A696">
            <v>515</v>
          </cell>
          <cell r="B696">
            <v>1145731.78</v>
          </cell>
          <cell r="C696">
            <v>1002870.96</v>
          </cell>
          <cell r="D696">
            <v>1306.22</v>
          </cell>
          <cell r="E696">
            <v>1303.3599999999999</v>
          </cell>
          <cell r="F696">
            <v>2.8600000000001273</v>
          </cell>
          <cell r="G696" t="str">
            <v>Pozo de Inspección</v>
          </cell>
          <cell r="H696" t="str">
            <v>Existente</v>
          </cell>
        </row>
        <row r="697">
          <cell r="A697">
            <v>516</v>
          </cell>
          <cell r="B697">
            <v>1145726.3799999999</v>
          </cell>
          <cell r="C697">
            <v>1002798.22</v>
          </cell>
          <cell r="D697">
            <v>1301.06</v>
          </cell>
          <cell r="E697">
            <v>1299.3499999999999</v>
          </cell>
          <cell r="F697">
            <v>1.7100000000000364</v>
          </cell>
          <cell r="G697" t="str">
            <v>Pozo de Inspección</v>
          </cell>
          <cell r="H697" t="str">
            <v>Existente</v>
          </cell>
        </row>
        <row r="698">
          <cell r="A698">
            <v>517</v>
          </cell>
          <cell r="B698">
            <v>1145725.8799999999</v>
          </cell>
          <cell r="C698">
            <v>1002795.75</v>
          </cell>
          <cell r="D698">
            <v>1300.69</v>
          </cell>
          <cell r="E698">
            <v>1299.47</v>
          </cell>
          <cell r="F698">
            <v>1.2200000000000273</v>
          </cell>
          <cell r="G698" t="str">
            <v>Pozo de Inspección</v>
          </cell>
          <cell r="H698" t="str">
            <v>Existente</v>
          </cell>
        </row>
        <row r="699">
          <cell r="A699">
            <v>518</v>
          </cell>
          <cell r="B699">
            <v>1145728.68</v>
          </cell>
          <cell r="C699">
            <v>1002794.93</v>
          </cell>
          <cell r="D699">
            <v>1300.67</v>
          </cell>
          <cell r="E699">
            <v>1296.97</v>
          </cell>
          <cell r="F699">
            <v>3.7000000000000455</v>
          </cell>
          <cell r="G699" t="str">
            <v>Pozo de Inspección</v>
          </cell>
          <cell r="H699" t="str">
            <v>Existente</v>
          </cell>
        </row>
        <row r="700">
          <cell r="A700">
            <v>519</v>
          </cell>
          <cell r="B700">
            <v>1145726.07</v>
          </cell>
          <cell r="C700">
            <v>1002773.39</v>
          </cell>
          <cell r="D700">
            <v>1297.48</v>
          </cell>
          <cell r="E700">
            <v>1295.72</v>
          </cell>
          <cell r="F700">
            <v>1.7599999999999909</v>
          </cell>
          <cell r="G700" t="str">
            <v>Pozo de Inspección</v>
          </cell>
          <cell r="H700" t="str">
            <v>Existente</v>
          </cell>
        </row>
        <row r="701">
          <cell r="A701">
            <v>520</v>
          </cell>
          <cell r="B701">
            <v>1145725.29</v>
          </cell>
          <cell r="C701">
            <v>1002754.73</v>
          </cell>
          <cell r="D701">
            <v>1294.3599999999999</v>
          </cell>
          <cell r="E701">
            <v>1292.7</v>
          </cell>
          <cell r="F701">
            <v>1.6599999999998545</v>
          </cell>
          <cell r="G701" t="str">
            <v>Pozo de Inspección</v>
          </cell>
          <cell r="H701" t="str">
            <v>Nuevo</v>
          </cell>
        </row>
        <row r="702">
          <cell r="A702">
            <v>521</v>
          </cell>
          <cell r="B702">
            <v>1146580.24</v>
          </cell>
          <cell r="C702">
            <v>1003715.98</v>
          </cell>
          <cell r="D702">
            <v>1312.76</v>
          </cell>
          <cell r="E702">
            <v>1310.53</v>
          </cell>
          <cell r="F702">
            <v>2.2300000000000182</v>
          </cell>
          <cell r="G702" t="str">
            <v>Pozo de Inspección</v>
          </cell>
          <cell r="H702" t="str">
            <v>Existente</v>
          </cell>
        </row>
        <row r="703">
          <cell r="A703">
            <v>522</v>
          </cell>
          <cell r="B703">
            <v>1146575.19</v>
          </cell>
          <cell r="C703">
            <v>1003791.46</v>
          </cell>
          <cell r="D703">
            <v>1310.07</v>
          </cell>
          <cell r="E703">
            <v>1307.96</v>
          </cell>
          <cell r="F703">
            <v>2.1099999999999</v>
          </cell>
          <cell r="G703" t="str">
            <v>Pozo de Inspección</v>
          </cell>
          <cell r="H703" t="str">
            <v>Existente</v>
          </cell>
        </row>
        <row r="704">
          <cell r="A704">
            <v>523</v>
          </cell>
          <cell r="B704">
            <v>1146560.08</v>
          </cell>
          <cell r="C704">
            <v>1003815.8</v>
          </cell>
          <cell r="D704">
            <v>1309.9000000000001</v>
          </cell>
          <cell r="E704">
            <v>1307.5</v>
          </cell>
          <cell r="F704">
            <v>2.4000000000000909</v>
          </cell>
          <cell r="G704" t="str">
            <v>Pozo de Inspección</v>
          </cell>
          <cell r="H704" t="str">
            <v>Existente</v>
          </cell>
        </row>
        <row r="705">
          <cell r="A705">
            <v>524</v>
          </cell>
          <cell r="B705">
            <v>1146554.4099999999</v>
          </cell>
          <cell r="C705">
            <v>1003823.11</v>
          </cell>
          <cell r="D705">
            <v>1310.22</v>
          </cell>
          <cell r="E705">
            <v>1305.01</v>
          </cell>
          <cell r="F705">
            <v>5.2100000000000364</v>
          </cell>
          <cell r="G705" t="str">
            <v>Pozo de Inspección</v>
          </cell>
          <cell r="H705" t="str">
            <v>Existente</v>
          </cell>
        </row>
        <row r="706">
          <cell r="A706">
            <v>525</v>
          </cell>
          <cell r="B706">
            <v>1146552.92</v>
          </cell>
          <cell r="C706">
            <v>1003822.51</v>
          </cell>
          <cell r="D706">
            <v>1310.24</v>
          </cell>
          <cell r="E706">
            <v>1305.06</v>
          </cell>
          <cell r="F706">
            <v>5.1800000000000637</v>
          </cell>
          <cell r="G706" t="str">
            <v>Pozo de Inspección</v>
          </cell>
          <cell r="H706" t="str">
            <v>Existente</v>
          </cell>
        </row>
        <row r="707">
          <cell r="A707">
            <v>526</v>
          </cell>
          <cell r="B707">
            <v>1146556.78</v>
          </cell>
          <cell r="C707">
            <v>1003838.71</v>
          </cell>
          <cell r="D707">
            <v>1310.24</v>
          </cell>
          <cell r="E707">
            <v>1308.49</v>
          </cell>
          <cell r="F707">
            <v>1.75</v>
          </cell>
          <cell r="G707" t="str">
            <v>Pozo de Inspección</v>
          </cell>
          <cell r="H707" t="str">
            <v>Existente</v>
          </cell>
        </row>
        <row r="708">
          <cell r="A708">
            <v>527</v>
          </cell>
          <cell r="B708">
            <v>1146546.74</v>
          </cell>
          <cell r="C708">
            <v>1003839.17</v>
          </cell>
          <cell r="D708">
            <v>1308.22</v>
          </cell>
          <cell r="E708">
            <v>1306.21</v>
          </cell>
          <cell r="F708">
            <v>2.0099999999999909</v>
          </cell>
          <cell r="G708" t="str">
            <v>Pozo de Inspección</v>
          </cell>
          <cell r="H708" t="str">
            <v>Existente</v>
          </cell>
        </row>
        <row r="709">
          <cell r="A709">
            <v>528</v>
          </cell>
          <cell r="B709">
            <v>1146543.5</v>
          </cell>
          <cell r="C709">
            <v>1003847.07</v>
          </cell>
          <cell r="D709">
            <v>1310</v>
          </cell>
          <cell r="E709">
            <v>1306.22</v>
          </cell>
          <cell r="F709">
            <v>3.7799999999999727</v>
          </cell>
          <cell r="G709" t="str">
            <v>Pozo de Inspección</v>
          </cell>
          <cell r="H709" t="str">
            <v>Existente</v>
          </cell>
        </row>
        <row r="710">
          <cell r="A710">
            <v>529</v>
          </cell>
          <cell r="B710">
            <v>1146522.1399999999</v>
          </cell>
          <cell r="C710">
            <v>1003867.91</v>
          </cell>
          <cell r="D710">
            <v>1309.26</v>
          </cell>
          <cell r="E710">
            <v>1306.3</v>
          </cell>
          <cell r="F710">
            <v>2.9600000000000364</v>
          </cell>
          <cell r="G710" t="str">
            <v>Pozo de Inspección</v>
          </cell>
          <cell r="H710" t="str">
            <v>Existente</v>
          </cell>
        </row>
        <row r="711">
          <cell r="A711">
            <v>530</v>
          </cell>
          <cell r="B711">
            <v>1146609.27</v>
          </cell>
          <cell r="C711">
            <v>1003601.63</v>
          </cell>
          <cell r="D711">
            <v>1313.87</v>
          </cell>
          <cell r="E711">
            <v>1309.08</v>
          </cell>
          <cell r="F711">
            <v>4.7899999999999636</v>
          </cell>
          <cell r="G711" t="str">
            <v>Pozo de Inspección</v>
          </cell>
          <cell r="H711" t="str">
            <v>Existente</v>
          </cell>
        </row>
        <row r="712">
          <cell r="A712">
            <v>531</v>
          </cell>
          <cell r="B712">
            <v>1146188.73</v>
          </cell>
          <cell r="C712">
            <v>1004031.92</v>
          </cell>
          <cell r="D712">
            <v>1308.5999999999999</v>
          </cell>
          <cell r="E712">
            <v>1306.83</v>
          </cell>
          <cell r="F712">
            <v>1.7699999999999818</v>
          </cell>
          <cell r="G712" t="str">
            <v>Pozo de Inspección</v>
          </cell>
          <cell r="H712" t="str">
            <v>Existente</v>
          </cell>
        </row>
        <row r="713">
          <cell r="A713">
            <v>532</v>
          </cell>
          <cell r="B713">
            <v>1146096.02</v>
          </cell>
          <cell r="C713">
            <v>1004049.6</v>
          </cell>
          <cell r="D713">
            <v>1308.02</v>
          </cell>
          <cell r="E713">
            <v>1306.58</v>
          </cell>
          <cell r="F713">
            <v>1.4400000000000546</v>
          </cell>
          <cell r="G713" t="str">
            <v>Pozo de Inspección</v>
          </cell>
          <cell r="H713" t="str">
            <v>Existente</v>
          </cell>
        </row>
        <row r="714">
          <cell r="A714">
            <v>533</v>
          </cell>
          <cell r="B714">
            <v>1146162.3899999999</v>
          </cell>
          <cell r="C714">
            <v>1004025.49</v>
          </cell>
          <cell r="D714">
            <v>1308.6500000000001</v>
          </cell>
          <cell r="E714">
            <v>1306.4100000000001</v>
          </cell>
          <cell r="F714">
            <v>2.2400000000000091</v>
          </cell>
          <cell r="G714" t="str">
            <v>Pozo de Inspección</v>
          </cell>
          <cell r="H714" t="str">
            <v>Existente</v>
          </cell>
        </row>
        <row r="715">
          <cell r="A715">
            <v>534</v>
          </cell>
          <cell r="B715">
            <v>1146142.8700000001</v>
          </cell>
          <cell r="C715">
            <v>1004060.47</v>
          </cell>
          <cell r="D715">
            <v>1307.6500000000001</v>
          </cell>
          <cell r="E715">
            <v>1303.79</v>
          </cell>
          <cell r="F715">
            <v>3.8600000000001273</v>
          </cell>
          <cell r="G715" t="str">
            <v>Pozo de Inspección</v>
          </cell>
          <cell r="H715" t="str">
            <v>Existente</v>
          </cell>
        </row>
        <row r="716">
          <cell r="A716">
            <v>535</v>
          </cell>
          <cell r="B716">
            <v>1146144.1499999999</v>
          </cell>
          <cell r="C716">
            <v>1004062.9</v>
          </cell>
          <cell r="D716">
            <v>1307.53</v>
          </cell>
          <cell r="E716">
            <v>1305.18</v>
          </cell>
          <cell r="F716">
            <v>2.3499999999999091</v>
          </cell>
          <cell r="G716" t="str">
            <v>Pozo de Inspección</v>
          </cell>
          <cell r="H716" t="str">
            <v>Existente</v>
          </cell>
        </row>
        <row r="717">
          <cell r="A717">
            <v>536</v>
          </cell>
          <cell r="B717">
            <v>1146175.97</v>
          </cell>
          <cell r="C717">
            <v>1004067.68</v>
          </cell>
          <cell r="D717">
            <v>1308</v>
          </cell>
          <cell r="E717">
            <v>1304.24</v>
          </cell>
          <cell r="F717">
            <v>3.7599999999999909</v>
          </cell>
          <cell r="G717" t="str">
            <v>Pozo de Inspección</v>
          </cell>
          <cell r="H717" t="str">
            <v>Existente</v>
          </cell>
        </row>
        <row r="718">
          <cell r="A718">
            <v>537</v>
          </cell>
          <cell r="B718">
            <v>1146136.6499999999</v>
          </cell>
          <cell r="C718">
            <v>1004086.74</v>
          </cell>
          <cell r="D718">
            <v>1306.7</v>
          </cell>
          <cell r="E718">
            <v>1303.28</v>
          </cell>
          <cell r="F718">
            <v>3.4200000000000728</v>
          </cell>
          <cell r="G718" t="str">
            <v>Pozo de Inspección</v>
          </cell>
          <cell r="H718" t="str">
            <v>Existente</v>
          </cell>
        </row>
        <row r="719">
          <cell r="A719">
            <v>538</v>
          </cell>
          <cell r="B719">
            <v>1146138.0900000001</v>
          </cell>
          <cell r="C719">
            <v>1004089.01</v>
          </cell>
          <cell r="D719">
            <v>1306.5999999999999</v>
          </cell>
          <cell r="E719">
            <v>1303.67</v>
          </cell>
          <cell r="F719">
            <v>2.9299999999998363</v>
          </cell>
          <cell r="G719" t="str">
            <v>Pozo de Inspección</v>
          </cell>
          <cell r="H719" t="str">
            <v>Existente</v>
          </cell>
        </row>
        <row r="720">
          <cell r="A720">
            <v>539</v>
          </cell>
          <cell r="B720">
            <v>1146187.3500000001</v>
          </cell>
          <cell r="C720">
            <v>1004098.74</v>
          </cell>
          <cell r="D720">
            <v>1307.67</v>
          </cell>
          <cell r="E720">
            <v>1307.06</v>
          </cell>
          <cell r="F720">
            <v>0.61000000000012733</v>
          </cell>
          <cell r="G720" t="str">
            <v>Pozo de Inspección</v>
          </cell>
          <cell r="H720" t="str">
            <v>Existente</v>
          </cell>
        </row>
        <row r="721">
          <cell r="A721">
            <v>540</v>
          </cell>
          <cell r="B721">
            <v>1146190.6399999999</v>
          </cell>
          <cell r="C721">
            <v>1004128.26</v>
          </cell>
          <cell r="D721">
            <v>1306.97</v>
          </cell>
          <cell r="E721">
            <v>1304.79</v>
          </cell>
          <cell r="F721">
            <v>2.1800000000000637</v>
          </cell>
          <cell r="G721" t="str">
            <v>Pozo de Inspección</v>
          </cell>
          <cell r="H721" t="str">
            <v>Existente</v>
          </cell>
        </row>
        <row r="722">
          <cell r="A722">
            <v>541</v>
          </cell>
          <cell r="B722">
            <v>1146179.02</v>
          </cell>
          <cell r="C722">
            <v>1003422.78</v>
          </cell>
          <cell r="D722">
            <v>1314.59</v>
          </cell>
          <cell r="E722">
            <v>1313.09</v>
          </cell>
          <cell r="F722">
            <v>1.5</v>
          </cell>
          <cell r="G722" t="str">
            <v>Pozo de Inspección</v>
          </cell>
          <cell r="H722" t="str">
            <v>Existente</v>
          </cell>
        </row>
        <row r="723">
          <cell r="A723">
            <v>542</v>
          </cell>
          <cell r="B723">
            <v>1146177.51</v>
          </cell>
          <cell r="C723">
            <v>1003422.92</v>
          </cell>
          <cell r="D723">
            <v>1314.64</v>
          </cell>
          <cell r="E723">
            <v>1313.14</v>
          </cell>
          <cell r="F723">
            <v>1.5</v>
          </cell>
          <cell r="G723" t="str">
            <v>Pozo de Inspección</v>
          </cell>
          <cell r="H723" t="str">
            <v>Existente</v>
          </cell>
        </row>
        <row r="724">
          <cell r="A724">
            <v>543</v>
          </cell>
          <cell r="B724">
            <v>1146176.8600000001</v>
          </cell>
          <cell r="C724">
            <v>1003395.04</v>
          </cell>
          <cell r="D724">
            <v>1315.93</v>
          </cell>
          <cell r="E724">
            <v>1314.84</v>
          </cell>
          <cell r="F724">
            <v>1.0900000000001455</v>
          </cell>
          <cell r="G724" t="str">
            <v>Pozo de Inspección</v>
          </cell>
          <cell r="H724" t="str">
            <v>Existente</v>
          </cell>
        </row>
        <row r="725">
          <cell r="A725">
            <v>544</v>
          </cell>
          <cell r="B725">
            <v>1146149.18</v>
          </cell>
          <cell r="C725">
            <v>1003425.5</v>
          </cell>
          <cell r="D725">
            <v>1315.27</v>
          </cell>
          <cell r="E725">
            <v>1314.01</v>
          </cell>
          <cell r="F725">
            <v>1.2599999999999909</v>
          </cell>
          <cell r="G725" t="str">
            <v>Pozo de Inspección</v>
          </cell>
          <cell r="H725" t="str">
            <v>Existente</v>
          </cell>
        </row>
        <row r="726">
          <cell r="A726">
            <v>545</v>
          </cell>
          <cell r="B726">
            <v>1146145.45</v>
          </cell>
          <cell r="C726">
            <v>1003389.34</v>
          </cell>
          <cell r="D726">
            <v>1316.51</v>
          </cell>
          <cell r="E726">
            <v>1315.38</v>
          </cell>
          <cell r="F726">
            <v>1.1299999999998818</v>
          </cell>
          <cell r="G726" t="str">
            <v>Pozo de Inspección</v>
          </cell>
          <cell r="H726" t="str">
            <v>Existente</v>
          </cell>
        </row>
        <row r="727">
          <cell r="A727">
            <v>546</v>
          </cell>
          <cell r="B727">
            <v>1146151.79</v>
          </cell>
          <cell r="C727">
            <v>1003457.12</v>
          </cell>
          <cell r="D727">
            <v>1313.21</v>
          </cell>
          <cell r="E727">
            <v>1311.66</v>
          </cell>
          <cell r="F727">
            <v>1.5499999999999545</v>
          </cell>
          <cell r="G727" t="str">
            <v>Pozo de Inspección</v>
          </cell>
          <cell r="H727" t="str">
            <v>Existente</v>
          </cell>
        </row>
        <row r="728">
          <cell r="A728">
            <v>547</v>
          </cell>
          <cell r="B728">
            <v>1146196.21</v>
          </cell>
          <cell r="C728">
            <v>1003483.19</v>
          </cell>
          <cell r="D728">
            <v>1310.3499999999999</v>
          </cell>
          <cell r="E728">
            <v>1307.98</v>
          </cell>
          <cell r="F728">
            <v>2.3699999999998909</v>
          </cell>
          <cell r="G728" t="str">
            <v>Pozo de Inspección</v>
          </cell>
          <cell r="H728" t="str">
            <v>Existente</v>
          </cell>
        </row>
        <row r="729">
          <cell r="A729">
            <v>548</v>
          </cell>
          <cell r="B729">
            <v>1146118.6299999999</v>
          </cell>
          <cell r="C729">
            <v>1003491.58</v>
          </cell>
          <cell r="D729">
            <v>1311.89</v>
          </cell>
          <cell r="E729">
            <v>1309.97</v>
          </cell>
          <cell r="F729">
            <v>1.9200000000000728</v>
          </cell>
          <cell r="G729" t="str">
            <v>Pozo de Inspección</v>
          </cell>
          <cell r="H729" t="str">
            <v>Existente</v>
          </cell>
        </row>
        <row r="730">
          <cell r="A730">
            <v>549</v>
          </cell>
          <cell r="B730">
            <v>1146113.33</v>
          </cell>
          <cell r="C730">
            <v>1003439.68</v>
          </cell>
          <cell r="D730">
            <v>1315.28</v>
          </cell>
          <cell r="E730">
            <v>1313.72</v>
          </cell>
          <cell r="F730">
            <v>1.5599999999999454</v>
          </cell>
          <cell r="G730" t="str">
            <v>Pozo de Inspección</v>
          </cell>
          <cell r="H730" t="str">
            <v>Existente</v>
          </cell>
        </row>
        <row r="731">
          <cell r="A731">
            <v>550</v>
          </cell>
          <cell r="B731">
            <v>1146076.25</v>
          </cell>
          <cell r="C731">
            <v>1003427.08</v>
          </cell>
          <cell r="D731">
            <v>1316.97</v>
          </cell>
          <cell r="E731">
            <v>1314.72</v>
          </cell>
          <cell r="F731">
            <v>2.25</v>
          </cell>
          <cell r="G731" t="str">
            <v>Pozo de Inspección</v>
          </cell>
          <cell r="H731" t="str">
            <v>Existente</v>
          </cell>
        </row>
        <row r="732">
          <cell r="A732">
            <v>551</v>
          </cell>
          <cell r="B732">
            <v>1146480.92</v>
          </cell>
          <cell r="C732">
            <v>1003561.01</v>
          </cell>
          <cell r="D732">
            <v>1314.04</v>
          </cell>
          <cell r="E732">
            <v>1312.28</v>
          </cell>
          <cell r="F732">
            <v>1.7599999999999909</v>
          </cell>
          <cell r="G732" t="str">
            <v>Pozo de Inspección</v>
          </cell>
          <cell r="H732" t="str">
            <v>Existente</v>
          </cell>
        </row>
        <row r="733">
          <cell r="A733">
            <v>552</v>
          </cell>
          <cell r="B733">
            <v>1146480.77</v>
          </cell>
          <cell r="C733">
            <v>1003563.35</v>
          </cell>
          <cell r="D733">
            <v>1314.06</v>
          </cell>
          <cell r="E733">
            <v>1312.98</v>
          </cell>
          <cell r="F733">
            <v>1.0799999999999272</v>
          </cell>
          <cell r="G733" t="str">
            <v>Pozo de Inspección</v>
          </cell>
          <cell r="H733" t="str">
            <v>Existente</v>
          </cell>
        </row>
        <row r="734">
          <cell r="A734">
            <v>553</v>
          </cell>
          <cell r="B734">
            <v>1146466.21</v>
          </cell>
          <cell r="C734">
            <v>1003584.71</v>
          </cell>
          <cell r="D734">
            <v>1313.75</v>
          </cell>
          <cell r="E734">
            <v>1311.12</v>
          </cell>
          <cell r="F734">
            <v>2.6300000000001091</v>
          </cell>
          <cell r="G734" t="str">
            <v>Pozo de Inspección</v>
          </cell>
          <cell r="H734" t="str">
            <v>Existente</v>
          </cell>
        </row>
        <row r="735">
          <cell r="A735">
            <v>554</v>
          </cell>
          <cell r="B735">
            <v>1146466.4099999999</v>
          </cell>
          <cell r="C735">
            <v>1003587.38</v>
          </cell>
          <cell r="D735">
            <v>1313.74</v>
          </cell>
          <cell r="E735">
            <v>1311.67</v>
          </cell>
          <cell r="F735">
            <v>2.0699999999999363</v>
          </cell>
          <cell r="G735" t="str">
            <v>Pozo de Inspección</v>
          </cell>
          <cell r="H735" t="str">
            <v>Existente</v>
          </cell>
        </row>
        <row r="736">
          <cell r="A736">
            <v>555</v>
          </cell>
          <cell r="B736">
            <v>1146454.2</v>
          </cell>
          <cell r="C736">
            <v>1003608.26</v>
          </cell>
          <cell r="D736">
            <v>1313</v>
          </cell>
          <cell r="E736">
            <v>1310.89</v>
          </cell>
          <cell r="F736">
            <v>2.1099999999999</v>
          </cell>
          <cell r="G736" t="str">
            <v>Pozo de Inspección</v>
          </cell>
          <cell r="H736" t="str">
            <v>Existente</v>
          </cell>
        </row>
        <row r="737">
          <cell r="A737">
            <v>556</v>
          </cell>
          <cell r="B737">
            <v>1146451.57</v>
          </cell>
          <cell r="C737">
            <v>1003609.56</v>
          </cell>
          <cell r="D737">
            <v>1312.58</v>
          </cell>
          <cell r="E737">
            <v>1310</v>
          </cell>
          <cell r="F737">
            <v>2.5799999999999272</v>
          </cell>
          <cell r="G737" t="str">
            <v>Pozo de Inspección</v>
          </cell>
          <cell r="H737" t="str">
            <v>Existente</v>
          </cell>
        </row>
        <row r="738">
          <cell r="A738">
            <v>557</v>
          </cell>
          <cell r="B738">
            <v>1146466.6200000001</v>
          </cell>
          <cell r="C738">
            <v>1003609.64</v>
          </cell>
          <cell r="D738">
            <v>1314.22</v>
          </cell>
          <cell r="E738">
            <v>1312.94</v>
          </cell>
          <cell r="F738">
            <v>1.2799999999999727</v>
          </cell>
          <cell r="G738" t="str">
            <v>Pozo de Inspección</v>
          </cell>
          <cell r="H738" t="str">
            <v>Existente</v>
          </cell>
        </row>
        <row r="739">
          <cell r="A739">
            <v>558</v>
          </cell>
          <cell r="B739">
            <v>1146490.83</v>
          </cell>
          <cell r="C739">
            <v>1003628.92</v>
          </cell>
          <cell r="D739">
            <v>1313.54</v>
          </cell>
          <cell r="E739">
            <v>1311.02</v>
          </cell>
          <cell r="F739">
            <v>2.5199999999999818</v>
          </cell>
          <cell r="G739" t="str">
            <v>Pozo de Inspección</v>
          </cell>
          <cell r="H739" t="str">
            <v>Existente</v>
          </cell>
        </row>
        <row r="740">
          <cell r="A740">
            <v>559</v>
          </cell>
          <cell r="B740">
            <v>1146508.5900000001</v>
          </cell>
          <cell r="C740">
            <v>1003611.2</v>
          </cell>
          <cell r="D740">
            <v>1315.1</v>
          </cell>
          <cell r="E740">
            <v>1313.71</v>
          </cell>
          <cell r="F740">
            <v>1.3899999999998727</v>
          </cell>
          <cell r="G740" t="str">
            <v>Pozo de Inspección</v>
          </cell>
          <cell r="H740" t="str">
            <v>Existente</v>
          </cell>
        </row>
        <row r="741">
          <cell r="A741">
            <v>560</v>
          </cell>
          <cell r="B741">
            <v>1146477.47</v>
          </cell>
          <cell r="C741">
            <v>1003586.19</v>
          </cell>
          <cell r="D741">
            <v>1315.4</v>
          </cell>
          <cell r="E741">
            <v>1314.2</v>
          </cell>
          <cell r="F741">
            <v>1.2000000000000455</v>
          </cell>
          <cell r="G741" t="str">
            <v>Pozo de Inspección</v>
          </cell>
          <cell r="H741" t="str">
            <v>Existente</v>
          </cell>
        </row>
        <row r="742">
          <cell r="A742">
            <v>561</v>
          </cell>
          <cell r="B742">
            <v>1146688.51</v>
          </cell>
          <cell r="C742">
            <v>1003300.62</v>
          </cell>
          <cell r="D742">
            <v>1322.2</v>
          </cell>
          <cell r="E742">
            <v>1319.5</v>
          </cell>
          <cell r="F742">
            <v>2.7000000000000455</v>
          </cell>
          <cell r="G742" t="str">
            <v>Pozo de Inspección</v>
          </cell>
          <cell r="H742" t="str">
            <v>Existente</v>
          </cell>
        </row>
        <row r="743">
          <cell r="A743">
            <v>562</v>
          </cell>
          <cell r="B743">
            <v>1146669.0900000001</v>
          </cell>
          <cell r="C743">
            <v>1003302.53</v>
          </cell>
          <cell r="D743">
            <v>1322.37</v>
          </cell>
          <cell r="E743">
            <v>1319.21</v>
          </cell>
          <cell r="F743">
            <v>3.1599999999998545</v>
          </cell>
          <cell r="G743" t="str">
            <v>Pozo de Inspección</v>
          </cell>
          <cell r="H743" t="str">
            <v>Existente</v>
          </cell>
        </row>
        <row r="744">
          <cell r="A744">
            <v>563</v>
          </cell>
          <cell r="B744">
            <v>1146632.6599999999</v>
          </cell>
          <cell r="C744">
            <v>1003306.38</v>
          </cell>
          <cell r="D744">
            <v>1322.09</v>
          </cell>
          <cell r="E744">
            <v>1318.81</v>
          </cell>
          <cell r="F744">
            <v>3.2799999999999727</v>
          </cell>
          <cell r="G744" t="str">
            <v>Pozo de Inspección</v>
          </cell>
          <cell r="H744" t="str">
            <v>Existente</v>
          </cell>
        </row>
        <row r="745">
          <cell r="A745">
            <v>564</v>
          </cell>
          <cell r="B745">
            <v>1146626.69</v>
          </cell>
          <cell r="C745">
            <v>1003261.03</v>
          </cell>
          <cell r="D745">
            <v>1322.3</v>
          </cell>
          <cell r="E745">
            <v>1321.04</v>
          </cell>
          <cell r="F745">
            <v>1.2599999999999909</v>
          </cell>
          <cell r="G745" t="str">
            <v>Pozo de Inspección</v>
          </cell>
          <cell r="H745" t="str">
            <v>Existente</v>
          </cell>
        </row>
        <row r="746">
          <cell r="A746">
            <v>565</v>
          </cell>
          <cell r="B746">
            <v>1146594.1000000001</v>
          </cell>
          <cell r="C746">
            <v>1003309.47</v>
          </cell>
          <cell r="D746">
            <v>1321.65</v>
          </cell>
          <cell r="E746">
            <v>1318.41</v>
          </cell>
          <cell r="F746">
            <v>3.2400000000000091</v>
          </cell>
          <cell r="G746" t="str">
            <v>Pozo de Inspección</v>
          </cell>
          <cell r="H746" t="str">
            <v>Existente</v>
          </cell>
        </row>
        <row r="747">
          <cell r="A747">
            <v>566</v>
          </cell>
          <cell r="B747">
            <v>1146518.1100000001</v>
          </cell>
          <cell r="C747">
            <v>1003316.89</v>
          </cell>
          <cell r="D747">
            <v>1319.16</v>
          </cell>
          <cell r="E747">
            <v>1316.83</v>
          </cell>
          <cell r="F747">
            <v>2.3300000000001546</v>
          </cell>
          <cell r="G747" t="str">
            <v>Pozo de Inspección</v>
          </cell>
          <cell r="H747" t="str">
            <v>Existente</v>
          </cell>
        </row>
        <row r="748">
          <cell r="A748">
            <v>567</v>
          </cell>
          <cell r="B748">
            <v>1146586.48</v>
          </cell>
          <cell r="C748">
            <v>1003236.24</v>
          </cell>
          <cell r="D748">
            <v>1321.09</v>
          </cell>
          <cell r="E748">
            <v>1318.08</v>
          </cell>
          <cell r="F748">
            <v>3.0099999999999909</v>
          </cell>
          <cell r="G748" t="str">
            <v>Pozo de Inspección</v>
          </cell>
          <cell r="H748" t="str">
            <v>Existente</v>
          </cell>
        </row>
        <row r="749">
          <cell r="A749">
            <v>568</v>
          </cell>
          <cell r="B749">
            <v>1146662.24</v>
          </cell>
          <cell r="C749">
            <v>1003227.26</v>
          </cell>
          <cell r="D749">
            <v>1323.17</v>
          </cell>
          <cell r="E749">
            <v>1321.54</v>
          </cell>
          <cell r="F749">
            <v>1.6300000000001091</v>
          </cell>
          <cell r="G749" t="str">
            <v>Pozo de Inspección</v>
          </cell>
          <cell r="H749" t="str">
            <v>Existente</v>
          </cell>
        </row>
        <row r="750">
          <cell r="A750">
            <v>569</v>
          </cell>
          <cell r="B750">
            <v>1146665.8500000001</v>
          </cell>
          <cell r="C750">
            <v>1003261.33</v>
          </cell>
          <cell r="D750">
            <v>1323.29</v>
          </cell>
          <cell r="E750">
            <v>1320.12</v>
          </cell>
          <cell r="F750">
            <v>3.1700000000000728</v>
          </cell>
          <cell r="G750" t="str">
            <v>Pozo de Inspección</v>
          </cell>
          <cell r="H750" t="str">
            <v>Existente</v>
          </cell>
        </row>
        <row r="751">
          <cell r="A751">
            <v>570</v>
          </cell>
          <cell r="B751">
            <v>1146699.0900000001</v>
          </cell>
          <cell r="C751">
            <v>1003224.59</v>
          </cell>
          <cell r="D751">
            <v>1323.83</v>
          </cell>
          <cell r="E751">
            <v>1322.25</v>
          </cell>
          <cell r="F751">
            <v>1.5799999999999272</v>
          </cell>
          <cell r="G751" t="str">
            <v>Pozo de Inspección</v>
          </cell>
          <cell r="H751" t="str">
            <v>Existente</v>
          </cell>
        </row>
        <row r="752">
          <cell r="A752">
            <v>571</v>
          </cell>
          <cell r="B752">
            <v>1145040.5900000001</v>
          </cell>
          <cell r="C752">
            <v>1002551.47</v>
          </cell>
          <cell r="D752">
            <v>1293.77</v>
          </cell>
          <cell r="E752">
            <v>1290.9000000000001</v>
          </cell>
          <cell r="F752">
            <v>2.8699999999998909</v>
          </cell>
          <cell r="G752" t="str">
            <v>Pozo de Inspección</v>
          </cell>
          <cell r="H752" t="str">
            <v>Existente</v>
          </cell>
        </row>
        <row r="753">
          <cell r="A753">
            <v>572</v>
          </cell>
          <cell r="B753">
            <v>1145042.8500000001</v>
          </cell>
          <cell r="C753">
            <v>1002547.53</v>
          </cell>
          <cell r="D753">
            <v>1293.6400000000001</v>
          </cell>
          <cell r="E753">
            <v>1290.83</v>
          </cell>
          <cell r="F753">
            <v>2.8100000000001728</v>
          </cell>
          <cell r="G753" t="str">
            <v>Pozo de Inspección</v>
          </cell>
          <cell r="H753" t="str">
            <v>Existente</v>
          </cell>
        </row>
        <row r="754">
          <cell r="A754">
            <v>573</v>
          </cell>
          <cell r="B754">
            <v>1144957.02</v>
          </cell>
          <cell r="C754">
            <v>1002572.03</v>
          </cell>
          <cell r="D754">
            <v>1292.99</v>
          </cell>
          <cell r="E754">
            <v>1291.3699999999999</v>
          </cell>
          <cell r="F754">
            <v>1.6200000000001182</v>
          </cell>
          <cell r="G754" t="str">
            <v>Pozo de Inspección</v>
          </cell>
          <cell r="H754" t="str">
            <v>Existente</v>
          </cell>
        </row>
        <row r="755">
          <cell r="A755">
            <v>574</v>
          </cell>
          <cell r="B755">
            <v>1144913.6499999999</v>
          </cell>
          <cell r="C755">
            <v>1002442.77</v>
          </cell>
          <cell r="D755">
            <v>1292.9000000000001</v>
          </cell>
          <cell r="E755">
            <v>1290.2</v>
          </cell>
          <cell r="F755">
            <v>2.7000000000000455</v>
          </cell>
          <cell r="G755" t="str">
            <v>Pozo de Inspección</v>
          </cell>
          <cell r="H755" t="str">
            <v>Existente</v>
          </cell>
        </row>
        <row r="756">
          <cell r="A756">
            <v>575</v>
          </cell>
          <cell r="B756">
            <v>1144876.19</v>
          </cell>
          <cell r="C756">
            <v>1002446.88</v>
          </cell>
          <cell r="D756">
            <v>1292.72</v>
          </cell>
          <cell r="E756">
            <v>1290.82</v>
          </cell>
          <cell r="F756">
            <v>1.9000000000000909</v>
          </cell>
          <cell r="G756" t="str">
            <v>Pozo de Inspección</v>
          </cell>
          <cell r="H756" t="str">
            <v>Existente</v>
          </cell>
        </row>
        <row r="757">
          <cell r="A757">
            <v>579</v>
          </cell>
          <cell r="B757">
            <v>1146069.27</v>
          </cell>
          <cell r="C757">
            <v>1003357.59</v>
          </cell>
          <cell r="D757">
            <v>1315.81</v>
          </cell>
          <cell r="E757">
            <v>1312.56</v>
          </cell>
          <cell r="F757">
            <v>3.25</v>
          </cell>
          <cell r="G757" t="str">
            <v>Pozo de Inspección</v>
          </cell>
          <cell r="H757" t="str">
            <v>Existente</v>
          </cell>
        </row>
        <row r="758">
          <cell r="A758">
            <v>580</v>
          </cell>
          <cell r="B758">
            <v>1146141.54</v>
          </cell>
          <cell r="C758">
            <v>1003350.51</v>
          </cell>
          <cell r="D758">
            <v>1315.55</v>
          </cell>
          <cell r="E758">
            <v>1312.27</v>
          </cell>
          <cell r="F758">
            <v>3.2799999999999727</v>
          </cell>
          <cell r="G758" t="str">
            <v>Pozo de Inspección</v>
          </cell>
          <cell r="H758" t="str">
            <v>Existente</v>
          </cell>
        </row>
        <row r="759">
          <cell r="A759">
            <v>581</v>
          </cell>
          <cell r="B759">
            <v>1145724.8500000001</v>
          </cell>
          <cell r="C759">
            <v>1002740.64</v>
          </cell>
          <cell r="D759">
            <v>1293.83</v>
          </cell>
          <cell r="E759">
            <v>1291.67</v>
          </cell>
          <cell r="F759">
            <v>2.1599999999998545</v>
          </cell>
          <cell r="G759" t="str">
            <v>Pozo de Inspección</v>
          </cell>
          <cell r="H759" t="str">
            <v>Existente</v>
          </cell>
        </row>
        <row r="760">
          <cell r="A760">
            <v>583</v>
          </cell>
          <cell r="B760">
            <v>1145801.95</v>
          </cell>
          <cell r="C760">
            <v>1002789.65</v>
          </cell>
          <cell r="D760">
            <v>1299.99</v>
          </cell>
          <cell r="E760">
            <v>1297.83</v>
          </cell>
          <cell r="F760">
            <v>2.1600000000000819</v>
          </cell>
          <cell r="G760" t="str">
            <v>Pozo de Inspección</v>
          </cell>
          <cell r="H760" t="str">
            <v>Existente</v>
          </cell>
        </row>
        <row r="761">
          <cell r="A761">
            <v>585</v>
          </cell>
          <cell r="B761">
            <v>1145877.4099999999</v>
          </cell>
          <cell r="C761">
            <v>1002827.42</v>
          </cell>
          <cell r="D761">
            <v>1304.1500000000001</v>
          </cell>
          <cell r="E761">
            <v>1301.3900000000001</v>
          </cell>
          <cell r="F761">
            <v>2.7599999999999909</v>
          </cell>
          <cell r="G761" t="str">
            <v>Pozo de Inspección</v>
          </cell>
          <cell r="H761" t="str">
            <v>Existente</v>
          </cell>
        </row>
        <row r="762">
          <cell r="A762">
            <v>586</v>
          </cell>
          <cell r="B762">
            <v>1145875.6299999999</v>
          </cell>
          <cell r="C762">
            <v>1002806.02</v>
          </cell>
          <cell r="D762">
            <v>1298.19</v>
          </cell>
          <cell r="E762">
            <v>1295.43</v>
          </cell>
          <cell r="F762">
            <v>2.7599999999999909</v>
          </cell>
          <cell r="G762" t="str">
            <v>Pozo de Inspección</v>
          </cell>
          <cell r="H762" t="str">
            <v>Existente</v>
          </cell>
        </row>
        <row r="763">
          <cell r="A763">
            <v>587</v>
          </cell>
          <cell r="B763">
            <v>1145873.3700000001</v>
          </cell>
          <cell r="C763">
            <v>1002784.2</v>
          </cell>
          <cell r="D763">
            <v>1292.04</v>
          </cell>
          <cell r="E763">
            <v>1288.49</v>
          </cell>
          <cell r="F763">
            <v>3.5499999999999545</v>
          </cell>
          <cell r="G763" t="str">
            <v>Pozo de Inspección</v>
          </cell>
          <cell r="H763" t="str">
            <v>Existente</v>
          </cell>
        </row>
        <row r="764">
          <cell r="A764">
            <v>589</v>
          </cell>
          <cell r="B764">
            <v>1145909.8500000001</v>
          </cell>
          <cell r="C764">
            <v>1002783.79</v>
          </cell>
          <cell r="D764">
            <v>1287.1600000000001</v>
          </cell>
          <cell r="E764">
            <v>1284.9100000000001</v>
          </cell>
          <cell r="F764">
            <v>2.25</v>
          </cell>
          <cell r="G764" t="str">
            <v>Pozo de Inspección</v>
          </cell>
          <cell r="H764" t="str">
            <v>Existente</v>
          </cell>
        </row>
        <row r="765">
          <cell r="A765">
            <v>590</v>
          </cell>
          <cell r="B765">
            <v>1145932.53</v>
          </cell>
          <cell r="C765">
            <v>1002810.41</v>
          </cell>
          <cell r="D765">
            <v>1282.3699999999999</v>
          </cell>
          <cell r="E765">
            <v>1281.1400000000001</v>
          </cell>
          <cell r="F765">
            <v>1.2299999999997908</v>
          </cell>
          <cell r="G765" t="str">
            <v>Pozo de Inspección</v>
          </cell>
          <cell r="H765" t="str">
            <v>Existente</v>
          </cell>
        </row>
        <row r="766">
          <cell r="A766">
            <v>591</v>
          </cell>
          <cell r="B766">
            <v>1146590.96</v>
          </cell>
          <cell r="C766">
            <v>1003623.53</v>
          </cell>
          <cell r="D766">
            <v>1315.76</v>
          </cell>
          <cell r="E766">
            <v>1312.12</v>
          </cell>
          <cell r="F766">
            <v>3.6400000000001</v>
          </cell>
          <cell r="G766" t="str">
            <v>Pozo de Inspección</v>
          </cell>
          <cell r="H766" t="str">
            <v>Existente</v>
          </cell>
        </row>
        <row r="767">
          <cell r="A767">
            <v>592</v>
          </cell>
          <cell r="B767">
            <v>1146589.8999999999</v>
          </cell>
          <cell r="C767">
            <v>1003622.43</v>
          </cell>
          <cell r="D767">
            <v>1315.86</v>
          </cell>
          <cell r="E767">
            <v>1310.78</v>
          </cell>
          <cell r="F767">
            <v>5.0799999999999272</v>
          </cell>
          <cell r="G767" t="str">
            <v>Pozo de Inspección</v>
          </cell>
          <cell r="H767" t="str">
            <v>Existente</v>
          </cell>
        </row>
        <row r="768">
          <cell r="A768">
            <v>593</v>
          </cell>
          <cell r="B768">
            <v>1146598.72</v>
          </cell>
          <cell r="C768">
            <v>1003617.7</v>
          </cell>
          <cell r="D768">
            <v>1315.42</v>
          </cell>
          <cell r="E768">
            <v>1314.31</v>
          </cell>
          <cell r="F768">
            <v>1.1100000000001273</v>
          </cell>
          <cell r="G768" t="str">
            <v>Pozo de Inspección</v>
          </cell>
          <cell r="H768" t="str">
            <v>Existente</v>
          </cell>
        </row>
        <row r="769">
          <cell r="A769">
            <v>594</v>
          </cell>
          <cell r="B769">
            <v>1146575.0900000001</v>
          </cell>
          <cell r="C769">
            <v>1003635.72</v>
          </cell>
          <cell r="D769">
            <v>1315.8</v>
          </cell>
          <cell r="E769">
            <v>1312.2</v>
          </cell>
          <cell r="F769">
            <v>3.5999999999999091</v>
          </cell>
          <cell r="G769" t="str">
            <v>Pozo de Inspección</v>
          </cell>
          <cell r="H769" t="str">
            <v>Existente</v>
          </cell>
        </row>
        <row r="770">
          <cell r="A770">
            <v>595</v>
          </cell>
          <cell r="B770">
            <v>1146564.42</v>
          </cell>
          <cell r="C770">
            <v>1003646.89</v>
          </cell>
          <cell r="D770">
            <v>1315.24</v>
          </cell>
          <cell r="E770">
            <v>1312.27</v>
          </cell>
          <cell r="F770">
            <v>2.9700000000000273</v>
          </cell>
          <cell r="G770" t="str">
            <v>Pozo de Inspección</v>
          </cell>
          <cell r="H770" t="str">
            <v>Existente</v>
          </cell>
        </row>
        <row r="771">
          <cell r="A771">
            <v>596</v>
          </cell>
          <cell r="B771">
            <v>1146629.3700000001</v>
          </cell>
          <cell r="C771">
            <v>1003624.75</v>
          </cell>
          <cell r="D771">
            <v>1313.92</v>
          </cell>
          <cell r="E771">
            <v>1308.6400000000001</v>
          </cell>
          <cell r="F771">
            <v>5.2799999999999727</v>
          </cell>
          <cell r="G771" t="str">
            <v>Pozo de Inspección</v>
          </cell>
          <cell r="H771" t="str">
            <v>Existente</v>
          </cell>
        </row>
        <row r="772">
          <cell r="A772">
            <v>597</v>
          </cell>
          <cell r="B772">
            <v>1146610.1100000001</v>
          </cell>
          <cell r="C772">
            <v>1003646.76</v>
          </cell>
          <cell r="D772">
            <v>1315.87</v>
          </cell>
          <cell r="E772">
            <v>1311.23</v>
          </cell>
          <cell r="F772">
            <v>4.6399999999998727</v>
          </cell>
          <cell r="G772" t="str">
            <v>Pozo de Inspección</v>
          </cell>
          <cell r="H772" t="str">
            <v>Existente</v>
          </cell>
        </row>
        <row r="773">
          <cell r="A773">
            <v>598</v>
          </cell>
          <cell r="B773">
            <v>1146602.06</v>
          </cell>
          <cell r="C773">
            <v>1003652.2</v>
          </cell>
          <cell r="D773">
            <v>1315.87</v>
          </cell>
          <cell r="E773">
            <v>1311.01</v>
          </cell>
          <cell r="F773">
            <v>4.8599999999999</v>
          </cell>
          <cell r="G773" t="str">
            <v>Pozo de Inspección</v>
          </cell>
          <cell r="H773" t="str">
            <v>Existente</v>
          </cell>
        </row>
        <row r="774">
          <cell r="A774">
            <v>599</v>
          </cell>
          <cell r="B774">
            <v>1146593.49</v>
          </cell>
          <cell r="C774">
            <v>1003664.54</v>
          </cell>
          <cell r="D774">
            <v>1315.3</v>
          </cell>
          <cell r="E774">
            <v>1311.83</v>
          </cell>
          <cell r="F774">
            <v>3.4700000000000273</v>
          </cell>
          <cell r="G774" t="str">
            <v>Pozo de Inspección</v>
          </cell>
          <cell r="H774" t="str">
            <v>Existente</v>
          </cell>
        </row>
        <row r="775">
          <cell r="A775">
            <v>600</v>
          </cell>
          <cell r="B775">
            <v>1146588.3999999999</v>
          </cell>
          <cell r="C775">
            <v>1003664.36</v>
          </cell>
          <cell r="D775">
            <v>1315.41</v>
          </cell>
          <cell r="E775">
            <v>1311.81</v>
          </cell>
          <cell r="F775">
            <v>3.6000000000001364</v>
          </cell>
          <cell r="G775" t="str">
            <v>Pozo de Inspección</v>
          </cell>
          <cell r="H775" t="str">
            <v>Existente</v>
          </cell>
        </row>
        <row r="776">
          <cell r="A776">
            <v>601</v>
          </cell>
          <cell r="B776">
            <v>1146131.82</v>
          </cell>
          <cell r="C776">
            <v>1004115.57</v>
          </cell>
          <cell r="D776">
            <v>1305.3499999999999</v>
          </cell>
          <cell r="E776">
            <v>1302.27</v>
          </cell>
          <cell r="F776">
            <v>3.0799999999999272</v>
          </cell>
          <cell r="G776" t="str">
            <v>Pozo de Inspección</v>
          </cell>
          <cell r="H776" t="str">
            <v>Existente</v>
          </cell>
        </row>
        <row r="777">
          <cell r="A777">
            <v>602</v>
          </cell>
          <cell r="B777">
            <v>1146130.6200000001</v>
          </cell>
          <cell r="C777">
            <v>1004113.4</v>
          </cell>
          <cell r="D777">
            <v>1305.43</v>
          </cell>
          <cell r="E777">
            <v>1302.82</v>
          </cell>
          <cell r="F777">
            <v>2.6100000000001273</v>
          </cell>
          <cell r="G777" t="str">
            <v>Pozo de Inspección</v>
          </cell>
          <cell r="H777" t="str">
            <v>Existente</v>
          </cell>
        </row>
        <row r="778">
          <cell r="A778">
            <v>603</v>
          </cell>
          <cell r="B778">
            <v>1146088.77</v>
          </cell>
          <cell r="C778">
            <v>1004104.05</v>
          </cell>
          <cell r="D778">
            <v>1304.93</v>
          </cell>
          <cell r="E778">
            <v>1303.81</v>
          </cell>
          <cell r="F778">
            <v>1.1200000000001182</v>
          </cell>
          <cell r="G778" t="str">
            <v>Pozo de Inspección</v>
          </cell>
          <cell r="H778" t="str">
            <v>Existente</v>
          </cell>
        </row>
        <row r="779">
          <cell r="A779">
            <v>604</v>
          </cell>
          <cell r="B779">
            <v>1146089.46</v>
          </cell>
          <cell r="C779">
            <v>1004133.37</v>
          </cell>
          <cell r="D779">
            <v>1302.17</v>
          </cell>
          <cell r="E779">
            <v>1300.02</v>
          </cell>
          <cell r="F779">
            <v>2.1500000000000909</v>
          </cell>
          <cell r="G779" t="str">
            <v>Pozo de Inspección</v>
          </cell>
          <cell r="H779" t="str">
            <v>Existente</v>
          </cell>
        </row>
        <row r="780">
          <cell r="A780">
            <v>605</v>
          </cell>
          <cell r="B780">
            <v>1146124.01</v>
          </cell>
          <cell r="C780">
            <v>1004139.6</v>
          </cell>
          <cell r="D780">
            <v>1303.3800000000001</v>
          </cell>
          <cell r="E780">
            <v>1299.5899999999999</v>
          </cell>
          <cell r="F780">
            <v>3.790000000000191</v>
          </cell>
          <cell r="G780" t="str">
            <v>Pozo de Inspección</v>
          </cell>
          <cell r="H780" t="str">
            <v>Existente</v>
          </cell>
        </row>
        <row r="781">
          <cell r="A781">
            <v>606</v>
          </cell>
          <cell r="B781">
            <v>1146125.68</v>
          </cell>
          <cell r="C781">
            <v>1004141.41</v>
          </cell>
          <cell r="D781">
            <v>1303.4000000000001</v>
          </cell>
          <cell r="E781">
            <v>1299.51</v>
          </cell>
          <cell r="F781">
            <v>3.8900000000001</v>
          </cell>
          <cell r="G781" t="str">
            <v>Pozo de Inspección</v>
          </cell>
          <cell r="H781" t="str">
            <v>Existente</v>
          </cell>
        </row>
        <row r="782">
          <cell r="A782">
            <v>607</v>
          </cell>
          <cell r="B782">
            <v>1146186.97</v>
          </cell>
          <cell r="C782">
            <v>1004154.3</v>
          </cell>
          <cell r="D782">
            <v>1305.03</v>
          </cell>
          <cell r="E782">
            <v>1302.3</v>
          </cell>
          <cell r="F782">
            <v>2.7300000000000182</v>
          </cell>
          <cell r="G782" t="str">
            <v>Pozo de Inspección</v>
          </cell>
          <cell r="H782" t="str">
            <v>Existente</v>
          </cell>
        </row>
        <row r="783">
          <cell r="A783">
            <v>608</v>
          </cell>
          <cell r="B783">
            <v>1146118.03</v>
          </cell>
          <cell r="C783">
            <v>1004166.02</v>
          </cell>
          <cell r="D783">
            <v>1302.46</v>
          </cell>
          <cell r="E783">
            <v>1299.76</v>
          </cell>
          <cell r="F783">
            <v>2.7000000000000455</v>
          </cell>
          <cell r="G783" t="str">
            <v>Pozo de Inspección</v>
          </cell>
          <cell r="H783" t="str">
            <v>Existente</v>
          </cell>
        </row>
        <row r="784">
          <cell r="A784">
            <v>609</v>
          </cell>
          <cell r="B784">
            <v>1146119.54</v>
          </cell>
          <cell r="C784">
            <v>1004167.9</v>
          </cell>
          <cell r="D784">
            <v>1302.48</v>
          </cell>
          <cell r="E784">
            <v>1297.8399999999999</v>
          </cell>
          <cell r="F784">
            <v>4.6400000000001</v>
          </cell>
          <cell r="G784" t="str">
            <v>Pozo de Inspección</v>
          </cell>
          <cell r="H784" t="str">
            <v>Existente</v>
          </cell>
        </row>
        <row r="785">
          <cell r="A785">
            <v>610</v>
          </cell>
          <cell r="B785">
            <v>1146228.45</v>
          </cell>
          <cell r="C785">
            <v>1004190.37</v>
          </cell>
          <cell r="D785">
            <v>1302.6500000000001</v>
          </cell>
          <cell r="E785">
            <v>1300.26</v>
          </cell>
          <cell r="F785">
            <v>2.3900000000001</v>
          </cell>
          <cell r="G785" t="str">
            <v>Pozo de Inspección</v>
          </cell>
          <cell r="H785" t="str">
            <v>Existente</v>
          </cell>
        </row>
        <row r="786">
          <cell r="A786">
            <v>611</v>
          </cell>
          <cell r="B786">
            <v>1146077.08</v>
          </cell>
          <cell r="C786">
            <v>1003443.38</v>
          </cell>
          <cell r="D786">
            <v>1315.87</v>
          </cell>
          <cell r="E786">
            <v>1313.79</v>
          </cell>
          <cell r="F786">
            <v>2.0799999999999272</v>
          </cell>
          <cell r="G786" t="str">
            <v>Pozo de Inspección</v>
          </cell>
          <cell r="H786" t="str">
            <v>Existente</v>
          </cell>
        </row>
        <row r="787">
          <cell r="A787">
            <v>612</v>
          </cell>
          <cell r="B787">
            <v>1146039.77</v>
          </cell>
          <cell r="C787">
            <v>1003446.65</v>
          </cell>
          <cell r="D787">
            <v>1314.89</v>
          </cell>
          <cell r="E787">
            <v>1313.32</v>
          </cell>
          <cell r="F787">
            <v>1.5700000000001637</v>
          </cell>
          <cell r="G787" t="str">
            <v>Pozo de Inspección</v>
          </cell>
          <cell r="H787" t="str">
            <v>Existente</v>
          </cell>
        </row>
        <row r="788">
          <cell r="A788">
            <v>613</v>
          </cell>
          <cell r="B788">
            <v>1146045.49</v>
          </cell>
          <cell r="C788">
            <v>1003498.94</v>
          </cell>
          <cell r="D788">
            <v>1314.06</v>
          </cell>
          <cell r="E788">
            <v>1312.27</v>
          </cell>
          <cell r="F788">
            <v>1.7899999999999636</v>
          </cell>
          <cell r="G788" t="str">
            <v>Pozo de Inspección</v>
          </cell>
          <cell r="H788" t="str">
            <v>Existente</v>
          </cell>
        </row>
        <row r="789">
          <cell r="A789">
            <v>614</v>
          </cell>
          <cell r="B789">
            <v>1146081.81</v>
          </cell>
          <cell r="C789">
            <v>1003495.35</v>
          </cell>
          <cell r="D789">
            <v>1313.99</v>
          </cell>
          <cell r="E789">
            <v>1312.53</v>
          </cell>
          <cell r="F789">
            <v>1.4600000000000364</v>
          </cell>
          <cell r="G789" t="str">
            <v>Pozo de Inspección</v>
          </cell>
          <cell r="H789" t="str">
            <v>Existente</v>
          </cell>
        </row>
        <row r="790">
          <cell r="A790">
            <v>615</v>
          </cell>
          <cell r="B790">
            <v>1146009.1599999999</v>
          </cell>
          <cell r="C790">
            <v>1003502.02</v>
          </cell>
          <cell r="D790">
            <v>1313.78</v>
          </cell>
          <cell r="E790">
            <v>1311.26</v>
          </cell>
          <cell r="F790">
            <v>2.5199999999999818</v>
          </cell>
          <cell r="G790" t="str">
            <v>Pozo de Inspección</v>
          </cell>
          <cell r="H790" t="str">
            <v>Existente</v>
          </cell>
        </row>
        <row r="791">
          <cell r="A791">
            <v>616</v>
          </cell>
          <cell r="B791">
            <v>1145973.56</v>
          </cell>
          <cell r="C791">
            <v>1003506.56</v>
          </cell>
          <cell r="D791">
            <v>1312.89</v>
          </cell>
          <cell r="E791">
            <v>1310.3399999999999</v>
          </cell>
          <cell r="F791">
            <v>2.5500000000001819</v>
          </cell>
          <cell r="G791" t="str">
            <v>Pozo de Inspección</v>
          </cell>
          <cell r="H791" t="str">
            <v>Existente</v>
          </cell>
        </row>
        <row r="792">
          <cell r="A792">
            <v>617</v>
          </cell>
          <cell r="B792">
            <v>1146005.8</v>
          </cell>
          <cell r="C792">
            <v>1003446.04</v>
          </cell>
          <cell r="D792">
            <v>1313.47</v>
          </cell>
          <cell r="E792">
            <v>1311.44</v>
          </cell>
          <cell r="F792">
            <v>2.0299999999999727</v>
          </cell>
          <cell r="G792" t="str">
            <v>Pozo de Inspección</v>
          </cell>
          <cell r="H792" t="str">
            <v>Existente</v>
          </cell>
        </row>
        <row r="793">
          <cell r="A793">
            <v>618</v>
          </cell>
          <cell r="B793">
            <v>1146005.81</v>
          </cell>
          <cell r="C793">
            <v>1003440.79</v>
          </cell>
          <cell r="D793">
            <v>1313.49</v>
          </cell>
          <cell r="E793">
            <v>1312.16</v>
          </cell>
          <cell r="F793">
            <v>1.3299999999999272</v>
          </cell>
          <cell r="G793" t="str">
            <v>Pozo de Inspección</v>
          </cell>
          <cell r="H793" t="str">
            <v>Existente</v>
          </cell>
        </row>
        <row r="794">
          <cell r="A794">
            <v>619</v>
          </cell>
          <cell r="B794">
            <v>1145979.08</v>
          </cell>
          <cell r="C794">
            <v>1003566.45</v>
          </cell>
          <cell r="D794">
            <v>1312.63</v>
          </cell>
          <cell r="E794">
            <v>1310.55</v>
          </cell>
          <cell r="F794">
            <v>2.0800000000001546</v>
          </cell>
          <cell r="G794" t="str">
            <v>Pozo de Inspección</v>
          </cell>
          <cell r="H794" t="str">
            <v>Existente</v>
          </cell>
        </row>
        <row r="795">
          <cell r="A795">
            <v>620</v>
          </cell>
          <cell r="B795">
            <v>1145982.1299999999</v>
          </cell>
          <cell r="C795">
            <v>1003593.78</v>
          </cell>
          <cell r="D795">
            <v>1312.42</v>
          </cell>
          <cell r="E795">
            <v>1310.73</v>
          </cell>
          <cell r="F795">
            <v>1.6900000000000546</v>
          </cell>
          <cell r="G795" t="str">
            <v>Pozo de Inspección</v>
          </cell>
          <cell r="H795" t="str">
            <v>Existente</v>
          </cell>
        </row>
        <row r="796">
          <cell r="A796">
            <v>621</v>
          </cell>
          <cell r="B796">
            <v>1146526.58</v>
          </cell>
          <cell r="C796">
            <v>1003645.65</v>
          </cell>
          <cell r="D796">
            <v>1314.05</v>
          </cell>
          <cell r="E796">
            <v>1311.99</v>
          </cell>
          <cell r="F796">
            <v>2.0599999999999454</v>
          </cell>
          <cell r="G796" t="str">
            <v>Pozo de Inspección</v>
          </cell>
          <cell r="H796" t="str">
            <v>Existente</v>
          </cell>
        </row>
        <row r="797">
          <cell r="A797">
            <v>622</v>
          </cell>
          <cell r="B797">
            <v>1146535.21</v>
          </cell>
          <cell r="C797">
            <v>1003654.23</v>
          </cell>
          <cell r="D797">
            <v>1313.8</v>
          </cell>
          <cell r="E797">
            <v>1309.8900000000001</v>
          </cell>
          <cell r="F797">
            <v>3.9099999999998545</v>
          </cell>
          <cell r="G797" t="str">
            <v>Pozo de Inspección</v>
          </cell>
          <cell r="H797" t="str">
            <v>Existente</v>
          </cell>
        </row>
        <row r="798">
          <cell r="A798">
            <v>623</v>
          </cell>
          <cell r="B798">
            <v>1146539.93</v>
          </cell>
          <cell r="C798">
            <v>1003654.63</v>
          </cell>
          <cell r="D798">
            <v>1313.42</v>
          </cell>
          <cell r="E798">
            <v>1311.87</v>
          </cell>
          <cell r="F798">
            <v>1.5500000000001819</v>
          </cell>
          <cell r="G798" t="str">
            <v>Pozo de Inspección</v>
          </cell>
          <cell r="H798" t="str">
            <v>Existente</v>
          </cell>
        </row>
        <row r="799">
          <cell r="A799">
            <v>624</v>
          </cell>
          <cell r="B799">
            <v>1146526.3700000001</v>
          </cell>
          <cell r="C799">
            <v>1003640.4</v>
          </cell>
          <cell r="D799">
            <v>1314.74</v>
          </cell>
          <cell r="E799">
            <v>1313.61</v>
          </cell>
          <cell r="F799">
            <v>1.1300000000001091</v>
          </cell>
          <cell r="G799" t="str">
            <v>Pozo de Inspección</v>
          </cell>
          <cell r="H799" t="str">
            <v>Existente</v>
          </cell>
        </row>
        <row r="800">
          <cell r="A800">
            <v>625</v>
          </cell>
          <cell r="B800">
            <v>1146546.3500000001</v>
          </cell>
          <cell r="C800">
            <v>1003627.04</v>
          </cell>
          <cell r="D800">
            <v>1314.53</v>
          </cell>
          <cell r="E800">
            <v>1313.49</v>
          </cell>
          <cell r="F800">
            <v>1.0399999999999636</v>
          </cell>
          <cell r="G800" t="str">
            <v>Pozo de Inspección</v>
          </cell>
          <cell r="H800" t="str">
            <v>Existente</v>
          </cell>
        </row>
        <row r="801">
          <cell r="A801">
            <v>626</v>
          </cell>
          <cell r="B801">
            <v>1146529.3</v>
          </cell>
          <cell r="C801">
            <v>1003592.65</v>
          </cell>
          <cell r="D801">
            <v>1316.16</v>
          </cell>
          <cell r="E801">
            <v>1313.35</v>
          </cell>
          <cell r="F801">
            <v>2.8100000000001728</v>
          </cell>
          <cell r="G801" t="str">
            <v>Pozo de Inspección</v>
          </cell>
          <cell r="H801" t="str">
            <v>Existente</v>
          </cell>
        </row>
        <row r="802">
          <cell r="A802">
            <v>627</v>
          </cell>
          <cell r="B802">
            <v>1146495.47</v>
          </cell>
          <cell r="C802">
            <v>1003566.53</v>
          </cell>
          <cell r="D802">
            <v>1315.54</v>
          </cell>
          <cell r="E802">
            <v>1313.59</v>
          </cell>
          <cell r="F802">
            <v>1.9500000000000455</v>
          </cell>
          <cell r="G802" t="str">
            <v>Pozo de Inspección</v>
          </cell>
          <cell r="H802" t="str">
            <v>Existente</v>
          </cell>
        </row>
        <row r="803">
          <cell r="A803">
            <v>628</v>
          </cell>
          <cell r="B803">
            <v>1146488.48</v>
          </cell>
          <cell r="C803">
            <v>1003561.38</v>
          </cell>
          <cell r="D803">
            <v>1314.5</v>
          </cell>
          <cell r="E803">
            <v>1313.63</v>
          </cell>
          <cell r="F803">
            <v>0.86999999999989086</v>
          </cell>
          <cell r="G803" t="str">
            <v>Pozo de Inspección</v>
          </cell>
          <cell r="H803" t="str">
            <v>Existente</v>
          </cell>
        </row>
        <row r="804">
          <cell r="A804">
            <v>629</v>
          </cell>
          <cell r="B804">
            <v>1146496</v>
          </cell>
          <cell r="C804">
            <v>1003546.07</v>
          </cell>
          <cell r="D804">
            <v>1314.41</v>
          </cell>
          <cell r="E804">
            <v>1312.28</v>
          </cell>
          <cell r="F804">
            <v>2.1300000000001091</v>
          </cell>
          <cell r="G804" t="str">
            <v>Pozo de Inspección</v>
          </cell>
          <cell r="H804" t="str">
            <v>Existente</v>
          </cell>
        </row>
        <row r="805">
          <cell r="A805">
            <v>630</v>
          </cell>
          <cell r="B805">
            <v>1146497.79</v>
          </cell>
          <cell r="C805">
            <v>1003546.57</v>
          </cell>
          <cell r="D805">
            <v>1315.3</v>
          </cell>
          <cell r="E805">
            <v>1305.45</v>
          </cell>
          <cell r="F805">
            <v>9.8499999999999091</v>
          </cell>
          <cell r="G805" t="str">
            <v>Pozo de Inspección</v>
          </cell>
          <cell r="H805" t="str">
            <v>Existente</v>
          </cell>
        </row>
        <row r="806">
          <cell r="A806">
            <v>631</v>
          </cell>
          <cell r="B806">
            <v>1145046.8899999999</v>
          </cell>
          <cell r="C806">
            <v>1002874.27</v>
          </cell>
          <cell r="D806">
            <v>1301.19</v>
          </cell>
          <cell r="E806">
            <v>1300.01</v>
          </cell>
          <cell r="F806">
            <v>1.1800000000000637</v>
          </cell>
          <cell r="G806" t="str">
            <v>Pozo de Inspección</v>
          </cell>
          <cell r="H806" t="str">
            <v>Existente</v>
          </cell>
        </row>
        <row r="807">
          <cell r="A807">
            <v>632</v>
          </cell>
          <cell r="B807">
            <v>1145152.99</v>
          </cell>
          <cell r="C807">
            <v>1002876.76</v>
          </cell>
          <cell r="D807">
            <v>1299.43</v>
          </cell>
          <cell r="E807">
            <v>1295.9100000000001</v>
          </cell>
          <cell r="F807">
            <v>3.5199999999999818</v>
          </cell>
          <cell r="G807" t="str">
            <v>Pozo de Inspección</v>
          </cell>
          <cell r="H807" t="str">
            <v>Existente</v>
          </cell>
        </row>
        <row r="808">
          <cell r="A808">
            <v>633</v>
          </cell>
          <cell r="B808">
            <v>1145278.5900000001</v>
          </cell>
          <cell r="C808">
            <v>1002902.11</v>
          </cell>
          <cell r="D808">
            <v>1290.6199999999999</v>
          </cell>
          <cell r="E808">
            <v>1287.57</v>
          </cell>
          <cell r="F808">
            <v>3.0499999999999545</v>
          </cell>
          <cell r="G808" t="str">
            <v>Pozo de Inspección</v>
          </cell>
          <cell r="H808" t="str">
            <v>Existente</v>
          </cell>
        </row>
        <row r="809">
          <cell r="A809">
            <v>634</v>
          </cell>
          <cell r="B809">
            <v>1144953.53</v>
          </cell>
          <cell r="C809">
            <v>1003183.42</v>
          </cell>
          <cell r="D809">
            <v>1280.93</v>
          </cell>
          <cell r="E809">
            <v>1278.6199999999999</v>
          </cell>
          <cell r="F809">
            <v>2.3100000000001728</v>
          </cell>
          <cell r="G809" t="str">
            <v>Pozo de Inspección</v>
          </cell>
          <cell r="H809" t="str">
            <v>Existente</v>
          </cell>
        </row>
        <row r="810">
          <cell r="A810">
            <v>635</v>
          </cell>
          <cell r="B810">
            <v>1144948.6299999999</v>
          </cell>
          <cell r="C810">
            <v>1003183.77</v>
          </cell>
          <cell r="D810">
            <v>1279.6300000000001</v>
          </cell>
          <cell r="E810">
            <v>1276.9100000000001</v>
          </cell>
          <cell r="F810">
            <v>2.7200000000000273</v>
          </cell>
          <cell r="G810" t="str">
            <v>Pozo de Inspección</v>
          </cell>
          <cell r="H810" t="str">
            <v>Existente</v>
          </cell>
        </row>
        <row r="811">
          <cell r="A811">
            <v>636</v>
          </cell>
          <cell r="B811">
            <v>1144914.2</v>
          </cell>
          <cell r="C811">
            <v>1003189.77</v>
          </cell>
          <cell r="D811">
            <v>1276.99</v>
          </cell>
          <cell r="E811">
            <v>1275.5999999999999</v>
          </cell>
          <cell r="F811">
            <v>1.3900000000001</v>
          </cell>
          <cell r="G811" t="str">
            <v>Pozo de Inspección</v>
          </cell>
          <cell r="H811" t="str">
            <v>Existente</v>
          </cell>
        </row>
        <row r="812">
          <cell r="A812">
            <v>637</v>
          </cell>
          <cell r="B812">
            <v>1144861.55</v>
          </cell>
          <cell r="C812">
            <v>1003196.9</v>
          </cell>
          <cell r="D812">
            <v>1273.79</v>
          </cell>
          <cell r="E812">
            <v>1272.81</v>
          </cell>
          <cell r="F812">
            <v>0.98000000000001819</v>
          </cell>
          <cell r="G812" t="str">
            <v>Pozo de Inspección</v>
          </cell>
          <cell r="H812" t="str">
            <v>Existente</v>
          </cell>
        </row>
        <row r="813">
          <cell r="A813">
            <v>638</v>
          </cell>
          <cell r="B813">
            <v>1144794.5</v>
          </cell>
          <cell r="C813">
            <v>1003187.09</v>
          </cell>
          <cell r="D813">
            <v>1271.69</v>
          </cell>
          <cell r="E813">
            <v>1270.53</v>
          </cell>
          <cell r="F813">
            <v>1.1600000000000819</v>
          </cell>
          <cell r="G813" t="str">
            <v>Pozo de Inspección</v>
          </cell>
          <cell r="H813" t="str">
            <v>Existente</v>
          </cell>
        </row>
        <row r="814">
          <cell r="A814">
            <v>639</v>
          </cell>
          <cell r="B814">
            <v>1144779.1499999999</v>
          </cell>
          <cell r="C814">
            <v>1003173.37</v>
          </cell>
          <cell r="D814">
            <v>1271.32</v>
          </cell>
          <cell r="E814">
            <v>1269.6300000000001</v>
          </cell>
          <cell r="F814">
            <v>1.6899999999998272</v>
          </cell>
          <cell r="G814" t="str">
            <v>Pozo de Inspección</v>
          </cell>
          <cell r="H814" t="str">
            <v>Existente</v>
          </cell>
        </row>
        <row r="815">
          <cell r="A815">
            <v>640</v>
          </cell>
          <cell r="B815">
            <v>1144762.79</v>
          </cell>
          <cell r="C815">
            <v>1003131.9</v>
          </cell>
          <cell r="D815">
            <v>1270.8699999999999</v>
          </cell>
          <cell r="E815">
            <v>1268.07</v>
          </cell>
          <cell r="F815">
            <v>2.7999999999999545</v>
          </cell>
          <cell r="G815" t="str">
            <v>Pozo de Inspección</v>
          </cell>
          <cell r="H815" t="str">
            <v>Existente</v>
          </cell>
        </row>
        <row r="816">
          <cell r="A816">
            <v>641</v>
          </cell>
          <cell r="B816">
            <v>1146214.77</v>
          </cell>
          <cell r="C816">
            <v>1003342.48</v>
          </cell>
          <cell r="D816">
            <v>1316.06</v>
          </cell>
          <cell r="E816">
            <v>1314.25</v>
          </cell>
          <cell r="F816">
            <v>1.8099999999999454</v>
          </cell>
          <cell r="G816" t="str">
            <v>Pozo de Inspección</v>
          </cell>
          <cell r="H816" t="str">
            <v>Existente</v>
          </cell>
        </row>
        <row r="817">
          <cell r="A817">
            <v>642</v>
          </cell>
          <cell r="B817">
            <v>1146222.29</v>
          </cell>
          <cell r="C817">
            <v>1003340.1</v>
          </cell>
          <cell r="D817">
            <v>1316.39</v>
          </cell>
          <cell r="E817">
            <v>1315.34</v>
          </cell>
          <cell r="F817">
            <v>1.0500000000001819</v>
          </cell>
          <cell r="G817" t="str">
            <v>Pozo de Inspección</v>
          </cell>
          <cell r="H817" t="str">
            <v>Existente</v>
          </cell>
        </row>
        <row r="818">
          <cell r="A818">
            <v>643</v>
          </cell>
          <cell r="B818">
            <v>1146290.8400000001</v>
          </cell>
          <cell r="C818">
            <v>1003321.58</v>
          </cell>
          <cell r="D818">
            <v>1316.63</v>
          </cell>
          <cell r="E818">
            <v>1314.43</v>
          </cell>
          <cell r="F818">
            <v>2.2000000000000455</v>
          </cell>
          <cell r="G818" t="str">
            <v>Pozo de Inspección</v>
          </cell>
          <cell r="H818" t="str">
            <v>Existente</v>
          </cell>
        </row>
        <row r="819">
          <cell r="A819">
            <v>644</v>
          </cell>
          <cell r="B819">
            <v>1146286.78</v>
          </cell>
          <cell r="C819">
            <v>1003262.28</v>
          </cell>
          <cell r="D819">
            <v>1313.96</v>
          </cell>
          <cell r="E819">
            <v>1311.25</v>
          </cell>
          <cell r="F819">
            <v>2.7100000000000364</v>
          </cell>
          <cell r="G819" t="str">
            <v>Pozo de Inspección</v>
          </cell>
          <cell r="H819" t="str">
            <v>Existente</v>
          </cell>
        </row>
        <row r="820">
          <cell r="A820">
            <v>645</v>
          </cell>
          <cell r="B820">
            <v>1146284.3899999999</v>
          </cell>
          <cell r="C820">
            <v>1003260.61</v>
          </cell>
          <cell r="D820">
            <v>1313.97</v>
          </cell>
          <cell r="E820">
            <v>1312.22</v>
          </cell>
          <cell r="F820">
            <v>1.75</v>
          </cell>
          <cell r="G820" t="str">
            <v>Pozo de Inspección</v>
          </cell>
          <cell r="H820" t="str">
            <v>Existente</v>
          </cell>
        </row>
        <row r="821">
          <cell r="A821">
            <v>646</v>
          </cell>
          <cell r="B821">
            <v>1146361.95</v>
          </cell>
          <cell r="C821">
            <v>1003255.27</v>
          </cell>
          <cell r="D821">
            <v>1314.73</v>
          </cell>
          <cell r="E821">
            <v>1312.5</v>
          </cell>
          <cell r="F821">
            <v>2.2300000000000182</v>
          </cell>
          <cell r="G821" t="str">
            <v>Pozo de Inspección</v>
          </cell>
          <cell r="H821" t="str">
            <v>Existente</v>
          </cell>
        </row>
        <row r="822">
          <cell r="A822">
            <v>647</v>
          </cell>
          <cell r="B822">
            <v>1146364</v>
          </cell>
          <cell r="C822">
            <v>1003296.86</v>
          </cell>
          <cell r="D822">
            <v>1311.4</v>
          </cell>
          <cell r="E822">
            <v>1310.3699999999999</v>
          </cell>
          <cell r="F822">
            <v>1.0300000000002001</v>
          </cell>
          <cell r="G822" t="str">
            <v>Pozo de Inspección</v>
          </cell>
          <cell r="H822" t="str">
            <v>Existente</v>
          </cell>
        </row>
        <row r="823">
          <cell r="A823">
            <v>648</v>
          </cell>
          <cell r="B823">
            <v>1146366.3899999999</v>
          </cell>
          <cell r="C823">
            <v>1003324.42</v>
          </cell>
          <cell r="D823">
            <v>1304.92</v>
          </cell>
          <cell r="E823">
            <v>1300.3</v>
          </cell>
          <cell r="F823">
            <v>4.6200000000001182</v>
          </cell>
          <cell r="G823" t="str">
            <v>Pozo de Inspección</v>
          </cell>
          <cell r="H823" t="str">
            <v>Existente</v>
          </cell>
        </row>
        <row r="824">
          <cell r="A824">
            <v>649</v>
          </cell>
          <cell r="B824">
            <v>1146369.8999999999</v>
          </cell>
          <cell r="C824">
            <v>1003334.77</v>
          </cell>
          <cell r="D824">
            <v>1301.99</v>
          </cell>
          <cell r="E824">
            <v>1299.01</v>
          </cell>
          <cell r="F824">
            <v>2.9800000000000182</v>
          </cell>
          <cell r="G824" t="str">
            <v>Pozo de Inspección</v>
          </cell>
          <cell r="H824" t="str">
            <v>Existente</v>
          </cell>
        </row>
        <row r="825">
          <cell r="A825">
            <v>650</v>
          </cell>
          <cell r="B825">
            <v>1146374.74</v>
          </cell>
          <cell r="C825">
            <v>1003351.44</v>
          </cell>
          <cell r="D825">
            <v>1299.24</v>
          </cell>
          <cell r="E825">
            <v>1295.06</v>
          </cell>
          <cell r="F825">
            <v>4.1800000000000637</v>
          </cell>
          <cell r="G825" t="str">
            <v>Pozo de Inspección</v>
          </cell>
          <cell r="H825" t="str">
            <v>Existente</v>
          </cell>
        </row>
        <row r="826">
          <cell r="A826">
            <v>651</v>
          </cell>
          <cell r="B826">
            <v>1145943.51</v>
          </cell>
          <cell r="C826">
            <v>1002812.6</v>
          </cell>
          <cell r="D826">
            <v>1282.29</v>
          </cell>
          <cell r="E826">
            <v>1278.1300000000001</v>
          </cell>
          <cell r="F826">
            <v>4.1599999999998545</v>
          </cell>
          <cell r="G826" t="str">
            <v>Pozo de Inspección</v>
          </cell>
          <cell r="H826" t="str">
            <v>Existente</v>
          </cell>
        </row>
        <row r="827">
          <cell r="A827">
            <v>652</v>
          </cell>
          <cell r="B827">
            <v>1145947.3400000001</v>
          </cell>
          <cell r="C827">
            <v>1002808.41</v>
          </cell>
          <cell r="D827">
            <v>1279.18</v>
          </cell>
          <cell r="E827">
            <v>1275.52</v>
          </cell>
          <cell r="F827">
            <v>3.6600000000000819</v>
          </cell>
          <cell r="G827" t="str">
            <v>Pozo de Inspección</v>
          </cell>
          <cell r="H827" t="str">
            <v>Existente</v>
          </cell>
        </row>
        <row r="828">
          <cell r="A828">
            <v>653</v>
          </cell>
          <cell r="B828">
            <v>1145949.5</v>
          </cell>
          <cell r="C828">
            <v>1002806.09</v>
          </cell>
          <cell r="D828">
            <v>1275.99</v>
          </cell>
          <cell r="E828">
            <v>1274.18</v>
          </cell>
          <cell r="F828">
            <v>1.8099999999999454</v>
          </cell>
          <cell r="G828" t="str">
            <v>Pozo de Inspección</v>
          </cell>
          <cell r="H828" t="str">
            <v>Existente</v>
          </cell>
        </row>
        <row r="829">
          <cell r="A829">
            <v>654</v>
          </cell>
          <cell r="B829">
            <v>1146040.18</v>
          </cell>
          <cell r="C829">
            <v>1003037.13</v>
          </cell>
          <cell r="D829">
            <v>1314.44</v>
          </cell>
          <cell r="E829">
            <v>1312.13</v>
          </cell>
          <cell r="F829">
            <v>2.3099999999999454</v>
          </cell>
          <cell r="G829" t="str">
            <v>Pozo de Inspección</v>
          </cell>
          <cell r="H829" t="str">
            <v>Existente</v>
          </cell>
        </row>
        <row r="830">
          <cell r="A830">
            <v>655</v>
          </cell>
          <cell r="B830">
            <v>1146042.18</v>
          </cell>
          <cell r="C830">
            <v>1003059.13</v>
          </cell>
          <cell r="D830">
            <v>1315.43</v>
          </cell>
          <cell r="E830">
            <v>1313.82</v>
          </cell>
          <cell r="F830">
            <v>1.6100000000001273</v>
          </cell>
          <cell r="G830" t="str">
            <v>Pozo de Inspección</v>
          </cell>
          <cell r="H830" t="str">
            <v>Existente</v>
          </cell>
        </row>
        <row r="831">
          <cell r="A831">
            <v>656</v>
          </cell>
          <cell r="B831">
            <v>1146113.57</v>
          </cell>
          <cell r="C831">
            <v>1003052.51</v>
          </cell>
          <cell r="D831">
            <v>1316.02</v>
          </cell>
          <cell r="E831">
            <v>1314.55</v>
          </cell>
          <cell r="F831">
            <v>1.4700000000000273</v>
          </cell>
          <cell r="G831" t="str">
            <v>Pozo de Inspección</v>
          </cell>
          <cell r="H831" t="str">
            <v>Existente</v>
          </cell>
        </row>
        <row r="832">
          <cell r="A832">
            <v>657</v>
          </cell>
          <cell r="B832">
            <v>1146206.31</v>
          </cell>
          <cell r="C832">
            <v>1003044.48</v>
          </cell>
          <cell r="D832">
            <v>1316.22</v>
          </cell>
          <cell r="E832">
            <v>1313.67</v>
          </cell>
          <cell r="F832">
            <v>2.5499999999999545</v>
          </cell>
          <cell r="G832" t="str">
            <v>Pozo de Inspección</v>
          </cell>
          <cell r="H832" t="str">
            <v>Existente</v>
          </cell>
        </row>
        <row r="833">
          <cell r="A833">
            <v>658</v>
          </cell>
          <cell r="B833">
            <v>1146262.3999999999</v>
          </cell>
          <cell r="C833">
            <v>1003039.5</v>
          </cell>
          <cell r="D833">
            <v>1313.47</v>
          </cell>
          <cell r="E833">
            <v>1310.17</v>
          </cell>
          <cell r="F833">
            <v>3.2999999999999545</v>
          </cell>
          <cell r="G833" t="str">
            <v>Pozo de Inspección</v>
          </cell>
          <cell r="H833" t="str">
            <v>Existente</v>
          </cell>
        </row>
        <row r="834">
          <cell r="A834">
            <v>659</v>
          </cell>
          <cell r="B834">
            <v>1146286.58</v>
          </cell>
          <cell r="C834">
            <v>1003034.46</v>
          </cell>
          <cell r="D834">
            <v>1311.06</v>
          </cell>
          <cell r="E834">
            <v>1310.31</v>
          </cell>
          <cell r="F834">
            <v>0.75</v>
          </cell>
          <cell r="G834" t="str">
            <v>Pozo de Inspección</v>
          </cell>
          <cell r="H834" t="str">
            <v>Existente</v>
          </cell>
        </row>
        <row r="835">
          <cell r="A835">
            <v>660</v>
          </cell>
          <cell r="B835">
            <v>1146304.1299999999</v>
          </cell>
          <cell r="C835">
            <v>1003035.26</v>
          </cell>
          <cell r="D835">
            <v>1312.45</v>
          </cell>
          <cell r="E835">
            <v>1309.55</v>
          </cell>
          <cell r="F835">
            <v>2.9000000000000909</v>
          </cell>
          <cell r="G835" t="str">
            <v>Pozo de Inspección</v>
          </cell>
          <cell r="H835" t="str">
            <v>Existente</v>
          </cell>
        </row>
        <row r="836">
          <cell r="A836">
            <v>661</v>
          </cell>
          <cell r="B836">
            <v>1146595.25</v>
          </cell>
          <cell r="C836">
            <v>1003712.71</v>
          </cell>
          <cell r="D836">
            <v>1313</v>
          </cell>
          <cell r="E836">
            <v>1311.76</v>
          </cell>
          <cell r="F836">
            <v>1.2400000000000091</v>
          </cell>
          <cell r="G836" t="str">
            <v>Pozo de Inspección</v>
          </cell>
          <cell r="H836" t="str">
            <v>Existente</v>
          </cell>
        </row>
        <row r="837">
          <cell r="A837">
            <v>662</v>
          </cell>
          <cell r="B837">
            <v>1146647.82</v>
          </cell>
          <cell r="C837">
            <v>1003646.9</v>
          </cell>
          <cell r="D837">
            <v>1313.81</v>
          </cell>
          <cell r="E837">
            <v>1306.78</v>
          </cell>
          <cell r="F837">
            <v>7.0299999999999727</v>
          </cell>
          <cell r="G837" t="str">
            <v>Pozo de Inspección</v>
          </cell>
          <cell r="H837" t="str">
            <v>Existente</v>
          </cell>
        </row>
        <row r="838">
          <cell r="A838">
            <v>663</v>
          </cell>
          <cell r="B838">
            <v>1146599.83</v>
          </cell>
          <cell r="C838">
            <v>1003739.65</v>
          </cell>
          <cell r="D838">
            <v>1312.31</v>
          </cell>
          <cell r="E838">
            <v>1311.64</v>
          </cell>
          <cell r="F838">
            <v>0.66999999999984539</v>
          </cell>
          <cell r="G838" t="str">
            <v>Pozo de Inspección</v>
          </cell>
          <cell r="H838" t="str">
            <v>Existente</v>
          </cell>
        </row>
        <row r="839">
          <cell r="A839">
            <v>664</v>
          </cell>
          <cell r="B839">
            <v>1146610.8700000001</v>
          </cell>
          <cell r="C839">
            <v>1003728.88</v>
          </cell>
          <cell r="D839">
            <v>1312.77</v>
          </cell>
          <cell r="E839">
            <v>1311.39</v>
          </cell>
          <cell r="F839">
            <v>1.3799999999998818</v>
          </cell>
          <cell r="G839" t="str">
            <v>Pozo de Inspección</v>
          </cell>
          <cell r="H839" t="str">
            <v>Existente</v>
          </cell>
        </row>
        <row r="840">
          <cell r="A840">
            <v>665</v>
          </cell>
          <cell r="B840">
            <v>1146635.83</v>
          </cell>
          <cell r="C840">
            <v>1003703.32</v>
          </cell>
          <cell r="D840">
            <v>1315.4</v>
          </cell>
          <cell r="E840">
            <v>1310.6199999999999</v>
          </cell>
          <cell r="F840">
            <v>4.7800000000002001</v>
          </cell>
          <cell r="G840" t="str">
            <v>Pozo de Inspección</v>
          </cell>
          <cell r="H840" t="str">
            <v>Existente</v>
          </cell>
        </row>
        <row r="841">
          <cell r="A841">
            <v>667</v>
          </cell>
          <cell r="B841">
            <v>1146672.43</v>
          </cell>
          <cell r="C841">
            <v>1003666.39</v>
          </cell>
          <cell r="D841">
            <v>1313.35</v>
          </cell>
          <cell r="E841">
            <v>1308.24</v>
          </cell>
          <cell r="F841">
            <v>5.1099999999999</v>
          </cell>
          <cell r="G841" t="str">
            <v>Pozo de Inspección</v>
          </cell>
          <cell r="H841" t="str">
            <v>Existente</v>
          </cell>
        </row>
        <row r="842">
          <cell r="A842">
            <v>668</v>
          </cell>
          <cell r="B842">
            <v>1146676.6399999999</v>
          </cell>
          <cell r="C842">
            <v>1003662.05</v>
          </cell>
          <cell r="D842">
            <v>1313.12</v>
          </cell>
          <cell r="E842">
            <v>1307.8900000000001</v>
          </cell>
          <cell r="F842">
            <v>5.2299999999997908</v>
          </cell>
          <cell r="G842" t="str">
            <v>Pozo de Inspección</v>
          </cell>
          <cell r="H842" t="str">
            <v>Existente</v>
          </cell>
        </row>
        <row r="843">
          <cell r="A843">
            <v>669</v>
          </cell>
          <cell r="B843">
            <v>1146697.32</v>
          </cell>
          <cell r="C843">
            <v>1003683.94</v>
          </cell>
          <cell r="D843">
            <v>1312.55</v>
          </cell>
          <cell r="E843">
            <v>1308.3699999999999</v>
          </cell>
          <cell r="F843">
            <v>4.1800000000000637</v>
          </cell>
          <cell r="G843" t="str">
            <v>Pozo de Inspección</v>
          </cell>
          <cell r="H843" t="str">
            <v>Existente</v>
          </cell>
        </row>
        <row r="844">
          <cell r="A844">
            <v>670</v>
          </cell>
          <cell r="B844">
            <v>1146694.29</v>
          </cell>
          <cell r="C844">
            <v>1003686.63</v>
          </cell>
          <cell r="D844">
            <v>1312.54</v>
          </cell>
          <cell r="E844">
            <v>1308.54</v>
          </cell>
          <cell r="F844">
            <v>4</v>
          </cell>
          <cell r="G844" t="str">
            <v>Pozo de Inspección</v>
          </cell>
          <cell r="H844" t="str">
            <v>Existente</v>
          </cell>
        </row>
        <row r="845">
          <cell r="A845">
            <v>671</v>
          </cell>
          <cell r="B845">
            <v>1146264.8</v>
          </cell>
          <cell r="C845">
            <v>1003961.94</v>
          </cell>
          <cell r="D845">
            <v>1303.6400000000001</v>
          </cell>
          <cell r="E845">
            <v>1298.6600000000001</v>
          </cell>
          <cell r="F845">
            <v>4.9800000000000182</v>
          </cell>
          <cell r="G845" t="str">
            <v>Pozo de Inspección</v>
          </cell>
          <cell r="H845" t="str">
            <v>Existente</v>
          </cell>
        </row>
        <row r="846">
          <cell r="A846">
            <v>672</v>
          </cell>
          <cell r="B846">
            <v>1146105.69</v>
          </cell>
          <cell r="C846">
            <v>1004179.97</v>
          </cell>
          <cell r="D846">
            <v>1301.0999999999999</v>
          </cell>
          <cell r="E846">
            <v>1296.67</v>
          </cell>
          <cell r="F846">
            <v>4.4299999999998363</v>
          </cell>
          <cell r="G846" t="str">
            <v>Pozo de Inspección</v>
          </cell>
          <cell r="H846" t="str">
            <v>Existente</v>
          </cell>
        </row>
        <row r="847">
          <cell r="A847">
            <v>673</v>
          </cell>
          <cell r="B847">
            <v>1146064.46</v>
          </cell>
          <cell r="C847">
            <v>1004153.1</v>
          </cell>
          <cell r="D847">
            <v>1299.24</v>
          </cell>
          <cell r="E847">
            <v>1297.94</v>
          </cell>
          <cell r="F847">
            <v>1.2999999999999545</v>
          </cell>
          <cell r="G847" t="str">
            <v>Pozo de Inspección</v>
          </cell>
          <cell r="H847" t="str">
            <v>Existente</v>
          </cell>
        </row>
        <row r="848">
          <cell r="A848">
            <v>674</v>
          </cell>
          <cell r="B848">
            <v>1145980.82</v>
          </cell>
          <cell r="C848">
            <v>1004134.43</v>
          </cell>
          <cell r="D848">
            <v>1300.03</v>
          </cell>
          <cell r="E848">
            <v>1296.6099999999999</v>
          </cell>
          <cell r="F848">
            <v>3.4200000000000728</v>
          </cell>
          <cell r="G848" t="str">
            <v>Pozo de Inspección</v>
          </cell>
          <cell r="H848" t="str">
            <v>Existente</v>
          </cell>
        </row>
        <row r="849">
          <cell r="A849">
            <v>675</v>
          </cell>
          <cell r="B849">
            <v>1145938.3400000001</v>
          </cell>
          <cell r="C849">
            <v>1004176.82</v>
          </cell>
          <cell r="D849">
            <v>1298.72</v>
          </cell>
          <cell r="E849">
            <v>1295.26</v>
          </cell>
          <cell r="F849">
            <v>3.4600000000000364</v>
          </cell>
          <cell r="G849" t="str">
            <v>Pozo de Inspección</v>
          </cell>
          <cell r="H849" t="str">
            <v>Existente</v>
          </cell>
        </row>
        <row r="850">
          <cell r="A850">
            <v>676</v>
          </cell>
          <cell r="B850">
            <v>1145879.25</v>
          </cell>
          <cell r="C850">
            <v>1004231.7</v>
          </cell>
          <cell r="D850">
            <v>1296.54</v>
          </cell>
          <cell r="E850">
            <v>1291.8499999999999</v>
          </cell>
          <cell r="F850">
            <v>4.6900000000000546</v>
          </cell>
          <cell r="G850" t="str">
            <v>Pozo de Inspección</v>
          </cell>
          <cell r="H850" t="str">
            <v>Nuevo</v>
          </cell>
        </row>
        <row r="851">
          <cell r="A851">
            <v>677</v>
          </cell>
          <cell r="B851">
            <v>1145858.23</v>
          </cell>
          <cell r="C851">
            <v>1004265.33</v>
          </cell>
          <cell r="D851">
            <v>1294.3399999999999</v>
          </cell>
          <cell r="E851">
            <v>1291.1300000000001</v>
          </cell>
          <cell r="F851">
            <v>3.209999999999809</v>
          </cell>
          <cell r="G851" t="str">
            <v>Pozo de Inspección</v>
          </cell>
          <cell r="H851" t="str">
            <v>Existente</v>
          </cell>
        </row>
        <row r="852">
          <cell r="A852">
            <v>678</v>
          </cell>
          <cell r="B852">
            <v>1145771.49</v>
          </cell>
          <cell r="C852">
            <v>1004243.18</v>
          </cell>
          <cell r="D852">
            <v>1292.3800000000001</v>
          </cell>
          <cell r="E852">
            <v>1288.3399999999999</v>
          </cell>
          <cell r="F852">
            <v>4.040000000000191</v>
          </cell>
          <cell r="G852" t="str">
            <v>Pozo de Inspección</v>
          </cell>
          <cell r="H852" t="str">
            <v>Existente</v>
          </cell>
        </row>
        <row r="853">
          <cell r="A853">
            <v>679</v>
          </cell>
          <cell r="B853">
            <v>1145727.6499999999</v>
          </cell>
          <cell r="C853">
            <v>1004279.02</v>
          </cell>
          <cell r="D853">
            <v>1289.3699999999999</v>
          </cell>
          <cell r="E853">
            <v>1283.96</v>
          </cell>
          <cell r="F853">
            <v>5.4099999999998545</v>
          </cell>
          <cell r="G853" t="str">
            <v>Pozo de Inspección</v>
          </cell>
          <cell r="H853" t="str">
            <v>Existente</v>
          </cell>
        </row>
        <row r="854">
          <cell r="A854">
            <v>680</v>
          </cell>
          <cell r="B854">
            <v>1145787.57</v>
          </cell>
          <cell r="C854">
            <v>1004246.56</v>
          </cell>
          <cell r="D854">
            <v>1292.33</v>
          </cell>
          <cell r="E854">
            <v>1289.48</v>
          </cell>
          <cell r="F854">
            <v>2.8499999999999091</v>
          </cell>
          <cell r="G854" t="str">
            <v>Pozo de Inspección</v>
          </cell>
          <cell r="H854" t="str">
            <v>Existente</v>
          </cell>
        </row>
        <row r="855">
          <cell r="A855">
            <v>681</v>
          </cell>
          <cell r="B855">
            <v>1146186.28</v>
          </cell>
          <cell r="C855">
            <v>1003639.01</v>
          </cell>
          <cell r="D855">
            <v>1289.1400000000001</v>
          </cell>
          <cell r="E855">
            <v>1286.28</v>
          </cell>
          <cell r="F855">
            <v>2.8600000000001273</v>
          </cell>
          <cell r="G855" t="str">
            <v>Pozo de Inspección</v>
          </cell>
          <cell r="H855" t="str">
            <v>Nuevo</v>
          </cell>
        </row>
        <row r="856">
          <cell r="A856">
            <v>682</v>
          </cell>
          <cell r="B856">
            <v>1146195.75</v>
          </cell>
          <cell r="C856">
            <v>1003653.38</v>
          </cell>
          <cell r="D856">
            <v>1287.56</v>
          </cell>
          <cell r="E856">
            <v>1286.29</v>
          </cell>
          <cell r="F856">
            <v>1.2699999999999818</v>
          </cell>
          <cell r="G856" t="str">
            <v>Pozo de Inspección</v>
          </cell>
          <cell r="H856" t="str">
            <v>Existente</v>
          </cell>
        </row>
        <row r="857">
          <cell r="A857">
            <v>683</v>
          </cell>
          <cell r="B857">
            <v>1146194.68</v>
          </cell>
          <cell r="C857">
            <v>1003632.5</v>
          </cell>
          <cell r="D857">
            <v>1290.99</v>
          </cell>
          <cell r="E857">
            <v>1286.8900000000001</v>
          </cell>
          <cell r="F857">
            <v>4.0999999999999091</v>
          </cell>
          <cell r="G857" t="str">
            <v>Pozo de Inspección</v>
          </cell>
          <cell r="H857" t="str">
            <v>Existente</v>
          </cell>
        </row>
        <row r="858">
          <cell r="A858">
            <v>684</v>
          </cell>
          <cell r="B858">
            <v>1146205.45</v>
          </cell>
          <cell r="C858">
            <v>1003632.34</v>
          </cell>
          <cell r="D858">
            <v>1293.95</v>
          </cell>
          <cell r="E858">
            <v>1289.5999999999999</v>
          </cell>
          <cell r="F858">
            <v>4.3500000000001364</v>
          </cell>
          <cell r="G858" t="str">
            <v>Pozo de Inspección</v>
          </cell>
          <cell r="H858" t="str">
            <v>Existente</v>
          </cell>
        </row>
        <row r="859">
          <cell r="A859">
            <v>685</v>
          </cell>
          <cell r="B859">
            <v>1146233.51</v>
          </cell>
          <cell r="C859">
            <v>1003637.3</v>
          </cell>
          <cell r="D859">
            <v>1299.8599999999999</v>
          </cell>
          <cell r="E859">
            <v>1294.07</v>
          </cell>
          <cell r="F859">
            <v>5.7899999999999636</v>
          </cell>
          <cell r="G859" t="str">
            <v>Pozo de Inspección</v>
          </cell>
          <cell r="H859" t="str">
            <v>Existente</v>
          </cell>
        </row>
        <row r="860">
          <cell r="A860">
            <v>686</v>
          </cell>
          <cell r="B860">
            <v>1146032.99</v>
          </cell>
          <cell r="C860">
            <v>1003437.77</v>
          </cell>
          <cell r="D860">
            <v>1315.3</v>
          </cell>
          <cell r="E860">
            <v>1314.01</v>
          </cell>
          <cell r="F860">
            <v>1.2899999999999636</v>
          </cell>
          <cell r="G860" t="str">
            <v>Pozo de Inspección</v>
          </cell>
          <cell r="H860" t="str">
            <v>Existente</v>
          </cell>
        </row>
        <row r="861">
          <cell r="A861">
            <v>687</v>
          </cell>
          <cell r="B861">
            <v>1145846.1200000001</v>
          </cell>
          <cell r="C861">
            <v>1003301.89</v>
          </cell>
          <cell r="D861">
            <v>1309.45</v>
          </cell>
          <cell r="E861">
            <v>1307.9000000000001</v>
          </cell>
          <cell r="F861">
            <v>1.5499999999999545</v>
          </cell>
          <cell r="G861" t="str">
            <v>Pozo de Inspección</v>
          </cell>
          <cell r="H861" t="str">
            <v>Existente</v>
          </cell>
        </row>
        <row r="862">
          <cell r="A862">
            <v>688</v>
          </cell>
          <cell r="B862">
            <v>1145908.3</v>
          </cell>
          <cell r="C862">
            <v>1003297.7</v>
          </cell>
          <cell r="D862">
            <v>1310.71</v>
          </cell>
          <cell r="E862">
            <v>1309.3</v>
          </cell>
          <cell r="F862">
            <v>1.4100000000000819</v>
          </cell>
          <cell r="G862" t="str">
            <v>Pozo de Inspección</v>
          </cell>
          <cell r="H862" t="str">
            <v>Existente</v>
          </cell>
        </row>
        <row r="863">
          <cell r="A863">
            <v>689</v>
          </cell>
          <cell r="B863">
            <v>1145980.3899999999</v>
          </cell>
          <cell r="C863">
            <v>1003289.35</v>
          </cell>
          <cell r="D863">
            <v>1312.27</v>
          </cell>
          <cell r="E863">
            <v>1309.56</v>
          </cell>
          <cell r="F863">
            <v>2.7100000000000364</v>
          </cell>
          <cell r="G863" t="str">
            <v>Pozo de Inspección</v>
          </cell>
          <cell r="H863" t="str">
            <v>Existente</v>
          </cell>
        </row>
        <row r="864">
          <cell r="A864">
            <v>690</v>
          </cell>
          <cell r="B864">
            <v>1145930.22</v>
          </cell>
          <cell r="C864">
            <v>1003414.27</v>
          </cell>
          <cell r="D864">
            <v>1312.16</v>
          </cell>
          <cell r="E864">
            <v>1310.47</v>
          </cell>
          <cell r="F864">
            <v>1.6900000000000546</v>
          </cell>
          <cell r="G864" t="str">
            <v>Pozo de Inspección</v>
          </cell>
          <cell r="H864" t="str">
            <v>Existente</v>
          </cell>
        </row>
        <row r="865">
          <cell r="A865">
            <v>691</v>
          </cell>
          <cell r="B865">
            <v>1146538.48</v>
          </cell>
          <cell r="C865">
            <v>1003545.72</v>
          </cell>
          <cell r="D865">
            <v>1315.43</v>
          </cell>
          <cell r="E865">
            <v>1308.95</v>
          </cell>
          <cell r="F865">
            <v>6.4800000000000182</v>
          </cell>
          <cell r="G865" t="str">
            <v>Pozo de Inspección</v>
          </cell>
          <cell r="H865" t="str">
            <v>Existente</v>
          </cell>
        </row>
        <row r="866">
          <cell r="A866">
            <v>692</v>
          </cell>
          <cell r="B866">
            <v>1146519.17</v>
          </cell>
          <cell r="C866">
            <v>1003565.75</v>
          </cell>
          <cell r="D866">
            <v>1316.14</v>
          </cell>
          <cell r="E866">
            <v>1311.47</v>
          </cell>
          <cell r="F866">
            <v>4.6700000000000728</v>
          </cell>
          <cell r="G866" t="str">
            <v>Pozo de Inspección</v>
          </cell>
          <cell r="H866" t="str">
            <v>Existente</v>
          </cell>
        </row>
        <row r="867">
          <cell r="A867">
            <v>693</v>
          </cell>
          <cell r="B867">
            <v>1146557.52</v>
          </cell>
          <cell r="C867">
            <v>1003569.13</v>
          </cell>
          <cell r="D867">
            <v>1316.09</v>
          </cell>
          <cell r="E867">
            <v>1313.15</v>
          </cell>
          <cell r="F867">
            <v>2.9399999999998272</v>
          </cell>
          <cell r="G867" t="str">
            <v>Pozo de Inspección</v>
          </cell>
          <cell r="H867" t="str">
            <v>Existente</v>
          </cell>
        </row>
        <row r="868">
          <cell r="A868">
            <v>694</v>
          </cell>
          <cell r="B868">
            <v>1146592.3899999999</v>
          </cell>
          <cell r="C868">
            <v>1003577</v>
          </cell>
          <cell r="D868">
            <v>1314.24</v>
          </cell>
          <cell r="E868">
            <v>1310.06</v>
          </cell>
          <cell r="F868">
            <v>4.1800000000000637</v>
          </cell>
          <cell r="G868" t="str">
            <v>Pozo de Inspección</v>
          </cell>
          <cell r="H868" t="str">
            <v>Existente</v>
          </cell>
        </row>
        <row r="869">
          <cell r="A869">
            <v>695</v>
          </cell>
          <cell r="B869">
            <v>1146579.24</v>
          </cell>
          <cell r="C869">
            <v>1003590.2</v>
          </cell>
          <cell r="D869">
            <v>1316.08</v>
          </cell>
          <cell r="E869">
            <v>1311.02</v>
          </cell>
          <cell r="F869">
            <v>5.0599999999999454</v>
          </cell>
          <cell r="G869" t="str">
            <v>Pozo de Inspección</v>
          </cell>
          <cell r="H869" t="str">
            <v>Existente</v>
          </cell>
        </row>
        <row r="870">
          <cell r="A870">
            <v>696</v>
          </cell>
          <cell r="B870">
            <v>1146280.54</v>
          </cell>
          <cell r="C870">
            <v>1002969.92</v>
          </cell>
          <cell r="D870">
            <v>1302.32</v>
          </cell>
          <cell r="E870">
            <v>1299.3599999999999</v>
          </cell>
          <cell r="F870">
            <v>2.9600000000000364</v>
          </cell>
          <cell r="G870" t="str">
            <v>Pozo de Inspección</v>
          </cell>
          <cell r="H870" t="str">
            <v>Existente</v>
          </cell>
        </row>
        <row r="871">
          <cell r="A871">
            <v>697</v>
          </cell>
          <cell r="B871">
            <v>1146285.43</v>
          </cell>
          <cell r="C871">
            <v>1003035.74</v>
          </cell>
          <cell r="D871">
            <v>1304.71</v>
          </cell>
          <cell r="E871">
            <v>1301.26</v>
          </cell>
          <cell r="F871">
            <v>3.4500000000000455</v>
          </cell>
          <cell r="G871" t="str">
            <v>Pozo de Inspección</v>
          </cell>
          <cell r="H871" t="str">
            <v>Existente</v>
          </cell>
        </row>
        <row r="872">
          <cell r="A872">
            <v>698</v>
          </cell>
          <cell r="B872">
            <v>1146273.31</v>
          </cell>
          <cell r="C872">
            <v>1002908.87</v>
          </cell>
          <cell r="D872">
            <v>1301.01</v>
          </cell>
          <cell r="E872">
            <v>1299.49</v>
          </cell>
          <cell r="F872">
            <v>1.5199999999999818</v>
          </cell>
          <cell r="G872" t="str">
            <v>Pozo de Inspección</v>
          </cell>
          <cell r="H872" t="str">
            <v>Existente</v>
          </cell>
        </row>
        <row r="873">
          <cell r="A873">
            <v>699</v>
          </cell>
          <cell r="B873">
            <v>1146276.6100000001</v>
          </cell>
          <cell r="C873">
            <v>1002849.67</v>
          </cell>
          <cell r="D873">
            <v>1300.8800000000001</v>
          </cell>
          <cell r="E873">
            <v>1299.32</v>
          </cell>
          <cell r="F873">
            <v>1.5600000000001728</v>
          </cell>
          <cell r="G873" t="str">
            <v>Pozo de Inspección</v>
          </cell>
          <cell r="H873" t="str">
            <v>Existente</v>
          </cell>
        </row>
        <row r="874">
          <cell r="A874">
            <v>700</v>
          </cell>
          <cell r="B874">
            <v>1146307.02</v>
          </cell>
          <cell r="C874">
            <v>1002791.91</v>
          </cell>
          <cell r="D874">
            <v>1299.77</v>
          </cell>
          <cell r="E874">
            <v>1298.17</v>
          </cell>
          <cell r="F874">
            <v>1.5999999999999091</v>
          </cell>
          <cell r="G874" t="str">
            <v>Pozo de Inspección</v>
          </cell>
          <cell r="H874" t="str">
            <v>Existente</v>
          </cell>
        </row>
        <row r="875">
          <cell r="A875">
            <v>701</v>
          </cell>
          <cell r="B875">
            <v>1144707.05</v>
          </cell>
          <cell r="C875">
            <v>1003100.91</v>
          </cell>
          <cell r="D875">
            <v>1268.31</v>
          </cell>
          <cell r="E875">
            <v>1269.8</v>
          </cell>
          <cell r="F875">
            <v>-1.4900000000000091</v>
          </cell>
          <cell r="G875" t="str">
            <v>Pozo de Inspección</v>
          </cell>
          <cell r="H875" t="str">
            <v>Existente</v>
          </cell>
        </row>
        <row r="876">
          <cell r="A876">
            <v>702</v>
          </cell>
          <cell r="B876">
            <v>1146274.24</v>
          </cell>
          <cell r="C876">
            <v>1002956.68</v>
          </cell>
          <cell r="D876">
            <v>1301.99</v>
          </cell>
          <cell r="E876">
            <v>1293.02</v>
          </cell>
          <cell r="F876">
            <v>8.9700000000000273</v>
          </cell>
          <cell r="G876" t="str">
            <v>Pozo de Inspección</v>
          </cell>
          <cell r="H876" t="str">
            <v>Existente</v>
          </cell>
        </row>
        <row r="877">
          <cell r="A877">
            <v>703</v>
          </cell>
          <cell r="B877">
            <v>1146277.1000000001</v>
          </cell>
          <cell r="C877">
            <v>1002940.88</v>
          </cell>
          <cell r="D877">
            <v>1301.56</v>
          </cell>
          <cell r="E877">
            <v>1300.18</v>
          </cell>
          <cell r="F877">
            <v>1.3799999999998818</v>
          </cell>
          <cell r="G877" t="str">
            <v>Pozo de Inspección</v>
          </cell>
          <cell r="H877" t="str">
            <v>Existente</v>
          </cell>
        </row>
        <row r="878">
          <cell r="A878">
            <v>704</v>
          </cell>
          <cell r="B878">
            <v>1146244.69</v>
          </cell>
          <cell r="C878">
            <v>1002910.35</v>
          </cell>
          <cell r="D878">
            <v>1294.8800000000001</v>
          </cell>
          <cell r="E878">
            <v>1292.8</v>
          </cell>
          <cell r="F878">
            <v>2.0800000000001546</v>
          </cell>
          <cell r="G878" t="str">
            <v>Pozo de Inspección</v>
          </cell>
          <cell r="H878" t="str">
            <v>Existente</v>
          </cell>
        </row>
        <row r="879">
          <cell r="A879">
            <v>705</v>
          </cell>
          <cell r="B879">
            <v>1146240.68</v>
          </cell>
          <cell r="C879">
            <v>1002881.41</v>
          </cell>
          <cell r="D879">
            <v>1286.1300000000001</v>
          </cell>
          <cell r="E879">
            <v>1284.26</v>
          </cell>
          <cell r="F879">
            <v>1.8700000000001182</v>
          </cell>
          <cell r="G879" t="str">
            <v>Pozo de Inspección</v>
          </cell>
          <cell r="H879" t="str">
            <v>Existente</v>
          </cell>
        </row>
        <row r="880">
          <cell r="A880">
            <v>706</v>
          </cell>
          <cell r="B880">
            <v>1146226.73</v>
          </cell>
          <cell r="C880">
            <v>1002893.91</v>
          </cell>
          <cell r="D880">
            <v>1294.4100000000001</v>
          </cell>
          <cell r="E880">
            <v>1292.33</v>
          </cell>
          <cell r="F880">
            <v>2.0800000000001546</v>
          </cell>
          <cell r="G880" t="str">
            <v>Pozo de Inspección</v>
          </cell>
          <cell r="H880" t="str">
            <v>Existente</v>
          </cell>
        </row>
        <row r="881">
          <cell r="A881">
            <v>707</v>
          </cell>
          <cell r="B881">
            <v>1146209.92</v>
          </cell>
          <cell r="C881">
            <v>1002895.07</v>
          </cell>
          <cell r="D881">
            <v>1298.4000000000001</v>
          </cell>
          <cell r="E881">
            <v>1296.1199999999999</v>
          </cell>
          <cell r="F881">
            <v>2.2800000000002001</v>
          </cell>
          <cell r="G881" t="str">
            <v>Pozo de Inspección</v>
          </cell>
          <cell r="H881" t="str">
            <v>Existente</v>
          </cell>
        </row>
        <row r="882">
          <cell r="A882">
            <v>708</v>
          </cell>
          <cell r="B882">
            <v>1146201.92</v>
          </cell>
          <cell r="C882">
            <v>1002896.27</v>
          </cell>
          <cell r="D882">
            <v>1302.57</v>
          </cell>
          <cell r="E882">
            <v>1300.3800000000001</v>
          </cell>
          <cell r="F882">
            <v>2.1899999999998272</v>
          </cell>
          <cell r="G882" t="str">
            <v>Pozo de Inspección</v>
          </cell>
          <cell r="H882" t="str">
            <v>Existente</v>
          </cell>
        </row>
        <row r="883">
          <cell r="A883">
            <v>709</v>
          </cell>
          <cell r="B883">
            <v>1146125.8700000001</v>
          </cell>
          <cell r="C883">
            <v>1002707.8</v>
          </cell>
          <cell r="D883">
            <v>1272.48</v>
          </cell>
          <cell r="E883">
            <v>1269.76</v>
          </cell>
          <cell r="F883">
            <v>2.7200000000000273</v>
          </cell>
          <cell r="G883" t="str">
            <v>Pozo de Inspección</v>
          </cell>
          <cell r="H883" t="str">
            <v>Existente</v>
          </cell>
        </row>
        <row r="884">
          <cell r="A884">
            <v>710</v>
          </cell>
          <cell r="B884">
            <v>1146214.1000000001</v>
          </cell>
          <cell r="C884">
            <v>1002659.42</v>
          </cell>
          <cell r="D884">
            <v>1256.28</v>
          </cell>
          <cell r="E884">
            <v>1255.01</v>
          </cell>
          <cell r="F884">
            <v>1.2699999999999818</v>
          </cell>
          <cell r="G884" t="str">
            <v>Pozo de Inspección</v>
          </cell>
          <cell r="H884" t="str">
            <v>Existente</v>
          </cell>
        </row>
        <row r="885">
          <cell r="A885">
            <v>711</v>
          </cell>
          <cell r="B885">
            <v>1146392</v>
          </cell>
          <cell r="C885">
            <v>1003345.86</v>
          </cell>
          <cell r="D885">
            <v>1295.5899999999999</v>
          </cell>
          <cell r="E885">
            <v>1292.71</v>
          </cell>
          <cell r="F885">
            <v>2.8799999999998818</v>
          </cell>
          <cell r="G885" t="str">
            <v>Pozo de Inspección</v>
          </cell>
          <cell r="H885" t="str">
            <v>Existente</v>
          </cell>
        </row>
        <row r="886">
          <cell r="A886">
            <v>712</v>
          </cell>
          <cell r="B886">
            <v>1146211.3899999999</v>
          </cell>
          <cell r="C886">
            <v>1003303.45</v>
          </cell>
          <cell r="D886">
            <v>1314.81</v>
          </cell>
          <cell r="E886">
            <v>1311.9</v>
          </cell>
          <cell r="F886">
            <v>2.9099999999998545</v>
          </cell>
          <cell r="G886" t="str">
            <v>Pozo de Inspección</v>
          </cell>
          <cell r="H886" t="str">
            <v>Existente</v>
          </cell>
        </row>
        <row r="887">
          <cell r="A887">
            <v>713</v>
          </cell>
          <cell r="B887">
            <v>1146208.3400000001</v>
          </cell>
          <cell r="C887">
            <v>1003269.16</v>
          </cell>
          <cell r="D887">
            <v>1312.21</v>
          </cell>
          <cell r="E887">
            <v>1309.97</v>
          </cell>
          <cell r="F887">
            <v>2.2400000000000091</v>
          </cell>
          <cell r="G887" t="str">
            <v>Pozo de Inspección</v>
          </cell>
          <cell r="H887" t="str">
            <v>Existente</v>
          </cell>
        </row>
        <row r="888">
          <cell r="A888">
            <v>714</v>
          </cell>
          <cell r="B888">
            <v>1146241.99</v>
          </cell>
          <cell r="C888">
            <v>1003265.36</v>
          </cell>
          <cell r="D888">
            <v>1313.21</v>
          </cell>
          <cell r="E888">
            <v>1311.06</v>
          </cell>
          <cell r="F888">
            <v>2.1500000000000909</v>
          </cell>
          <cell r="G888" t="str">
            <v>Pozo de Inspección</v>
          </cell>
          <cell r="H888" t="str">
            <v>Existente</v>
          </cell>
        </row>
        <row r="889">
          <cell r="A889">
            <v>715</v>
          </cell>
          <cell r="B889">
            <v>1146137.26</v>
          </cell>
          <cell r="C889">
            <v>1003272.37</v>
          </cell>
          <cell r="D889">
            <v>1306.23</v>
          </cell>
          <cell r="E889">
            <v>1303.8800000000001</v>
          </cell>
          <cell r="F889">
            <v>2.3499999999999091</v>
          </cell>
          <cell r="G889" t="str">
            <v>Pozo de Inspección</v>
          </cell>
          <cell r="H889" t="str">
            <v>Existente</v>
          </cell>
        </row>
        <row r="890">
          <cell r="A890">
            <v>716</v>
          </cell>
          <cell r="B890">
            <v>1146137.05</v>
          </cell>
          <cell r="C890">
            <v>1003304.73</v>
          </cell>
          <cell r="D890">
            <v>1311.62</v>
          </cell>
          <cell r="E890">
            <v>1308.3</v>
          </cell>
          <cell r="F890">
            <v>3.3199999999999363</v>
          </cell>
          <cell r="G890" t="str">
            <v>Pozo de Inspección</v>
          </cell>
          <cell r="H890" t="str">
            <v>Existente</v>
          </cell>
        </row>
        <row r="891">
          <cell r="A891">
            <v>717</v>
          </cell>
          <cell r="B891">
            <v>1146136.1000000001</v>
          </cell>
          <cell r="C891">
            <v>1003256.38</v>
          </cell>
          <cell r="D891">
            <v>1304.8499999999999</v>
          </cell>
          <cell r="E891">
            <v>1303.57</v>
          </cell>
          <cell r="F891">
            <v>1.2799999999999727</v>
          </cell>
          <cell r="G891" t="str">
            <v>Pozo de Inspección</v>
          </cell>
          <cell r="H891" t="str">
            <v>Existente</v>
          </cell>
        </row>
        <row r="892">
          <cell r="A892">
            <v>718</v>
          </cell>
          <cell r="B892">
            <v>1146136.8600000001</v>
          </cell>
          <cell r="C892">
            <v>1003248.05</v>
          </cell>
          <cell r="D892">
            <v>1304.8499999999999</v>
          </cell>
          <cell r="E892">
            <v>1303.49</v>
          </cell>
          <cell r="F892">
            <v>1.3599999999999</v>
          </cell>
          <cell r="G892" t="str">
            <v>Pozo de Inspección</v>
          </cell>
          <cell r="H892" t="str">
            <v>Existente</v>
          </cell>
        </row>
        <row r="893">
          <cell r="A893">
            <v>719</v>
          </cell>
          <cell r="B893">
            <v>1146064.6499999999</v>
          </cell>
          <cell r="C893">
            <v>1003320.33</v>
          </cell>
          <cell r="D893">
            <v>1311.44</v>
          </cell>
          <cell r="E893">
            <v>1307.9100000000001</v>
          </cell>
          <cell r="F893">
            <v>3.5299999999999727</v>
          </cell>
          <cell r="G893" t="str">
            <v>Pozo de Inspección</v>
          </cell>
          <cell r="H893" t="str">
            <v>Existente</v>
          </cell>
        </row>
        <row r="894">
          <cell r="A894">
            <v>720</v>
          </cell>
          <cell r="B894">
            <v>1146063.3799999999</v>
          </cell>
          <cell r="C894">
            <v>1003307.47</v>
          </cell>
          <cell r="D894">
            <v>1308.43</v>
          </cell>
          <cell r="E894">
            <v>1305.52</v>
          </cell>
          <cell r="F894">
            <v>2.9100000000000819</v>
          </cell>
          <cell r="G894" t="str">
            <v>Pozo de Inspección</v>
          </cell>
          <cell r="H894" t="str">
            <v>Existente</v>
          </cell>
        </row>
        <row r="895">
          <cell r="A895">
            <v>721</v>
          </cell>
          <cell r="B895">
            <v>1146529.68</v>
          </cell>
          <cell r="C895">
            <v>1004075.29</v>
          </cell>
          <cell r="D895">
            <v>1292.8800000000001</v>
          </cell>
          <cell r="E895">
            <v>1289.28</v>
          </cell>
          <cell r="F895">
            <v>3.6000000000001364</v>
          </cell>
          <cell r="G895" t="str">
            <v>Pozo de Inspección</v>
          </cell>
          <cell r="H895" t="str">
            <v>Existente</v>
          </cell>
        </row>
        <row r="896">
          <cell r="A896">
            <v>722</v>
          </cell>
          <cell r="B896">
            <v>1146508.3500000001</v>
          </cell>
          <cell r="C896">
            <v>1004045.68</v>
          </cell>
          <cell r="D896">
            <v>1311.74</v>
          </cell>
          <cell r="E896">
            <v>1308.74</v>
          </cell>
          <cell r="F896">
            <v>3</v>
          </cell>
          <cell r="G896" t="str">
            <v>Pozo de Inspección</v>
          </cell>
          <cell r="H896" t="str">
            <v>Existente</v>
          </cell>
        </row>
        <row r="897">
          <cell r="A897">
            <v>723</v>
          </cell>
          <cell r="B897">
            <v>1146526.27</v>
          </cell>
          <cell r="C897">
            <v>1004022.37</v>
          </cell>
          <cell r="D897">
            <v>1311.78</v>
          </cell>
          <cell r="E897">
            <v>1308.3900000000001</v>
          </cell>
          <cell r="F897">
            <v>3.3899999999998727</v>
          </cell>
          <cell r="G897" t="str">
            <v>Pozo de Inspección</v>
          </cell>
          <cell r="H897" t="str">
            <v>Existente</v>
          </cell>
        </row>
        <row r="898">
          <cell r="A898">
            <v>724</v>
          </cell>
          <cell r="B898">
            <v>1146528.82</v>
          </cell>
          <cell r="C898">
            <v>1004024.27</v>
          </cell>
          <cell r="D898">
            <v>1311.77</v>
          </cell>
          <cell r="E898">
            <v>1310.23</v>
          </cell>
          <cell r="F898">
            <v>1.5399999999999636</v>
          </cell>
          <cell r="G898" t="str">
            <v>Pozo de Inspección</v>
          </cell>
          <cell r="H898" t="str">
            <v>Existente</v>
          </cell>
        </row>
        <row r="899">
          <cell r="A899">
            <v>725</v>
          </cell>
          <cell r="B899">
            <v>1146532.29</v>
          </cell>
          <cell r="C899">
            <v>1003995.97</v>
          </cell>
          <cell r="D899">
            <v>1311.77</v>
          </cell>
          <cell r="E899">
            <v>1307.83</v>
          </cell>
          <cell r="F899">
            <v>3.9400000000000546</v>
          </cell>
          <cell r="G899" t="str">
            <v>Pozo de Inspección</v>
          </cell>
          <cell r="H899" t="str">
            <v>Existente</v>
          </cell>
        </row>
        <row r="900">
          <cell r="A900">
            <v>726</v>
          </cell>
          <cell r="B900">
            <v>1146539.58</v>
          </cell>
          <cell r="C900">
            <v>1003965.43</v>
          </cell>
          <cell r="D900">
            <v>1312.28</v>
          </cell>
          <cell r="E900">
            <v>1307.6600000000001</v>
          </cell>
          <cell r="F900">
            <v>4.6199999999998909</v>
          </cell>
          <cell r="G900" t="str">
            <v>Pozo de Inspección</v>
          </cell>
          <cell r="H900" t="str">
            <v>Existente</v>
          </cell>
        </row>
        <row r="901">
          <cell r="A901">
            <v>727</v>
          </cell>
          <cell r="B901">
            <v>1146659.1200000001</v>
          </cell>
          <cell r="C901">
            <v>1003636.5</v>
          </cell>
          <cell r="D901">
            <v>1309.54</v>
          </cell>
          <cell r="E901">
            <v>1306.53</v>
          </cell>
          <cell r="F901">
            <v>3.0099999999999909</v>
          </cell>
          <cell r="G901" t="str">
            <v>Pozo de Inspección</v>
          </cell>
          <cell r="H901" t="str">
            <v>Existente</v>
          </cell>
        </row>
        <row r="902">
          <cell r="A902">
            <v>728</v>
          </cell>
          <cell r="B902">
            <v>1146641.01</v>
          </cell>
          <cell r="C902">
            <v>1003614.16</v>
          </cell>
          <cell r="D902">
            <v>1309</v>
          </cell>
          <cell r="E902">
            <v>1305.7</v>
          </cell>
          <cell r="F902">
            <v>3.2999999999999545</v>
          </cell>
          <cell r="G902" t="str">
            <v>Pozo de Inspección</v>
          </cell>
          <cell r="H902" t="str">
            <v>Existente</v>
          </cell>
        </row>
        <row r="903">
          <cell r="A903">
            <v>729</v>
          </cell>
          <cell r="B903">
            <v>1146615.96</v>
          </cell>
          <cell r="C903">
            <v>1003554.89</v>
          </cell>
          <cell r="D903">
            <v>1307.21</v>
          </cell>
          <cell r="E903">
            <v>1303.1500000000001</v>
          </cell>
          <cell r="F903">
            <v>4.0599999999999454</v>
          </cell>
          <cell r="G903" t="str">
            <v>Pozo de Inspección</v>
          </cell>
          <cell r="H903" t="str">
            <v>Existente</v>
          </cell>
        </row>
        <row r="904">
          <cell r="A904">
            <v>730</v>
          </cell>
          <cell r="B904">
            <v>1146603.04</v>
          </cell>
          <cell r="C904">
            <v>1003513.92</v>
          </cell>
          <cell r="D904">
            <v>1301.3399999999999</v>
          </cell>
          <cell r="E904">
            <v>1298.6300000000001</v>
          </cell>
          <cell r="F904">
            <v>2.709999999999809</v>
          </cell>
          <cell r="G904" t="str">
            <v>Pozo de Inspección</v>
          </cell>
          <cell r="H904" t="str">
            <v>Existente</v>
          </cell>
        </row>
        <row r="905">
          <cell r="A905">
            <v>731</v>
          </cell>
          <cell r="B905">
            <v>1146690.1299999999</v>
          </cell>
          <cell r="C905">
            <v>1003693.5</v>
          </cell>
          <cell r="D905">
            <v>1313.17</v>
          </cell>
          <cell r="E905">
            <v>1308.96</v>
          </cell>
          <cell r="F905">
            <v>4.2100000000000364</v>
          </cell>
          <cell r="G905" t="str">
            <v>Pozo de Inspección</v>
          </cell>
          <cell r="H905" t="str">
            <v>Existente</v>
          </cell>
        </row>
        <row r="906">
          <cell r="A906">
            <v>732</v>
          </cell>
          <cell r="B906">
            <v>1146690.6299999999</v>
          </cell>
          <cell r="C906">
            <v>1003691.07</v>
          </cell>
          <cell r="D906">
            <v>1312.63</v>
          </cell>
          <cell r="E906">
            <v>1308.6199999999999</v>
          </cell>
          <cell r="F906">
            <v>4.0100000000002183</v>
          </cell>
          <cell r="G906" t="str">
            <v>Pozo de Inspección</v>
          </cell>
          <cell r="H906" t="str">
            <v>Existente</v>
          </cell>
        </row>
        <row r="907">
          <cell r="A907">
            <v>733</v>
          </cell>
          <cell r="B907">
            <v>1146710.21</v>
          </cell>
          <cell r="C907">
            <v>1003710.01</v>
          </cell>
          <cell r="D907">
            <v>1313.02</v>
          </cell>
          <cell r="E907">
            <v>1308.97</v>
          </cell>
          <cell r="F907">
            <v>4.0499999999999545</v>
          </cell>
          <cell r="G907" t="str">
            <v>Pozo de Inspección</v>
          </cell>
          <cell r="H907" t="str">
            <v>Existente</v>
          </cell>
        </row>
        <row r="908">
          <cell r="A908">
            <v>734</v>
          </cell>
          <cell r="B908">
            <v>1146623.45</v>
          </cell>
          <cell r="C908">
            <v>1003761.18</v>
          </cell>
          <cell r="D908">
            <v>1313.92</v>
          </cell>
          <cell r="E908">
            <v>1312.32</v>
          </cell>
          <cell r="F908">
            <v>1.6000000000001364</v>
          </cell>
          <cell r="G908" t="str">
            <v>Pozo de Inspección</v>
          </cell>
          <cell r="H908" t="str">
            <v>Existente</v>
          </cell>
        </row>
        <row r="909">
          <cell r="A909">
            <v>735</v>
          </cell>
          <cell r="B909">
            <v>1146621.29</v>
          </cell>
          <cell r="C909">
            <v>1003761.3</v>
          </cell>
          <cell r="D909">
            <v>1313.9</v>
          </cell>
          <cell r="E909">
            <v>1312.12</v>
          </cell>
          <cell r="F909">
            <v>1.7800000000002001</v>
          </cell>
          <cell r="G909" t="str">
            <v>Pozo de Inspección</v>
          </cell>
          <cell r="H909" t="str">
            <v>Existente</v>
          </cell>
        </row>
        <row r="910">
          <cell r="A910">
            <v>736</v>
          </cell>
          <cell r="B910">
            <v>1146612.8400000001</v>
          </cell>
          <cell r="C910">
            <v>1003771.17</v>
          </cell>
          <cell r="D910">
            <v>1314</v>
          </cell>
          <cell r="E910">
            <v>1312.27</v>
          </cell>
          <cell r="F910">
            <v>1.7300000000000182</v>
          </cell>
          <cell r="G910" t="str">
            <v>Pozo de Inspección</v>
          </cell>
          <cell r="H910" t="str">
            <v>Existente</v>
          </cell>
        </row>
        <row r="911">
          <cell r="A911">
            <v>737</v>
          </cell>
          <cell r="B911">
            <v>1146618.3600000001</v>
          </cell>
          <cell r="C911">
            <v>1003769.83</v>
          </cell>
          <cell r="D911">
            <v>1314.05</v>
          </cell>
          <cell r="E911">
            <v>1312.64</v>
          </cell>
          <cell r="F911">
            <v>1.4099999999998545</v>
          </cell>
          <cell r="G911" t="str">
            <v>Pozo de Inspección</v>
          </cell>
          <cell r="H911" t="str">
            <v>Existente</v>
          </cell>
        </row>
        <row r="912">
          <cell r="A912">
            <v>738</v>
          </cell>
          <cell r="B912">
            <v>1146632.05</v>
          </cell>
          <cell r="C912">
            <v>1003787.53</v>
          </cell>
          <cell r="D912">
            <v>1314.32</v>
          </cell>
          <cell r="E912">
            <v>1311.19</v>
          </cell>
          <cell r="F912">
            <v>3.1299999999998818</v>
          </cell>
          <cell r="G912" t="str">
            <v>Pozo de Inspección</v>
          </cell>
          <cell r="H912" t="str">
            <v>Existente</v>
          </cell>
        </row>
        <row r="913">
          <cell r="A913">
            <v>739</v>
          </cell>
          <cell r="B913">
            <v>1146636</v>
          </cell>
          <cell r="C913">
            <v>1003787.13</v>
          </cell>
          <cell r="D913">
            <v>1314.33</v>
          </cell>
          <cell r="E913">
            <v>1312.92</v>
          </cell>
          <cell r="F913">
            <v>1.4099999999998545</v>
          </cell>
          <cell r="G913" t="str">
            <v>Pozo de Inspección</v>
          </cell>
          <cell r="H913" t="str">
            <v>Existente</v>
          </cell>
        </row>
        <row r="914">
          <cell r="A914">
            <v>740</v>
          </cell>
          <cell r="B914">
            <v>1146670.8799999999</v>
          </cell>
          <cell r="C914">
            <v>1003754.67</v>
          </cell>
          <cell r="D914">
            <v>1314.08</v>
          </cell>
          <cell r="E914">
            <v>1311.97</v>
          </cell>
          <cell r="F914">
            <v>2.1099999999999</v>
          </cell>
          <cell r="G914" t="str">
            <v>Pozo de Inspección</v>
          </cell>
          <cell r="H914" t="str">
            <v>Existente</v>
          </cell>
        </row>
        <row r="915">
          <cell r="A915">
            <v>741</v>
          </cell>
          <cell r="B915">
            <v>1146706.1299999999</v>
          </cell>
          <cell r="C915">
            <v>1003233.46</v>
          </cell>
          <cell r="D915">
            <v>1323</v>
          </cell>
          <cell r="E915">
            <v>1321.39</v>
          </cell>
          <cell r="F915">
            <v>1.6099999999999</v>
          </cell>
          <cell r="G915" t="str">
            <v>Pozo de Inspección</v>
          </cell>
          <cell r="H915" t="str">
            <v>Existente</v>
          </cell>
        </row>
        <row r="916">
          <cell r="A916">
            <v>742</v>
          </cell>
          <cell r="B916">
            <v>1146660.8</v>
          </cell>
          <cell r="C916">
            <v>1003210.28</v>
          </cell>
          <cell r="D916">
            <v>1322.28</v>
          </cell>
          <cell r="E916">
            <v>1320.66</v>
          </cell>
          <cell r="F916">
            <v>1.6199999999998909</v>
          </cell>
          <cell r="G916" t="str">
            <v>Pozo de Inspección</v>
          </cell>
          <cell r="H916" t="str">
            <v>Existente</v>
          </cell>
        </row>
        <row r="917">
          <cell r="A917">
            <v>743</v>
          </cell>
          <cell r="B917">
            <v>1146657.29</v>
          </cell>
          <cell r="C917">
            <v>1003172.25</v>
          </cell>
          <cell r="D917">
            <v>1320.93</v>
          </cell>
          <cell r="E917">
            <v>1319.22</v>
          </cell>
          <cell r="F917">
            <v>1.7100000000000364</v>
          </cell>
          <cell r="G917" t="str">
            <v>Pozo de Inspección</v>
          </cell>
          <cell r="H917" t="str">
            <v>Existente</v>
          </cell>
        </row>
        <row r="918">
          <cell r="A918">
            <v>744</v>
          </cell>
          <cell r="B918">
            <v>1146655.03</v>
          </cell>
          <cell r="C918">
            <v>1003153.89</v>
          </cell>
          <cell r="D918">
            <v>1321.12</v>
          </cell>
          <cell r="E918">
            <v>1318.02</v>
          </cell>
          <cell r="F918">
            <v>3.0999999999999091</v>
          </cell>
          <cell r="G918" t="str">
            <v>Pozo de Inspección</v>
          </cell>
          <cell r="H918" t="str">
            <v>Existente</v>
          </cell>
        </row>
        <row r="919">
          <cell r="A919">
            <v>745</v>
          </cell>
          <cell r="B919">
            <v>1146652.46</v>
          </cell>
          <cell r="C919">
            <v>1003125.38</v>
          </cell>
          <cell r="D919">
            <v>1321.09</v>
          </cell>
          <cell r="E919">
            <v>1319.18</v>
          </cell>
          <cell r="F919">
            <v>1.9099999999998545</v>
          </cell>
          <cell r="G919" t="str">
            <v>Pozo de Inspección</v>
          </cell>
          <cell r="H919" t="str">
            <v>Existente</v>
          </cell>
        </row>
        <row r="920">
          <cell r="A920">
            <v>746</v>
          </cell>
          <cell r="B920">
            <v>1146654.08</v>
          </cell>
          <cell r="C920">
            <v>1003115.73</v>
          </cell>
          <cell r="D920">
            <v>1321.18</v>
          </cell>
          <cell r="E920">
            <v>1314.82</v>
          </cell>
          <cell r="F920">
            <v>6.3600000000001273</v>
          </cell>
          <cell r="G920" t="str">
            <v>Pozo de Inspección</v>
          </cell>
          <cell r="H920" t="str">
            <v>Existente</v>
          </cell>
        </row>
        <row r="921">
          <cell r="A921">
            <v>747</v>
          </cell>
          <cell r="B921">
            <v>1146653.9099999999</v>
          </cell>
          <cell r="C921">
            <v>1003109.25</v>
          </cell>
          <cell r="D921">
            <v>1321.07</v>
          </cell>
          <cell r="E921">
            <v>1318.75</v>
          </cell>
          <cell r="F921">
            <v>2.3199999999999363</v>
          </cell>
          <cell r="G921" t="str">
            <v>Pozo de Inspección</v>
          </cell>
          <cell r="H921" t="str">
            <v>Existente</v>
          </cell>
        </row>
        <row r="922">
          <cell r="A922">
            <v>748</v>
          </cell>
          <cell r="B922">
            <v>1146652.98</v>
          </cell>
          <cell r="C922">
            <v>1003082.81</v>
          </cell>
          <cell r="D922">
            <v>1320.15</v>
          </cell>
          <cell r="E922">
            <v>1315.81</v>
          </cell>
          <cell r="F922">
            <v>4.3400000000001455</v>
          </cell>
          <cell r="G922" t="str">
            <v>Pozo de Inspección</v>
          </cell>
          <cell r="H922" t="str">
            <v>Existente</v>
          </cell>
        </row>
        <row r="923">
          <cell r="A923">
            <v>749</v>
          </cell>
          <cell r="B923">
            <v>1146647.93</v>
          </cell>
          <cell r="C923">
            <v>1003077.54</v>
          </cell>
          <cell r="D923">
            <v>1319.81</v>
          </cell>
          <cell r="E923">
            <v>1317.48</v>
          </cell>
          <cell r="F923">
            <v>2.3299999999999272</v>
          </cell>
          <cell r="G923" t="str">
            <v>Pozo de Inspección</v>
          </cell>
          <cell r="H923" t="str">
            <v>Existente</v>
          </cell>
        </row>
        <row r="924">
          <cell r="A924">
            <v>750</v>
          </cell>
          <cell r="B924">
            <v>1146651.9099999999</v>
          </cell>
          <cell r="C924">
            <v>1003063.77</v>
          </cell>
          <cell r="D924">
            <v>1319.63</v>
          </cell>
          <cell r="E924">
            <v>1316.01</v>
          </cell>
          <cell r="F924">
            <v>3.6200000000001182</v>
          </cell>
          <cell r="G924" t="str">
            <v>Pozo de Inspección</v>
          </cell>
          <cell r="H924" t="str">
            <v>Existente</v>
          </cell>
        </row>
        <row r="925">
          <cell r="A925">
            <v>751</v>
          </cell>
          <cell r="B925">
            <v>1146686.8</v>
          </cell>
          <cell r="C925">
            <v>1003089.36</v>
          </cell>
          <cell r="D925">
            <v>1320.39</v>
          </cell>
          <cell r="E925">
            <v>1318.77</v>
          </cell>
          <cell r="F925">
            <v>1.6200000000001182</v>
          </cell>
          <cell r="G925" t="str">
            <v>Pozo de Inspección</v>
          </cell>
          <cell r="H925" t="str">
            <v>Existente</v>
          </cell>
        </row>
        <row r="926">
          <cell r="A926">
            <v>752</v>
          </cell>
          <cell r="B926">
            <v>1146650.05</v>
          </cell>
          <cell r="C926">
            <v>1003027.42</v>
          </cell>
          <cell r="D926">
            <v>1320.49</v>
          </cell>
          <cell r="E926">
            <v>1316.98</v>
          </cell>
          <cell r="F926">
            <v>3.5099999999999909</v>
          </cell>
          <cell r="G926" t="str">
            <v>Pozo de Inspección</v>
          </cell>
          <cell r="H926" t="str">
            <v>Existente</v>
          </cell>
        </row>
        <row r="927">
          <cell r="A927">
            <v>753</v>
          </cell>
          <cell r="B927">
            <v>1146680.54</v>
          </cell>
          <cell r="C927">
            <v>1003050.73</v>
          </cell>
          <cell r="D927">
            <v>1320.93</v>
          </cell>
          <cell r="E927">
            <v>1320</v>
          </cell>
          <cell r="F927">
            <v>0.93000000000006366</v>
          </cell>
          <cell r="G927" t="str">
            <v>Pozo de Inspección</v>
          </cell>
          <cell r="H927" t="str">
            <v>Existente</v>
          </cell>
        </row>
        <row r="928">
          <cell r="A928">
            <v>754</v>
          </cell>
          <cell r="B928">
            <v>1146630.57</v>
          </cell>
          <cell r="C928">
            <v>1003012.93</v>
          </cell>
          <cell r="D928">
            <v>1319.59</v>
          </cell>
          <cell r="E928">
            <v>1317.77</v>
          </cell>
          <cell r="F928">
            <v>1.8199999999999363</v>
          </cell>
          <cell r="G928" t="str">
            <v>Pozo de Inspección</v>
          </cell>
          <cell r="H928" t="str">
            <v>Existente</v>
          </cell>
        </row>
        <row r="929">
          <cell r="A929">
            <v>755</v>
          </cell>
          <cell r="B929">
            <v>1146648.5</v>
          </cell>
          <cell r="C929">
            <v>1002994</v>
          </cell>
          <cell r="D929">
            <v>1320.93</v>
          </cell>
          <cell r="E929">
            <v>1317.71</v>
          </cell>
          <cell r="F929">
            <v>3.2200000000000273</v>
          </cell>
          <cell r="G929" t="str">
            <v>Pozo de Inspección</v>
          </cell>
          <cell r="H929" t="str">
            <v>Existente</v>
          </cell>
        </row>
        <row r="930">
          <cell r="A930">
            <v>756</v>
          </cell>
          <cell r="B930">
            <v>1146685.6000000001</v>
          </cell>
          <cell r="C930">
            <v>1003021.16</v>
          </cell>
          <cell r="D930">
            <v>1321.65</v>
          </cell>
          <cell r="E930">
            <v>1320.01</v>
          </cell>
          <cell r="F930">
            <v>1.6400000000001</v>
          </cell>
          <cell r="G930" t="str">
            <v>Pozo de Inspección</v>
          </cell>
          <cell r="H930" t="str">
            <v>Existente</v>
          </cell>
        </row>
        <row r="931">
          <cell r="A931">
            <v>757</v>
          </cell>
          <cell r="B931">
            <v>1146625.32</v>
          </cell>
          <cell r="C931">
            <v>1002976.88</v>
          </cell>
          <cell r="D931">
            <v>1320.76</v>
          </cell>
          <cell r="E931">
            <v>1319.08</v>
          </cell>
          <cell r="F931">
            <v>1.6800000000000637</v>
          </cell>
          <cell r="G931" t="str">
            <v>Pozo de Inspección</v>
          </cell>
          <cell r="H931" t="str">
            <v>Existente</v>
          </cell>
        </row>
        <row r="932">
          <cell r="A932">
            <v>758</v>
          </cell>
          <cell r="B932">
            <v>1146647.3400000001</v>
          </cell>
          <cell r="C932">
            <v>1002960.29</v>
          </cell>
          <cell r="D932">
            <v>1320.89</v>
          </cell>
          <cell r="E932">
            <v>1318.59</v>
          </cell>
          <cell r="F932">
            <v>2.3000000000001819</v>
          </cell>
          <cell r="G932" t="str">
            <v>Pozo de Inspección</v>
          </cell>
          <cell r="H932" t="str">
            <v>Existente</v>
          </cell>
        </row>
        <row r="933">
          <cell r="A933">
            <v>759</v>
          </cell>
          <cell r="B933">
            <v>1146645.3400000001</v>
          </cell>
          <cell r="C933">
            <v>1002923.05</v>
          </cell>
          <cell r="D933">
            <v>1320.5</v>
          </cell>
          <cell r="E933">
            <v>1318.79</v>
          </cell>
          <cell r="F933">
            <v>1.7100000000000364</v>
          </cell>
          <cell r="G933" t="str">
            <v>Pozo de Inspección</v>
          </cell>
          <cell r="H933" t="str">
            <v>Existente</v>
          </cell>
        </row>
        <row r="934">
          <cell r="A934">
            <v>760</v>
          </cell>
          <cell r="B934">
            <v>1146622.8899999999</v>
          </cell>
          <cell r="C934">
            <v>1002942.73</v>
          </cell>
          <cell r="D934">
            <v>1320.53</v>
          </cell>
          <cell r="E934">
            <v>1319.11</v>
          </cell>
          <cell r="F934">
            <v>1.4200000000000728</v>
          </cell>
          <cell r="G934" t="str">
            <v>Pozo de Inspección</v>
          </cell>
          <cell r="H934" t="str">
            <v>Existente</v>
          </cell>
        </row>
        <row r="935">
          <cell r="A935">
            <v>761</v>
          </cell>
          <cell r="B935">
            <v>1145701.17</v>
          </cell>
          <cell r="C935">
            <v>1004311.16</v>
          </cell>
          <cell r="D935">
            <v>1284.6500000000001</v>
          </cell>
          <cell r="E935">
            <v>1279.6500000000001</v>
          </cell>
          <cell r="F935">
            <v>5</v>
          </cell>
          <cell r="G935" t="str">
            <v>Pozo de Inspección</v>
          </cell>
          <cell r="H935" t="str">
            <v>Existente</v>
          </cell>
        </row>
        <row r="936">
          <cell r="A936">
            <v>762</v>
          </cell>
          <cell r="B936">
            <v>1145686.3500000001</v>
          </cell>
          <cell r="C936">
            <v>1004344.51</v>
          </cell>
          <cell r="D936">
            <v>1278.1199999999999</v>
          </cell>
          <cell r="E936">
            <v>1276.0999999999999</v>
          </cell>
          <cell r="F936">
            <v>2.0199999999999818</v>
          </cell>
          <cell r="G936" t="str">
            <v>Pozo de Inspección</v>
          </cell>
          <cell r="H936" t="str">
            <v>Existente</v>
          </cell>
        </row>
        <row r="937">
          <cell r="A937">
            <v>763</v>
          </cell>
          <cell r="B937">
            <v>1145698.06</v>
          </cell>
          <cell r="C937">
            <v>1004384.55</v>
          </cell>
          <cell r="D937">
            <v>1277.1199999999999</v>
          </cell>
          <cell r="E937">
            <v>1276.03</v>
          </cell>
          <cell r="F937">
            <v>1.0899999999999181</v>
          </cell>
          <cell r="G937" t="str">
            <v>Pozo de Inspección</v>
          </cell>
          <cell r="H937" t="str">
            <v>Existente</v>
          </cell>
        </row>
        <row r="938">
          <cell r="A938">
            <v>764</v>
          </cell>
          <cell r="B938">
            <v>1145699.94</v>
          </cell>
          <cell r="C938">
            <v>1004386.99</v>
          </cell>
          <cell r="D938">
            <v>1277.32</v>
          </cell>
          <cell r="E938">
            <v>1275.92</v>
          </cell>
          <cell r="F938">
            <v>1.3999999999998636</v>
          </cell>
          <cell r="G938" t="str">
            <v>Pozo de Inspección</v>
          </cell>
          <cell r="H938" t="str">
            <v>Existente</v>
          </cell>
        </row>
        <row r="939">
          <cell r="A939">
            <v>765</v>
          </cell>
          <cell r="B939">
            <v>1146092.6499999999</v>
          </cell>
          <cell r="C939">
            <v>1004076.19</v>
          </cell>
          <cell r="D939">
            <v>1307.52</v>
          </cell>
          <cell r="E939">
            <v>1303.83</v>
          </cell>
          <cell r="F939">
            <v>3.6900000000000546</v>
          </cell>
          <cell r="G939" t="str">
            <v>Pozo de Inspección</v>
          </cell>
          <cell r="H939" t="str">
            <v>Existente</v>
          </cell>
        </row>
        <row r="940">
          <cell r="A940">
            <v>766</v>
          </cell>
          <cell r="B940">
            <v>1146428.0900000001</v>
          </cell>
          <cell r="C940">
            <v>1003913.45</v>
          </cell>
          <cell r="D940">
            <v>1310.26</v>
          </cell>
          <cell r="E940">
            <v>1309.5</v>
          </cell>
          <cell r="F940">
            <v>0.75999999999999091</v>
          </cell>
          <cell r="G940" t="str">
            <v>Pozo de Inspección</v>
          </cell>
          <cell r="H940" t="str">
            <v>Existente</v>
          </cell>
        </row>
        <row r="941">
          <cell r="A941">
            <v>767</v>
          </cell>
          <cell r="B941">
            <v>1146433.8600000001</v>
          </cell>
          <cell r="C941">
            <v>1003913.96</v>
          </cell>
          <cell r="D941">
            <v>1310.3</v>
          </cell>
          <cell r="E941">
            <v>1308.8900000000001</v>
          </cell>
          <cell r="F941">
            <v>1.4099999999998545</v>
          </cell>
          <cell r="G941" t="str">
            <v>Pozo de Inspección</v>
          </cell>
          <cell r="H941" t="str">
            <v>Existente</v>
          </cell>
        </row>
        <row r="942">
          <cell r="A942">
            <v>768</v>
          </cell>
          <cell r="B942">
            <v>1146444.8700000001</v>
          </cell>
          <cell r="C942">
            <v>1003941.02</v>
          </cell>
          <cell r="D942">
            <v>1310.6099999999999</v>
          </cell>
          <cell r="E942">
            <v>1309.26</v>
          </cell>
          <cell r="F942">
            <v>1.3499999999999091</v>
          </cell>
          <cell r="G942" t="str">
            <v>Pozo de Inspección</v>
          </cell>
          <cell r="H942" t="str">
            <v>Existente</v>
          </cell>
        </row>
        <row r="943">
          <cell r="A943">
            <v>769</v>
          </cell>
          <cell r="B943">
            <v>1146456.3899999999</v>
          </cell>
          <cell r="C943">
            <v>1003946.05</v>
          </cell>
          <cell r="D943">
            <v>1310.76</v>
          </cell>
          <cell r="E943">
            <v>1309.55</v>
          </cell>
          <cell r="F943">
            <v>1.2100000000000364</v>
          </cell>
          <cell r="G943" t="str">
            <v>Pozo de Inspección</v>
          </cell>
          <cell r="H943" t="str">
            <v>Existente</v>
          </cell>
        </row>
        <row r="944">
          <cell r="A944">
            <v>770</v>
          </cell>
          <cell r="B944">
            <v>1146443.26</v>
          </cell>
          <cell r="C944">
            <v>1003975.03</v>
          </cell>
          <cell r="D944">
            <v>1311.76</v>
          </cell>
          <cell r="E944">
            <v>1310.45</v>
          </cell>
          <cell r="F944">
            <v>1.3099999999999454</v>
          </cell>
          <cell r="G944" t="str">
            <v>Pozo de Inspección</v>
          </cell>
          <cell r="H944" t="str">
            <v>Existente</v>
          </cell>
        </row>
        <row r="945">
          <cell r="A945">
            <v>771</v>
          </cell>
          <cell r="B945">
            <v>1144947.02</v>
          </cell>
          <cell r="C945">
            <v>1002481.96</v>
          </cell>
          <cell r="D945">
            <v>1293.43</v>
          </cell>
          <cell r="E945">
            <v>1290</v>
          </cell>
          <cell r="F945">
            <v>3.4300000000000637</v>
          </cell>
          <cell r="G945" t="str">
            <v>Pozo de Inspección</v>
          </cell>
          <cell r="H945" t="str">
            <v>Existente</v>
          </cell>
        </row>
        <row r="946">
          <cell r="A946">
            <v>772</v>
          </cell>
          <cell r="B946">
            <v>1145773.23</v>
          </cell>
          <cell r="C946">
            <v>1003308.31</v>
          </cell>
          <cell r="D946">
            <v>1310.3399999999999</v>
          </cell>
          <cell r="E946">
            <v>1307.77</v>
          </cell>
          <cell r="F946">
            <v>2.5699999999999363</v>
          </cell>
          <cell r="G946" t="str">
            <v>Pozo de Inspección</v>
          </cell>
          <cell r="H946" t="str">
            <v>Existente</v>
          </cell>
        </row>
        <row r="947">
          <cell r="A947">
            <v>773</v>
          </cell>
          <cell r="B947">
            <v>1144856.31</v>
          </cell>
          <cell r="C947">
            <v>1002471.11</v>
          </cell>
          <cell r="D947">
            <v>1292.8699999999999</v>
          </cell>
          <cell r="E947">
            <v>1291.73</v>
          </cell>
          <cell r="F947">
            <v>1.1399999999998727</v>
          </cell>
          <cell r="G947" t="str">
            <v>Pozo de Inspección</v>
          </cell>
          <cell r="H947" t="str">
            <v>Existente</v>
          </cell>
        </row>
        <row r="948">
          <cell r="A948">
            <v>774</v>
          </cell>
          <cell r="B948">
            <v>1145000.7</v>
          </cell>
          <cell r="C948">
            <v>1002340.97</v>
          </cell>
          <cell r="D948">
            <v>1273.98</v>
          </cell>
          <cell r="E948">
            <v>1271.42</v>
          </cell>
          <cell r="F948">
            <v>2.5599999999999454</v>
          </cell>
          <cell r="G948" t="str">
            <v>Pozo de Inspección</v>
          </cell>
          <cell r="H948" t="str">
            <v>Existente</v>
          </cell>
        </row>
        <row r="949">
          <cell r="A949">
            <v>775</v>
          </cell>
          <cell r="B949">
            <v>1144966.75</v>
          </cell>
          <cell r="C949">
            <v>1002355.99</v>
          </cell>
          <cell r="D949">
            <v>1287.72</v>
          </cell>
          <cell r="E949">
            <v>1284.51</v>
          </cell>
          <cell r="F949">
            <v>3.2100000000000364</v>
          </cell>
          <cell r="G949" t="str">
            <v>Pozo de Inspección</v>
          </cell>
          <cell r="H949" t="str">
            <v>Existente</v>
          </cell>
        </row>
        <row r="950">
          <cell r="A950">
            <v>776</v>
          </cell>
          <cell r="B950">
            <v>1145028.21</v>
          </cell>
          <cell r="C950">
            <v>1002321.01</v>
          </cell>
          <cell r="D950">
            <v>1267.1500000000001</v>
          </cell>
          <cell r="E950">
            <v>1262.68</v>
          </cell>
          <cell r="F950">
            <v>4.4700000000000273</v>
          </cell>
          <cell r="G950" t="str">
            <v>Pozo de Inspección</v>
          </cell>
          <cell r="H950" t="str">
            <v>Existente</v>
          </cell>
        </row>
        <row r="951">
          <cell r="A951">
            <v>777</v>
          </cell>
          <cell r="B951">
            <v>1145029.81</v>
          </cell>
          <cell r="C951">
            <v>1002311.04</v>
          </cell>
          <cell r="D951">
            <v>1263.6600000000001</v>
          </cell>
          <cell r="E951">
            <v>1261.5</v>
          </cell>
          <cell r="F951">
            <v>2.1600000000000819</v>
          </cell>
          <cell r="G951" t="str">
            <v>Pozo de Inspección</v>
          </cell>
          <cell r="H951" t="str">
            <v>Existente</v>
          </cell>
        </row>
        <row r="952">
          <cell r="A952">
            <v>778</v>
          </cell>
          <cell r="B952">
            <v>1145046.76</v>
          </cell>
          <cell r="C952">
            <v>1002300.55</v>
          </cell>
          <cell r="D952">
            <v>1260.6400000000001</v>
          </cell>
          <cell r="E952">
            <v>1257.4100000000001</v>
          </cell>
          <cell r="F952">
            <v>3.2300000000000182</v>
          </cell>
          <cell r="G952" t="str">
            <v>Pozo de Inspección</v>
          </cell>
          <cell r="H952" t="str">
            <v>Existente</v>
          </cell>
        </row>
        <row r="953">
          <cell r="A953">
            <v>779</v>
          </cell>
          <cell r="B953">
            <v>1145064.07</v>
          </cell>
          <cell r="C953">
            <v>1002290.05</v>
          </cell>
          <cell r="D953">
            <v>1256.03</v>
          </cell>
          <cell r="E953">
            <v>1252.22</v>
          </cell>
          <cell r="F953">
            <v>3.8099999999999454</v>
          </cell>
          <cell r="G953" t="str">
            <v>Pozo de Inspección</v>
          </cell>
          <cell r="H953" t="str">
            <v>Existente</v>
          </cell>
        </row>
        <row r="954">
          <cell r="A954">
            <v>780</v>
          </cell>
          <cell r="B954">
            <v>1145072.58</v>
          </cell>
          <cell r="C954">
            <v>1002284.88</v>
          </cell>
          <cell r="D954">
            <v>1251.6600000000001</v>
          </cell>
          <cell r="E954">
            <v>1249.33</v>
          </cell>
          <cell r="F954">
            <v>2.3300000000001546</v>
          </cell>
          <cell r="G954" t="str">
            <v>Pozo de Inspección</v>
          </cell>
          <cell r="H954" t="str">
            <v>Existente</v>
          </cell>
        </row>
        <row r="955">
          <cell r="A955">
            <v>781</v>
          </cell>
          <cell r="B955">
            <v>1146354.6000000001</v>
          </cell>
          <cell r="C955">
            <v>1002755.65</v>
          </cell>
          <cell r="D955">
            <v>1297.8900000000001</v>
          </cell>
          <cell r="E955">
            <v>1295.8</v>
          </cell>
          <cell r="F955">
            <v>2.0900000000001455</v>
          </cell>
          <cell r="G955" t="str">
            <v>Pozo de Inspección</v>
          </cell>
          <cell r="H955" t="str">
            <v>Existente</v>
          </cell>
        </row>
        <row r="956">
          <cell r="A956">
            <v>782</v>
          </cell>
          <cell r="B956">
            <v>1146454.52</v>
          </cell>
          <cell r="C956">
            <v>1002748.76</v>
          </cell>
          <cell r="D956">
            <v>1296.3499999999999</v>
          </cell>
          <cell r="E956">
            <v>1294.2</v>
          </cell>
          <cell r="F956">
            <v>2.1499999999998636</v>
          </cell>
          <cell r="G956" t="str">
            <v>Pozo de Inspección</v>
          </cell>
          <cell r="H956" t="str">
            <v>Existente</v>
          </cell>
        </row>
        <row r="957">
          <cell r="A957">
            <v>783</v>
          </cell>
          <cell r="B957">
            <v>1146478.18</v>
          </cell>
          <cell r="C957">
            <v>1002746.81</v>
          </cell>
          <cell r="D957">
            <v>1295.6600000000001</v>
          </cell>
          <cell r="E957">
            <v>1293.79</v>
          </cell>
          <cell r="F957">
            <v>1.8700000000001182</v>
          </cell>
          <cell r="G957" t="str">
            <v>Pozo de Inspección</v>
          </cell>
          <cell r="H957" t="str">
            <v>Existente</v>
          </cell>
        </row>
        <row r="958">
          <cell r="A958">
            <v>784</v>
          </cell>
          <cell r="B958">
            <v>1146514.6000000001</v>
          </cell>
          <cell r="C958">
            <v>1002729.07</v>
          </cell>
          <cell r="D958">
            <v>1295.1400000000001</v>
          </cell>
          <cell r="E958">
            <v>1293.24</v>
          </cell>
          <cell r="F958">
            <v>1.9000000000000909</v>
          </cell>
          <cell r="G958" t="str">
            <v>Pozo de Inspección</v>
          </cell>
          <cell r="H958" t="str">
            <v>Nuevo</v>
          </cell>
        </row>
        <row r="959">
          <cell r="A959">
            <v>785</v>
          </cell>
          <cell r="B959">
            <v>1146544.24</v>
          </cell>
          <cell r="C959">
            <v>1002692.04</v>
          </cell>
          <cell r="D959">
            <v>1294.51</v>
          </cell>
          <cell r="E959">
            <v>1292.5</v>
          </cell>
          <cell r="F959">
            <v>2.0099999999999909</v>
          </cell>
          <cell r="G959" t="str">
            <v>Pozo de Inspección</v>
          </cell>
          <cell r="H959" t="str">
            <v>Existente</v>
          </cell>
        </row>
        <row r="960">
          <cell r="A960">
            <v>786</v>
          </cell>
          <cell r="B960">
            <v>1146597.28</v>
          </cell>
          <cell r="C960">
            <v>1002597.3</v>
          </cell>
          <cell r="D960">
            <v>1292.23</v>
          </cell>
          <cell r="E960">
            <v>1291.3900000000001</v>
          </cell>
          <cell r="F960">
            <v>0.83999999999991815</v>
          </cell>
          <cell r="G960" t="str">
            <v>Pozo de Inspección</v>
          </cell>
          <cell r="H960" t="str">
            <v>Existente</v>
          </cell>
        </row>
        <row r="961">
          <cell r="A961">
            <v>787</v>
          </cell>
          <cell r="B961">
            <v>1146635.1000000001</v>
          </cell>
          <cell r="C961">
            <v>1002570.68</v>
          </cell>
          <cell r="D961">
            <v>1292.6099999999999</v>
          </cell>
          <cell r="E961">
            <v>1290.8399999999999</v>
          </cell>
          <cell r="F961">
            <v>1.7699999999999818</v>
          </cell>
          <cell r="G961" t="str">
            <v>Pozo de Inspección</v>
          </cell>
          <cell r="H961" t="str">
            <v>Existente</v>
          </cell>
        </row>
        <row r="962">
          <cell r="A962">
            <v>788</v>
          </cell>
          <cell r="B962">
            <v>1146583.7</v>
          </cell>
          <cell r="C962">
            <v>1002592.22</v>
          </cell>
          <cell r="D962">
            <v>1289.6500000000001</v>
          </cell>
          <cell r="E962">
            <v>1287.78</v>
          </cell>
          <cell r="F962">
            <v>1.8700000000001182</v>
          </cell>
          <cell r="G962" t="str">
            <v>Pozo de Inspección</v>
          </cell>
          <cell r="H962" t="str">
            <v>Existente</v>
          </cell>
        </row>
        <row r="963">
          <cell r="A963">
            <v>789</v>
          </cell>
          <cell r="B963">
            <v>1146252.3700000001</v>
          </cell>
          <cell r="C963">
            <v>1002978.92</v>
          </cell>
          <cell r="D963">
            <v>1307.8499999999999</v>
          </cell>
          <cell r="E963">
            <v>1303.8499999999999</v>
          </cell>
          <cell r="F963">
            <v>4</v>
          </cell>
          <cell r="G963" t="str">
            <v>Pozo de Inspección</v>
          </cell>
          <cell r="H963" t="str">
            <v>Existente</v>
          </cell>
        </row>
        <row r="964">
          <cell r="A964">
            <v>790</v>
          </cell>
          <cell r="B964">
            <v>1146258.47</v>
          </cell>
          <cell r="C964">
            <v>1003005.12</v>
          </cell>
          <cell r="D964">
            <v>1311.18</v>
          </cell>
          <cell r="E964">
            <v>1306.98</v>
          </cell>
          <cell r="F964">
            <v>4.2000000000000455</v>
          </cell>
          <cell r="G964" t="str">
            <v>Pozo de Inspección</v>
          </cell>
          <cell r="H964" t="str">
            <v>Existente</v>
          </cell>
        </row>
        <row r="965">
          <cell r="A965">
            <v>791</v>
          </cell>
          <cell r="B965">
            <v>1146300.76</v>
          </cell>
          <cell r="C965">
            <v>1002636.2</v>
          </cell>
          <cell r="D965">
            <v>1258.77</v>
          </cell>
          <cell r="E965">
            <v>1256.73</v>
          </cell>
          <cell r="F965">
            <v>2.0399999999999636</v>
          </cell>
          <cell r="G965" t="str">
            <v>Pozo de Inspección</v>
          </cell>
          <cell r="H965" t="str">
            <v>Existente</v>
          </cell>
        </row>
        <row r="966">
          <cell r="A966">
            <v>792</v>
          </cell>
          <cell r="B966">
            <v>1146373.02</v>
          </cell>
          <cell r="C966">
            <v>1002655.95</v>
          </cell>
          <cell r="D966">
            <v>1259.3800000000001</v>
          </cell>
          <cell r="E966">
            <v>1257.9100000000001</v>
          </cell>
          <cell r="F966">
            <v>1.4700000000000273</v>
          </cell>
          <cell r="G966" t="str">
            <v>Pozo de Inspección</v>
          </cell>
          <cell r="H966" t="str">
            <v>Existente</v>
          </cell>
        </row>
        <row r="967">
          <cell r="A967">
            <v>793</v>
          </cell>
          <cell r="B967">
            <v>1146321.0900000001</v>
          </cell>
          <cell r="C967">
            <v>1002635.42</v>
          </cell>
          <cell r="D967">
            <v>1259.71</v>
          </cell>
          <cell r="E967">
            <v>1257.81</v>
          </cell>
          <cell r="F967">
            <v>1.9000000000000909</v>
          </cell>
          <cell r="G967" t="str">
            <v>Pozo de Inspección</v>
          </cell>
          <cell r="H967" t="str">
            <v>Existente</v>
          </cell>
        </row>
        <row r="968">
          <cell r="A968">
            <v>794</v>
          </cell>
          <cell r="B968">
            <v>1146412.5900000001</v>
          </cell>
          <cell r="C968">
            <v>1002661.83</v>
          </cell>
          <cell r="D968">
            <v>1259.79</v>
          </cell>
          <cell r="E968">
            <v>1258.52</v>
          </cell>
          <cell r="F968">
            <v>1.2699999999999818</v>
          </cell>
          <cell r="G968" t="str">
            <v>Pozo de Inspección</v>
          </cell>
          <cell r="H968" t="str">
            <v>Existente</v>
          </cell>
        </row>
        <row r="969">
          <cell r="A969">
            <v>795</v>
          </cell>
          <cell r="B969">
            <v>1146431.4099999999</v>
          </cell>
          <cell r="C969">
            <v>1002665.15</v>
          </cell>
          <cell r="D969">
            <v>1260.99</v>
          </cell>
          <cell r="E969">
            <v>1259.75</v>
          </cell>
          <cell r="F969">
            <v>1.2400000000000091</v>
          </cell>
          <cell r="G969" t="str">
            <v>Pozo de Inspección</v>
          </cell>
          <cell r="H969" t="str">
            <v>Existente</v>
          </cell>
        </row>
        <row r="970">
          <cell r="A970">
            <v>796</v>
          </cell>
          <cell r="B970">
            <v>1146186.55</v>
          </cell>
          <cell r="C970">
            <v>1002828.55</v>
          </cell>
          <cell r="D970">
            <v>1312.06</v>
          </cell>
          <cell r="E970">
            <v>1309.6600000000001</v>
          </cell>
          <cell r="F970">
            <v>2.3999999999998636</v>
          </cell>
          <cell r="G970" t="str">
            <v>Pozo de Inspección</v>
          </cell>
          <cell r="H970" t="str">
            <v>Existente</v>
          </cell>
        </row>
        <row r="971">
          <cell r="A971">
            <v>797</v>
          </cell>
          <cell r="B971">
            <v>1146185.1299999999</v>
          </cell>
          <cell r="C971">
            <v>1002808.4</v>
          </cell>
          <cell r="D971">
            <v>1307.72</v>
          </cell>
          <cell r="E971">
            <v>1303.94</v>
          </cell>
          <cell r="F971">
            <v>3.7799999999999727</v>
          </cell>
          <cell r="G971" t="str">
            <v>Pozo de Inspección</v>
          </cell>
          <cell r="H971" t="str">
            <v>Existente</v>
          </cell>
        </row>
        <row r="972">
          <cell r="A972">
            <v>798</v>
          </cell>
          <cell r="B972">
            <v>1146185.78</v>
          </cell>
          <cell r="C972">
            <v>1002772.96</v>
          </cell>
          <cell r="D972">
            <v>1293.68</v>
          </cell>
          <cell r="E972">
            <v>1289.5</v>
          </cell>
          <cell r="F972">
            <v>4.1800000000000637</v>
          </cell>
          <cell r="G972" t="str">
            <v>Pozo de Inspección</v>
          </cell>
          <cell r="H972" t="str">
            <v>Existente</v>
          </cell>
        </row>
        <row r="973">
          <cell r="A973">
            <v>799</v>
          </cell>
          <cell r="B973">
            <v>1146174.75</v>
          </cell>
          <cell r="C973">
            <v>1002753.09</v>
          </cell>
          <cell r="D973">
            <v>1292.02</v>
          </cell>
          <cell r="E973">
            <v>1287.43</v>
          </cell>
          <cell r="F973">
            <v>4.5899999999999181</v>
          </cell>
          <cell r="G973" t="str">
            <v>Pozo de Inspección</v>
          </cell>
          <cell r="H973" t="str">
            <v>Existente</v>
          </cell>
        </row>
        <row r="974">
          <cell r="A974">
            <v>800</v>
          </cell>
          <cell r="B974">
            <v>1146137.93</v>
          </cell>
          <cell r="C974">
            <v>1002804.21</v>
          </cell>
          <cell r="D974">
            <v>1304.19</v>
          </cell>
          <cell r="E974">
            <v>1299.29</v>
          </cell>
          <cell r="F974">
            <v>4.9000000000000909</v>
          </cell>
          <cell r="G974" t="str">
            <v>Pozo de Inspección</v>
          </cell>
          <cell r="H974" t="str">
            <v>Existente</v>
          </cell>
        </row>
        <row r="975">
          <cell r="A975">
            <v>801</v>
          </cell>
          <cell r="B975">
            <v>1146044.55</v>
          </cell>
          <cell r="C975">
            <v>1003307.27</v>
          </cell>
          <cell r="D975">
            <v>1307.6199999999999</v>
          </cell>
          <cell r="E975">
            <v>1304.68</v>
          </cell>
          <cell r="F975">
            <v>2.9399999999998272</v>
          </cell>
          <cell r="G975" t="str">
            <v>Pozo de Inspección</v>
          </cell>
          <cell r="H975" t="str">
            <v>Existente</v>
          </cell>
        </row>
        <row r="976">
          <cell r="A976">
            <v>802</v>
          </cell>
          <cell r="B976">
            <v>1146047.77</v>
          </cell>
          <cell r="C976">
            <v>1003283.2</v>
          </cell>
          <cell r="D976">
            <v>1306.02</v>
          </cell>
          <cell r="E976">
            <v>1304.18</v>
          </cell>
          <cell r="F976">
            <v>1.8399999999999181</v>
          </cell>
          <cell r="G976" t="str">
            <v>Pozo de Inspección</v>
          </cell>
          <cell r="H976" t="str">
            <v>Existente</v>
          </cell>
        </row>
        <row r="977">
          <cell r="A977">
            <v>803</v>
          </cell>
          <cell r="B977">
            <v>1146062.48</v>
          </cell>
          <cell r="C977">
            <v>1003278.26</v>
          </cell>
          <cell r="D977">
            <v>1304.98</v>
          </cell>
          <cell r="E977">
            <v>1303.27</v>
          </cell>
          <cell r="F977">
            <v>1.7100000000000364</v>
          </cell>
          <cell r="G977" t="str">
            <v>Pozo de Inspección</v>
          </cell>
          <cell r="H977" t="str">
            <v>Existente</v>
          </cell>
        </row>
        <row r="978">
          <cell r="A978">
            <v>805</v>
          </cell>
          <cell r="B978">
            <v>1146055.5900000001</v>
          </cell>
          <cell r="C978">
            <v>1003204.91</v>
          </cell>
          <cell r="D978">
            <v>1305.8</v>
          </cell>
          <cell r="E978">
            <v>1301.83</v>
          </cell>
          <cell r="F978">
            <v>3.9700000000000273</v>
          </cell>
          <cell r="G978" t="str">
            <v>Pozo de Inspección</v>
          </cell>
          <cell r="H978" t="str">
            <v>Existente</v>
          </cell>
        </row>
        <row r="979">
          <cell r="A979">
            <v>806</v>
          </cell>
          <cell r="B979">
            <v>1146129.3700000001</v>
          </cell>
          <cell r="C979">
            <v>1003198.89</v>
          </cell>
          <cell r="D979">
            <v>1307.54</v>
          </cell>
          <cell r="E979">
            <v>1302.76</v>
          </cell>
          <cell r="F979">
            <v>4.7799999999999727</v>
          </cell>
          <cell r="G979" t="str">
            <v>Pozo de Inspección</v>
          </cell>
          <cell r="H979" t="str">
            <v>Existente</v>
          </cell>
        </row>
        <row r="980">
          <cell r="A980">
            <v>808</v>
          </cell>
          <cell r="B980">
            <v>1146204.3500000001</v>
          </cell>
          <cell r="C980">
            <v>1003200.04</v>
          </cell>
          <cell r="D980">
            <v>1305.81</v>
          </cell>
          <cell r="E980">
            <v>1302.8499999999999</v>
          </cell>
          <cell r="F980">
            <v>2.9600000000000364</v>
          </cell>
          <cell r="G980" t="str">
            <v>Pozo de Inspección</v>
          </cell>
          <cell r="H980" t="str">
            <v>Existente</v>
          </cell>
        </row>
        <row r="981">
          <cell r="A981">
            <v>809</v>
          </cell>
          <cell r="B981">
            <v>1146210.8999999999</v>
          </cell>
          <cell r="C981">
            <v>1003194.95</v>
          </cell>
          <cell r="D981">
            <v>1305.69</v>
          </cell>
          <cell r="E981">
            <v>1301.69</v>
          </cell>
          <cell r="F981">
            <v>4</v>
          </cell>
          <cell r="G981" t="str">
            <v>Pozo de Inspección</v>
          </cell>
          <cell r="H981" t="str">
            <v>Existente</v>
          </cell>
        </row>
        <row r="982">
          <cell r="A982">
            <v>810</v>
          </cell>
          <cell r="B982">
            <v>1146207.06</v>
          </cell>
          <cell r="C982">
            <v>1003237.54</v>
          </cell>
          <cell r="D982">
            <v>1307.8</v>
          </cell>
          <cell r="E982">
            <v>1305.5899999999999</v>
          </cell>
          <cell r="F982">
            <v>2.2100000000000364</v>
          </cell>
          <cell r="G982" t="str">
            <v>Pozo de Inspección</v>
          </cell>
          <cell r="H982" t="str">
            <v>Existente</v>
          </cell>
        </row>
        <row r="983">
          <cell r="A983">
            <v>811</v>
          </cell>
          <cell r="B983">
            <v>1145535.21</v>
          </cell>
          <cell r="C983">
            <v>1003219.17</v>
          </cell>
          <cell r="D983">
            <v>1292.8900000000001</v>
          </cell>
          <cell r="E983">
            <v>1288.21</v>
          </cell>
          <cell r="F983">
            <v>4.6800000000000637</v>
          </cell>
          <cell r="G983" t="str">
            <v>Pozo de Inspección</v>
          </cell>
          <cell r="H983" t="str">
            <v>Existente</v>
          </cell>
        </row>
        <row r="984">
          <cell r="A984">
            <v>812</v>
          </cell>
          <cell r="B984">
            <v>1145508.73</v>
          </cell>
          <cell r="C984">
            <v>1003218.44</v>
          </cell>
          <cell r="D984">
            <v>1286.6099999999999</v>
          </cell>
          <cell r="E984">
            <v>1284.8399999999999</v>
          </cell>
          <cell r="F984">
            <v>1.7699999999999818</v>
          </cell>
          <cell r="G984" t="str">
            <v>Pozo de Inspección</v>
          </cell>
          <cell r="H984" t="str">
            <v>Existente</v>
          </cell>
        </row>
        <row r="985">
          <cell r="A985">
            <v>813</v>
          </cell>
          <cell r="B985">
            <v>1145480.3400000001</v>
          </cell>
          <cell r="C985">
            <v>1003220.92</v>
          </cell>
          <cell r="D985">
            <v>1286.93</v>
          </cell>
          <cell r="E985">
            <v>1284.56</v>
          </cell>
          <cell r="F985">
            <v>2.3700000000001182</v>
          </cell>
          <cell r="G985" t="str">
            <v>Pozo de Inspección</v>
          </cell>
          <cell r="H985" t="str">
            <v>Existente</v>
          </cell>
        </row>
        <row r="986">
          <cell r="A986">
            <v>814</v>
          </cell>
          <cell r="B986">
            <v>1145441.8400000001</v>
          </cell>
          <cell r="C986">
            <v>1003240.45</v>
          </cell>
          <cell r="D986">
            <v>1286.4000000000001</v>
          </cell>
          <cell r="E986">
            <v>1284.22</v>
          </cell>
          <cell r="F986">
            <v>2.1800000000000637</v>
          </cell>
          <cell r="G986" t="str">
            <v>Pozo de Inspección</v>
          </cell>
          <cell r="H986" t="str">
            <v>Existente</v>
          </cell>
        </row>
        <row r="987">
          <cell r="A987">
            <v>815</v>
          </cell>
          <cell r="B987">
            <v>1145448.08</v>
          </cell>
          <cell r="C987">
            <v>1003228.46</v>
          </cell>
          <cell r="D987">
            <v>1286.1300000000001</v>
          </cell>
          <cell r="E987">
            <v>1283.47</v>
          </cell>
          <cell r="F987">
            <v>2.6600000000000819</v>
          </cell>
          <cell r="G987" t="str">
            <v>Pozo de Inspección</v>
          </cell>
          <cell r="H987" t="str">
            <v>Existente</v>
          </cell>
        </row>
        <row r="988">
          <cell r="A988">
            <v>816</v>
          </cell>
          <cell r="B988">
            <v>1145419.21</v>
          </cell>
          <cell r="C988">
            <v>1003520.5</v>
          </cell>
          <cell r="D988">
            <v>1303.82</v>
          </cell>
          <cell r="E988">
            <v>1302.57</v>
          </cell>
          <cell r="F988">
            <v>1.25</v>
          </cell>
          <cell r="G988" t="str">
            <v>Pozo de Inspección</v>
          </cell>
          <cell r="H988" t="str">
            <v>Existente</v>
          </cell>
        </row>
        <row r="989">
          <cell r="A989">
            <v>817</v>
          </cell>
          <cell r="B989">
            <v>1145442.3</v>
          </cell>
          <cell r="C989">
            <v>1003548.09</v>
          </cell>
          <cell r="D989">
            <v>1303.8</v>
          </cell>
          <cell r="E989">
            <v>1302.47</v>
          </cell>
          <cell r="F989">
            <v>1.3299999999999272</v>
          </cell>
          <cell r="G989" t="str">
            <v>Pozo de Inspección</v>
          </cell>
          <cell r="H989" t="str">
            <v>Existente</v>
          </cell>
        </row>
        <row r="990">
          <cell r="A990">
            <v>818</v>
          </cell>
          <cell r="B990">
            <v>1145528.54</v>
          </cell>
          <cell r="C990">
            <v>1003357.45</v>
          </cell>
          <cell r="D990">
            <v>1301.3900000000001</v>
          </cell>
          <cell r="E990">
            <v>1299.74</v>
          </cell>
          <cell r="F990">
            <v>1.6500000000000909</v>
          </cell>
          <cell r="G990" t="str">
            <v>Pozo de Inspección</v>
          </cell>
          <cell r="H990" t="str">
            <v>Existente</v>
          </cell>
        </row>
        <row r="991">
          <cell r="A991">
            <v>819</v>
          </cell>
          <cell r="B991">
            <v>1145396</v>
          </cell>
          <cell r="C991">
            <v>1003423.48</v>
          </cell>
          <cell r="D991">
            <v>1292.75</v>
          </cell>
          <cell r="E991">
            <v>1290.51</v>
          </cell>
          <cell r="F991">
            <v>2.2400000000000091</v>
          </cell>
          <cell r="G991" t="str">
            <v>Pozo de Inspección</v>
          </cell>
          <cell r="H991" t="str">
            <v>Existente</v>
          </cell>
        </row>
        <row r="992">
          <cell r="A992">
            <v>820</v>
          </cell>
          <cell r="B992">
            <v>1145366.3400000001</v>
          </cell>
          <cell r="C992">
            <v>1003426.1</v>
          </cell>
          <cell r="D992">
            <v>1295.1199999999999</v>
          </cell>
          <cell r="E992">
            <v>1293.51</v>
          </cell>
          <cell r="F992">
            <v>1.6099999999999</v>
          </cell>
          <cell r="G992" t="str">
            <v>Pozo de Inspección</v>
          </cell>
          <cell r="H992" t="str">
            <v>Existente</v>
          </cell>
        </row>
        <row r="993">
          <cell r="A993">
            <v>821</v>
          </cell>
          <cell r="B993">
            <v>1146712.28</v>
          </cell>
          <cell r="C993">
            <v>1003714.26</v>
          </cell>
          <cell r="D993">
            <v>1312.88</v>
          </cell>
          <cell r="E993">
            <v>1309.1300000000001</v>
          </cell>
          <cell r="F993">
            <v>3.75</v>
          </cell>
          <cell r="G993" t="str">
            <v>Pozo de Inspección</v>
          </cell>
          <cell r="H993" t="str">
            <v>Existente</v>
          </cell>
        </row>
        <row r="994">
          <cell r="A994">
            <v>822</v>
          </cell>
          <cell r="B994">
            <v>1146642.7</v>
          </cell>
          <cell r="C994">
            <v>1003736.1</v>
          </cell>
          <cell r="D994">
            <v>1314.29</v>
          </cell>
          <cell r="E994">
            <v>1311.89</v>
          </cell>
          <cell r="F994">
            <v>2.3999999999998636</v>
          </cell>
          <cell r="G994" t="str">
            <v>Pozo de Inspección</v>
          </cell>
          <cell r="H994" t="str">
            <v>Existente</v>
          </cell>
        </row>
        <row r="995">
          <cell r="A995">
            <v>823</v>
          </cell>
          <cell r="B995">
            <v>1146602.5900000001</v>
          </cell>
          <cell r="C995">
            <v>1003809.18</v>
          </cell>
          <cell r="D995">
            <v>1310.3699999999999</v>
          </cell>
          <cell r="E995">
            <v>1309.6199999999999</v>
          </cell>
          <cell r="F995">
            <v>0.75</v>
          </cell>
          <cell r="G995" t="str">
            <v>Pozo de Inspección</v>
          </cell>
          <cell r="H995" t="str">
            <v>Existente</v>
          </cell>
        </row>
        <row r="996">
          <cell r="A996">
            <v>824</v>
          </cell>
          <cell r="B996">
            <v>1146604.1200000001</v>
          </cell>
          <cell r="C996">
            <v>1003837.13</v>
          </cell>
          <cell r="D996">
            <v>1310.6500000000001</v>
          </cell>
          <cell r="E996">
            <v>1308.95</v>
          </cell>
          <cell r="F996">
            <v>1.7000000000000455</v>
          </cell>
          <cell r="G996" t="str">
            <v>Pozo de Inspección</v>
          </cell>
          <cell r="H996" t="str">
            <v>Existente</v>
          </cell>
        </row>
        <row r="997">
          <cell r="A997">
            <v>825</v>
          </cell>
          <cell r="B997">
            <v>1146623.6100000001</v>
          </cell>
          <cell r="C997">
            <v>1003841.24</v>
          </cell>
          <cell r="D997">
            <v>1310.7</v>
          </cell>
          <cell r="E997">
            <v>1309.6099999999999</v>
          </cell>
          <cell r="F997">
            <v>1.0900000000001455</v>
          </cell>
          <cell r="G997" t="str">
            <v>Pozo de Inspección</v>
          </cell>
          <cell r="H997" t="str">
            <v>Existente</v>
          </cell>
        </row>
        <row r="998">
          <cell r="A998">
            <v>826</v>
          </cell>
          <cell r="B998">
            <v>1146629.3799999999</v>
          </cell>
          <cell r="C998">
            <v>1003843.09</v>
          </cell>
          <cell r="D998">
            <v>1310.56</v>
          </cell>
          <cell r="E998">
            <v>1309.73</v>
          </cell>
          <cell r="F998">
            <v>0.82999999999992724</v>
          </cell>
          <cell r="G998" t="str">
            <v>Pozo de Inspección</v>
          </cell>
          <cell r="H998" t="str">
            <v>Existente</v>
          </cell>
        </row>
        <row r="999">
          <cell r="A999">
            <v>827</v>
          </cell>
          <cell r="B999">
            <v>1146641.42</v>
          </cell>
          <cell r="C999">
            <v>1003872.94</v>
          </cell>
          <cell r="D999">
            <v>1311.94</v>
          </cell>
          <cell r="E999">
            <v>1309.29</v>
          </cell>
          <cell r="F999">
            <v>2.6500000000000909</v>
          </cell>
          <cell r="G999" t="str">
            <v>Pozo de Inspección</v>
          </cell>
          <cell r="H999" t="str">
            <v>Existente</v>
          </cell>
        </row>
        <row r="1000">
          <cell r="A1000">
            <v>828</v>
          </cell>
          <cell r="B1000">
            <v>1146659.99</v>
          </cell>
          <cell r="C1000">
            <v>1003882.96</v>
          </cell>
          <cell r="D1000">
            <v>1312.07</v>
          </cell>
          <cell r="E1000">
            <v>1309.6600000000001</v>
          </cell>
          <cell r="F1000">
            <v>2.4099999999998545</v>
          </cell>
          <cell r="G1000" t="str">
            <v>Pozo de Inspección</v>
          </cell>
          <cell r="H1000" t="str">
            <v>Existente</v>
          </cell>
        </row>
        <row r="1001">
          <cell r="A1001">
            <v>829</v>
          </cell>
          <cell r="B1001">
            <v>1146656.3700000001</v>
          </cell>
          <cell r="C1001">
            <v>1003899.62</v>
          </cell>
          <cell r="D1001">
            <v>1312.29</v>
          </cell>
          <cell r="E1001">
            <v>1308.6099999999999</v>
          </cell>
          <cell r="F1001">
            <v>3.6800000000000637</v>
          </cell>
          <cell r="G1001" t="str">
            <v>Pozo de Inspección</v>
          </cell>
          <cell r="H1001" t="str">
            <v>Existente</v>
          </cell>
        </row>
        <row r="1002">
          <cell r="A1002">
            <v>830</v>
          </cell>
          <cell r="B1002">
            <v>1146645.6599999999</v>
          </cell>
          <cell r="C1002">
            <v>1003900.68</v>
          </cell>
          <cell r="D1002">
            <v>1312.44</v>
          </cell>
          <cell r="E1002">
            <v>1310.99</v>
          </cell>
          <cell r="F1002">
            <v>1.4500000000000455</v>
          </cell>
          <cell r="G1002" t="str">
            <v>Pozo de Inspección</v>
          </cell>
          <cell r="H1002" t="str">
            <v>Existente</v>
          </cell>
        </row>
        <row r="1003">
          <cell r="A1003">
            <v>831</v>
          </cell>
          <cell r="B1003">
            <v>1146447.24</v>
          </cell>
          <cell r="C1003">
            <v>1004003.85</v>
          </cell>
          <cell r="D1003">
            <v>1311.75</v>
          </cell>
          <cell r="E1003">
            <v>1310.4100000000001</v>
          </cell>
          <cell r="F1003">
            <v>1.3399999999999181</v>
          </cell>
          <cell r="G1003" t="str">
            <v>Pozo de Inspección</v>
          </cell>
          <cell r="H1003" t="str">
            <v>Existente</v>
          </cell>
        </row>
        <row r="1004">
          <cell r="A1004">
            <v>832</v>
          </cell>
          <cell r="B1004">
            <v>1146454.3400000001</v>
          </cell>
          <cell r="C1004">
            <v>1004032.94</v>
          </cell>
          <cell r="D1004">
            <v>1311.71</v>
          </cell>
          <cell r="E1004">
            <v>1310.33</v>
          </cell>
          <cell r="F1004">
            <v>1.3800000000001091</v>
          </cell>
          <cell r="G1004" t="str">
            <v>Pozo de Inspección</v>
          </cell>
          <cell r="H1004" t="str">
            <v>Existente</v>
          </cell>
        </row>
        <row r="1005">
          <cell r="A1005">
            <v>833</v>
          </cell>
          <cell r="B1005">
            <v>1146392.27</v>
          </cell>
          <cell r="C1005">
            <v>1003620.83</v>
          </cell>
          <cell r="D1005">
            <v>1295.3699999999999</v>
          </cell>
          <cell r="E1005">
            <v>1293.31</v>
          </cell>
          <cell r="F1005">
            <v>2.0599999999999454</v>
          </cell>
          <cell r="G1005" t="str">
            <v>Pozo de Inspección</v>
          </cell>
          <cell r="H1005" t="str">
            <v>Existente</v>
          </cell>
        </row>
        <row r="1006">
          <cell r="A1006">
            <v>834</v>
          </cell>
          <cell r="B1006">
            <v>1146373.3899999999</v>
          </cell>
          <cell r="C1006">
            <v>1003616.64</v>
          </cell>
          <cell r="D1006">
            <v>1294.8699999999999</v>
          </cell>
          <cell r="E1006">
            <v>1293.18</v>
          </cell>
          <cell r="F1006">
            <v>1.6899999999998272</v>
          </cell>
          <cell r="G1006" t="str">
            <v>Pozo de Inspección</v>
          </cell>
          <cell r="H1006" t="str">
            <v>Existente</v>
          </cell>
        </row>
        <row r="1007">
          <cell r="A1007">
            <v>835</v>
          </cell>
          <cell r="B1007">
            <v>1146372.03</v>
          </cell>
          <cell r="C1007">
            <v>1003615.03</v>
          </cell>
          <cell r="D1007">
            <v>1294.8599999999999</v>
          </cell>
          <cell r="E1007">
            <v>1292.68</v>
          </cell>
          <cell r="F1007">
            <v>2.1799999999998363</v>
          </cell>
          <cell r="G1007" t="str">
            <v>Pozo de Inspección</v>
          </cell>
          <cell r="H1007" t="str">
            <v>Existente</v>
          </cell>
        </row>
        <row r="1008">
          <cell r="A1008">
            <v>836</v>
          </cell>
          <cell r="B1008">
            <v>1146429.3999999999</v>
          </cell>
          <cell r="C1008">
            <v>1003645.77</v>
          </cell>
          <cell r="D1008">
            <v>1295.77</v>
          </cell>
          <cell r="E1008">
            <v>1294.04</v>
          </cell>
          <cell r="F1008">
            <v>1.7300000000000182</v>
          </cell>
          <cell r="G1008" t="str">
            <v>Pozo de Inspección</v>
          </cell>
          <cell r="H1008" t="str">
            <v>Existente</v>
          </cell>
        </row>
        <row r="1009">
          <cell r="A1009">
            <v>837</v>
          </cell>
          <cell r="B1009">
            <v>1146430.31</v>
          </cell>
          <cell r="C1009">
            <v>1003644.43</v>
          </cell>
          <cell r="D1009">
            <v>1295.8599999999999</v>
          </cell>
          <cell r="E1009">
            <v>1293.77</v>
          </cell>
          <cell r="F1009">
            <v>2.0899999999999181</v>
          </cell>
          <cell r="G1009" t="str">
            <v>Pozo de Inspección</v>
          </cell>
          <cell r="H1009" t="str">
            <v>Existente</v>
          </cell>
        </row>
        <row r="1010">
          <cell r="A1010">
            <v>838</v>
          </cell>
          <cell r="B1010">
            <v>1146418.94</v>
          </cell>
          <cell r="C1010">
            <v>1003655.37</v>
          </cell>
          <cell r="D1010">
            <v>1301.3499999999999</v>
          </cell>
          <cell r="E1010">
            <v>1298.0999999999999</v>
          </cell>
          <cell r="F1010">
            <v>3.25</v>
          </cell>
          <cell r="G1010" t="str">
            <v>Pozo de Inspección</v>
          </cell>
          <cell r="H1010" t="str">
            <v>Existente</v>
          </cell>
        </row>
        <row r="1011">
          <cell r="A1011">
            <v>839</v>
          </cell>
          <cell r="B1011">
            <v>1146500.97</v>
          </cell>
          <cell r="C1011">
            <v>1003667.64</v>
          </cell>
          <cell r="D1011">
            <v>1299.25</v>
          </cell>
          <cell r="E1011">
            <v>1295.96</v>
          </cell>
          <cell r="F1011">
            <v>3.2899999999999636</v>
          </cell>
          <cell r="G1011" t="str">
            <v>Pozo de Inspección</v>
          </cell>
          <cell r="H1011" t="str">
            <v>Existente</v>
          </cell>
        </row>
        <row r="1012">
          <cell r="A1012">
            <v>840</v>
          </cell>
          <cell r="B1012">
            <v>1146525.6299999999</v>
          </cell>
          <cell r="C1012">
            <v>1003732.63</v>
          </cell>
          <cell r="D1012">
            <v>1306.33</v>
          </cell>
          <cell r="E1012">
            <v>1300.3499999999999</v>
          </cell>
          <cell r="F1012">
            <v>5.9800000000000182</v>
          </cell>
          <cell r="G1012" t="str">
            <v>Pozo de Inspección</v>
          </cell>
          <cell r="H1012" t="str">
            <v>Existente</v>
          </cell>
        </row>
        <row r="1013">
          <cell r="A1013">
            <v>841</v>
          </cell>
          <cell r="B1013">
            <v>1145082.97</v>
          </cell>
          <cell r="C1013">
            <v>1002284.59</v>
          </cell>
          <cell r="D1013">
            <v>1247.49</v>
          </cell>
          <cell r="E1013">
            <v>1245.44</v>
          </cell>
          <cell r="F1013">
            <v>2.0499999999999545</v>
          </cell>
          <cell r="G1013" t="str">
            <v>Pozo de Inspección</v>
          </cell>
          <cell r="H1013" t="str">
            <v>Existente</v>
          </cell>
        </row>
        <row r="1014">
          <cell r="A1014">
            <v>842</v>
          </cell>
          <cell r="B1014">
            <v>1145005.3400000001</v>
          </cell>
          <cell r="C1014">
            <v>1002297.48</v>
          </cell>
          <cell r="D1014">
            <v>1274.81</v>
          </cell>
          <cell r="E1014">
            <v>1273.1099999999999</v>
          </cell>
          <cell r="F1014">
            <v>1.7000000000000455</v>
          </cell>
          <cell r="G1014" t="str">
            <v>Pozo de Inspección</v>
          </cell>
          <cell r="H1014" t="str">
            <v>Existente</v>
          </cell>
        </row>
        <row r="1015">
          <cell r="A1015">
            <v>843</v>
          </cell>
          <cell r="B1015">
            <v>1145362.4099999999</v>
          </cell>
          <cell r="C1015">
            <v>1003383.11</v>
          </cell>
          <cell r="D1015">
            <v>1297.6500000000001</v>
          </cell>
          <cell r="E1015">
            <v>1295.92</v>
          </cell>
          <cell r="F1015">
            <v>1.7300000000000182</v>
          </cell>
          <cell r="G1015" t="str">
            <v>Pozo de Inspección</v>
          </cell>
          <cell r="H1015" t="str">
            <v>Existente</v>
          </cell>
        </row>
        <row r="1016">
          <cell r="A1016">
            <v>844</v>
          </cell>
          <cell r="B1016">
            <v>1145301.94</v>
          </cell>
          <cell r="C1016">
            <v>1003420.66</v>
          </cell>
          <cell r="D1016">
            <v>1298.77</v>
          </cell>
          <cell r="E1016">
            <v>1297.6500000000001</v>
          </cell>
          <cell r="F1016">
            <v>1.1199999999998909</v>
          </cell>
          <cell r="G1016" t="str">
            <v>Pozo de Inspección</v>
          </cell>
          <cell r="H1016" t="str">
            <v>Existente</v>
          </cell>
        </row>
        <row r="1017">
          <cell r="A1017">
            <v>845</v>
          </cell>
          <cell r="B1017">
            <v>1145302.07</v>
          </cell>
          <cell r="C1017">
            <v>1003407.32</v>
          </cell>
          <cell r="D1017">
            <v>1299.8499999999999</v>
          </cell>
          <cell r="E1017">
            <v>1298.1300000000001</v>
          </cell>
          <cell r="F1017">
            <v>1.7199999999997999</v>
          </cell>
          <cell r="G1017" t="str">
            <v>Pozo de Inspección</v>
          </cell>
          <cell r="H1017" t="str">
            <v>Existente</v>
          </cell>
        </row>
        <row r="1018">
          <cell r="A1018">
            <v>846</v>
          </cell>
          <cell r="B1018">
            <v>1145331.56</v>
          </cell>
          <cell r="C1018">
            <v>1003400.69</v>
          </cell>
          <cell r="D1018">
            <v>1298.6400000000001</v>
          </cell>
          <cell r="E1018">
            <v>1297.28</v>
          </cell>
          <cell r="F1018">
            <v>1.3600000000001273</v>
          </cell>
          <cell r="G1018" t="str">
            <v>Pozo de Inspección</v>
          </cell>
          <cell r="H1018" t="str">
            <v>Existente</v>
          </cell>
        </row>
        <row r="1019">
          <cell r="A1019">
            <v>847</v>
          </cell>
          <cell r="B1019">
            <v>1145334.58</v>
          </cell>
          <cell r="C1019">
            <v>1003428.93</v>
          </cell>
          <cell r="D1019">
            <v>1297.45</v>
          </cell>
          <cell r="E1019">
            <v>1296.01</v>
          </cell>
          <cell r="F1019">
            <v>1.4400000000000546</v>
          </cell>
          <cell r="G1019" t="str">
            <v>Pozo de Inspección</v>
          </cell>
          <cell r="H1019" t="str">
            <v>Existente</v>
          </cell>
        </row>
        <row r="1020">
          <cell r="A1020">
            <v>848</v>
          </cell>
          <cell r="B1020">
            <v>1145380.2</v>
          </cell>
          <cell r="C1020">
            <v>1003458.04</v>
          </cell>
          <cell r="D1020">
            <v>1284.1199999999999</v>
          </cell>
          <cell r="E1020">
            <v>1278.3900000000001</v>
          </cell>
          <cell r="F1020">
            <v>5.7299999999997908</v>
          </cell>
          <cell r="G1020" t="str">
            <v>Pozo de Inspección</v>
          </cell>
          <cell r="H1020" t="str">
            <v>Existente</v>
          </cell>
        </row>
        <row r="1021">
          <cell r="A1021">
            <v>849</v>
          </cell>
          <cell r="B1021">
            <v>1145902.1499999999</v>
          </cell>
          <cell r="C1021">
            <v>1003519.13</v>
          </cell>
          <cell r="D1021">
            <v>1300.33</v>
          </cell>
          <cell r="E1021">
            <v>1298.49</v>
          </cell>
          <cell r="F1021">
            <v>1.8399999999999181</v>
          </cell>
          <cell r="G1021" t="str">
            <v>Pozo de Inspección</v>
          </cell>
          <cell r="H1021" t="str">
            <v>Existente</v>
          </cell>
        </row>
        <row r="1022">
          <cell r="A1022">
            <v>850</v>
          </cell>
          <cell r="B1022">
            <v>1145880.6000000001</v>
          </cell>
          <cell r="C1022">
            <v>1003501.32</v>
          </cell>
          <cell r="D1022">
            <v>1301.23</v>
          </cell>
          <cell r="E1022">
            <v>1298.32</v>
          </cell>
          <cell r="F1022">
            <v>2.9100000000000819</v>
          </cell>
          <cell r="G1022" t="str">
            <v>Pozo de Inspección</v>
          </cell>
          <cell r="H1022" t="str">
            <v>Nuevo</v>
          </cell>
        </row>
        <row r="1023">
          <cell r="A1023">
            <v>851</v>
          </cell>
          <cell r="B1023">
            <v>1146225.2</v>
          </cell>
          <cell r="C1023">
            <v>1002969.43</v>
          </cell>
          <cell r="D1023">
            <v>1311.92</v>
          </cell>
          <cell r="E1023">
            <v>1308.48</v>
          </cell>
          <cell r="F1023">
            <v>3.4400000000000546</v>
          </cell>
          <cell r="G1023" t="str">
            <v>Pozo de Inspección</v>
          </cell>
          <cell r="H1023" t="str">
            <v>Existente</v>
          </cell>
        </row>
        <row r="1024">
          <cell r="A1024">
            <v>852</v>
          </cell>
          <cell r="B1024">
            <v>1146182.1499999999</v>
          </cell>
          <cell r="C1024">
            <v>1002990.7</v>
          </cell>
          <cell r="D1024">
            <v>1315.96</v>
          </cell>
          <cell r="E1024">
            <v>1314.33</v>
          </cell>
          <cell r="F1024">
            <v>1.6300000000001091</v>
          </cell>
          <cell r="G1024" t="str">
            <v>Pozo de Inspección</v>
          </cell>
          <cell r="H1024" t="str">
            <v>Existente</v>
          </cell>
        </row>
        <row r="1025">
          <cell r="A1025">
            <v>853</v>
          </cell>
          <cell r="B1025">
            <v>1146183.3500000001</v>
          </cell>
          <cell r="C1025">
            <v>1002974.26</v>
          </cell>
          <cell r="D1025">
            <v>1315.85</v>
          </cell>
          <cell r="E1025">
            <v>1312.57</v>
          </cell>
          <cell r="F1025">
            <v>3.2799999999999727</v>
          </cell>
          <cell r="G1025" t="str">
            <v>Pozo de Inspección</v>
          </cell>
          <cell r="H1025" t="str">
            <v>Existente</v>
          </cell>
        </row>
        <row r="1026">
          <cell r="A1026">
            <v>854</v>
          </cell>
          <cell r="B1026">
            <v>1146172.6499999999</v>
          </cell>
          <cell r="C1026">
            <v>1002895.4</v>
          </cell>
          <cell r="D1026">
            <v>1315.19</v>
          </cell>
          <cell r="E1026">
            <v>1313.13</v>
          </cell>
          <cell r="F1026">
            <v>2.0599999999999454</v>
          </cell>
          <cell r="G1026" t="str">
            <v>Pozo de Inspección</v>
          </cell>
          <cell r="H1026" t="str">
            <v>Existente</v>
          </cell>
        </row>
        <row r="1027">
          <cell r="A1027">
            <v>855</v>
          </cell>
          <cell r="B1027">
            <v>1146199.79</v>
          </cell>
          <cell r="C1027">
            <v>1002962.24</v>
          </cell>
          <cell r="D1027">
            <v>1314.33</v>
          </cell>
          <cell r="E1027">
            <v>1312.35</v>
          </cell>
          <cell r="F1027">
            <v>1.9800000000000182</v>
          </cell>
          <cell r="G1027" t="str">
            <v>Pozo de Inspección</v>
          </cell>
          <cell r="H1027" t="str">
            <v>Existente</v>
          </cell>
        </row>
        <row r="1028">
          <cell r="A1028">
            <v>856</v>
          </cell>
          <cell r="B1028">
            <v>1146194.48</v>
          </cell>
          <cell r="C1028">
            <v>1002896.56</v>
          </cell>
          <cell r="D1028">
            <v>1313.36</v>
          </cell>
          <cell r="E1028">
            <v>1311.28</v>
          </cell>
          <cell r="F1028">
            <v>2.0799999999999272</v>
          </cell>
          <cell r="G1028" t="str">
            <v>Pozo de Inspección</v>
          </cell>
          <cell r="H1028" t="str">
            <v>Existente</v>
          </cell>
        </row>
        <row r="1029">
          <cell r="A1029">
            <v>857</v>
          </cell>
          <cell r="B1029">
            <v>1146100.68</v>
          </cell>
          <cell r="C1029">
            <v>1002901.12</v>
          </cell>
          <cell r="D1029">
            <v>1316.05</v>
          </cell>
          <cell r="E1029">
            <v>1312.73</v>
          </cell>
          <cell r="F1029">
            <v>3.3199999999999363</v>
          </cell>
          <cell r="G1029" t="str">
            <v>Pozo de Inspección</v>
          </cell>
          <cell r="H1029" t="str">
            <v>Existente</v>
          </cell>
        </row>
        <row r="1030">
          <cell r="A1030">
            <v>858</v>
          </cell>
          <cell r="B1030">
            <v>1146028.99</v>
          </cell>
          <cell r="C1030">
            <v>1002911.4</v>
          </cell>
          <cell r="D1030">
            <v>1309.18</v>
          </cell>
          <cell r="E1030">
            <v>1304.5999999999999</v>
          </cell>
          <cell r="F1030">
            <v>4.5800000000001546</v>
          </cell>
          <cell r="G1030" t="str">
            <v>Pozo de Inspección</v>
          </cell>
          <cell r="H1030" t="str">
            <v>Existente</v>
          </cell>
        </row>
        <row r="1031">
          <cell r="A1031">
            <v>859</v>
          </cell>
          <cell r="B1031">
            <v>1146007.9099999999</v>
          </cell>
          <cell r="C1031">
            <v>1002914.79</v>
          </cell>
          <cell r="D1031">
            <v>1307.8699999999999</v>
          </cell>
          <cell r="E1031">
            <v>1298.1199999999999</v>
          </cell>
          <cell r="F1031">
            <v>9.75</v>
          </cell>
          <cell r="G1031" t="str">
            <v>Pozo de Inspección</v>
          </cell>
          <cell r="H1031" t="str">
            <v>Existente</v>
          </cell>
        </row>
        <row r="1032">
          <cell r="A1032">
            <v>860</v>
          </cell>
          <cell r="B1032">
            <v>1146033.4099999999</v>
          </cell>
          <cell r="C1032">
            <v>1002956.08</v>
          </cell>
          <cell r="D1032">
            <v>1308.3800000000001</v>
          </cell>
          <cell r="E1032">
            <v>1305.57</v>
          </cell>
          <cell r="F1032">
            <v>2.8100000000001728</v>
          </cell>
          <cell r="G1032" t="str">
            <v>Pozo de Inspección</v>
          </cell>
          <cell r="H1032" t="str">
            <v>Existente</v>
          </cell>
        </row>
        <row r="1033">
          <cell r="A1033">
            <v>861</v>
          </cell>
          <cell r="B1033">
            <v>1146132.6299999999</v>
          </cell>
          <cell r="C1033">
            <v>1002775.27</v>
          </cell>
          <cell r="D1033">
            <v>1294.3499999999999</v>
          </cell>
          <cell r="E1033">
            <v>1292.52</v>
          </cell>
          <cell r="F1033">
            <v>1.8299999999999272</v>
          </cell>
          <cell r="G1033" t="str">
            <v>Pozo de Inspección</v>
          </cell>
          <cell r="H1033" t="str">
            <v>Existente</v>
          </cell>
        </row>
        <row r="1034">
          <cell r="A1034">
            <v>862</v>
          </cell>
          <cell r="B1034">
            <v>1146100.75</v>
          </cell>
          <cell r="C1034">
            <v>1002781.21</v>
          </cell>
          <cell r="D1034">
            <v>1297.3699999999999</v>
          </cell>
          <cell r="E1034">
            <v>1295.1500000000001</v>
          </cell>
          <cell r="F1034">
            <v>2.2199999999997999</v>
          </cell>
          <cell r="G1034" t="str">
            <v>Pozo de Inspección</v>
          </cell>
          <cell r="H1034" t="str">
            <v>Existente</v>
          </cell>
        </row>
        <row r="1035">
          <cell r="A1035">
            <v>863</v>
          </cell>
          <cell r="B1035">
            <v>1146084.6100000001</v>
          </cell>
          <cell r="C1035">
            <v>1002783.33</v>
          </cell>
          <cell r="D1035">
            <v>1301.93</v>
          </cell>
          <cell r="E1035">
            <v>1299.78</v>
          </cell>
          <cell r="F1035">
            <v>2.1500000000000909</v>
          </cell>
          <cell r="G1035" t="str">
            <v>Pozo de Inspección</v>
          </cell>
          <cell r="H1035" t="str">
            <v>Existente</v>
          </cell>
        </row>
        <row r="1036">
          <cell r="A1036">
            <v>867</v>
          </cell>
          <cell r="B1036">
            <v>1146090.95</v>
          </cell>
          <cell r="C1036">
            <v>1002811.09</v>
          </cell>
          <cell r="D1036">
            <v>1308.23</v>
          </cell>
          <cell r="E1036">
            <v>1304.42</v>
          </cell>
          <cell r="F1036">
            <v>3.8099999999999454</v>
          </cell>
          <cell r="G1036" t="str">
            <v>Pozo de Inspección</v>
          </cell>
          <cell r="H1036" t="str">
            <v>Existente</v>
          </cell>
        </row>
        <row r="1037">
          <cell r="A1037">
            <v>868</v>
          </cell>
          <cell r="B1037">
            <v>1146084.8</v>
          </cell>
          <cell r="C1037">
            <v>1002813.27</v>
          </cell>
          <cell r="D1037">
            <v>1310.6199999999999</v>
          </cell>
          <cell r="E1037">
            <v>1307.93</v>
          </cell>
          <cell r="F1037">
            <v>2.6899999999998272</v>
          </cell>
          <cell r="G1037" t="str">
            <v>Pozo de Inspección</v>
          </cell>
          <cell r="H1037" t="str">
            <v>Existente</v>
          </cell>
        </row>
        <row r="1038">
          <cell r="A1038">
            <v>869</v>
          </cell>
          <cell r="B1038">
            <v>1146070</v>
          </cell>
          <cell r="C1038">
            <v>1002815.75</v>
          </cell>
          <cell r="D1038">
            <v>1313.86</v>
          </cell>
          <cell r="E1038">
            <v>1310.95</v>
          </cell>
          <cell r="F1038">
            <v>2.9099999999998545</v>
          </cell>
          <cell r="G1038" t="str">
            <v>Pozo de Inspección</v>
          </cell>
          <cell r="H1038" t="str">
            <v>Existente</v>
          </cell>
        </row>
        <row r="1039">
          <cell r="A1039">
            <v>870</v>
          </cell>
          <cell r="B1039">
            <v>1146050.43</v>
          </cell>
          <cell r="C1039">
            <v>1002821.36</v>
          </cell>
          <cell r="D1039">
            <v>1314.75</v>
          </cell>
          <cell r="E1039">
            <v>1312.66</v>
          </cell>
          <cell r="F1039">
            <v>2.0899999999999181</v>
          </cell>
          <cell r="G1039" t="str">
            <v>Pozo de Inspección</v>
          </cell>
          <cell r="H1039" t="str">
            <v>Existente</v>
          </cell>
        </row>
        <row r="1040">
          <cell r="A1040">
            <v>871</v>
          </cell>
          <cell r="B1040">
            <v>1146276.3400000001</v>
          </cell>
          <cell r="C1040">
            <v>1003183.58</v>
          </cell>
          <cell r="D1040">
            <v>1308.57</v>
          </cell>
          <cell r="E1040">
            <v>1306.8399999999999</v>
          </cell>
          <cell r="F1040">
            <v>1.7300000000000182</v>
          </cell>
          <cell r="G1040" t="str">
            <v>Pozo de Inspección</v>
          </cell>
          <cell r="H1040" t="str">
            <v>Existente</v>
          </cell>
        </row>
        <row r="1041">
          <cell r="A1041">
            <v>872</v>
          </cell>
          <cell r="B1041">
            <v>1146122.1100000001</v>
          </cell>
          <cell r="C1041">
            <v>1003124.96</v>
          </cell>
          <cell r="D1041">
            <v>1313.09</v>
          </cell>
          <cell r="E1041">
            <v>1309.6500000000001</v>
          </cell>
          <cell r="F1041">
            <v>3.4399999999998272</v>
          </cell>
          <cell r="G1041" t="str">
            <v>Pozo de Inspección</v>
          </cell>
          <cell r="H1041" t="str">
            <v>Existente</v>
          </cell>
        </row>
        <row r="1042">
          <cell r="A1042">
            <v>873</v>
          </cell>
          <cell r="B1042">
            <v>1146279.3899999999</v>
          </cell>
          <cell r="C1042">
            <v>1003205.31</v>
          </cell>
          <cell r="D1042">
            <v>1310.1199999999999</v>
          </cell>
          <cell r="E1042">
            <v>1308.07</v>
          </cell>
          <cell r="F1042">
            <v>2.0499999999999545</v>
          </cell>
          <cell r="G1042" t="str">
            <v>Pozo de Inspección</v>
          </cell>
          <cell r="H1042" t="str">
            <v>Existente</v>
          </cell>
        </row>
        <row r="1043">
          <cell r="A1043">
            <v>874</v>
          </cell>
          <cell r="B1043">
            <v>1146353.3600000001</v>
          </cell>
          <cell r="C1043">
            <v>1003175.47</v>
          </cell>
          <cell r="D1043">
            <v>1315.55</v>
          </cell>
          <cell r="E1043">
            <v>1312.82</v>
          </cell>
          <cell r="F1043">
            <v>2.7300000000000182</v>
          </cell>
          <cell r="G1043" t="str">
            <v>Pozo de Inspección</v>
          </cell>
          <cell r="H1043" t="str">
            <v>Existente</v>
          </cell>
        </row>
        <row r="1044">
          <cell r="A1044">
            <v>875</v>
          </cell>
          <cell r="B1044">
            <v>1146352.5</v>
          </cell>
          <cell r="C1044">
            <v>1003177.97</v>
          </cell>
          <cell r="D1044">
            <v>1315.47</v>
          </cell>
          <cell r="E1044">
            <v>1313.56</v>
          </cell>
          <cell r="F1044">
            <v>1.9100000000000819</v>
          </cell>
          <cell r="G1044" t="str">
            <v>Pozo de Inspección</v>
          </cell>
          <cell r="H1044" t="str">
            <v>Existente</v>
          </cell>
        </row>
        <row r="1045">
          <cell r="A1045">
            <v>876</v>
          </cell>
          <cell r="B1045">
            <v>1146357.73</v>
          </cell>
          <cell r="C1045">
            <v>1003217.95</v>
          </cell>
          <cell r="D1045">
            <v>1315.06</v>
          </cell>
          <cell r="E1045">
            <v>1312.96</v>
          </cell>
          <cell r="F1045">
            <v>2.0999999999999091</v>
          </cell>
          <cell r="G1045" t="str">
            <v>Pozo de Inspección</v>
          </cell>
          <cell r="H1045" t="str">
            <v>Existente</v>
          </cell>
        </row>
        <row r="1046">
          <cell r="A1046">
            <v>877</v>
          </cell>
          <cell r="B1046">
            <v>1146262.81</v>
          </cell>
          <cell r="C1046">
            <v>1003152.99</v>
          </cell>
          <cell r="D1046">
            <v>1306.0999999999999</v>
          </cell>
          <cell r="E1046">
            <v>1301.33</v>
          </cell>
          <cell r="F1046">
            <v>4.7699999999999818</v>
          </cell>
          <cell r="G1046" t="str">
            <v>Pozo de Inspección</v>
          </cell>
          <cell r="H1046" t="str">
            <v>Existente</v>
          </cell>
        </row>
        <row r="1047">
          <cell r="A1047">
            <v>878</v>
          </cell>
          <cell r="B1047">
            <v>1146428.5900000001</v>
          </cell>
          <cell r="C1047">
            <v>1003170.37</v>
          </cell>
          <cell r="D1047">
            <v>1318.61</v>
          </cell>
          <cell r="E1047">
            <v>1316.71</v>
          </cell>
          <cell r="F1047">
            <v>1.8999999999998636</v>
          </cell>
          <cell r="G1047" t="str">
            <v>Pozo de Inspección</v>
          </cell>
          <cell r="H1047" t="str">
            <v>Existente</v>
          </cell>
        </row>
        <row r="1048">
          <cell r="A1048">
            <v>879</v>
          </cell>
          <cell r="B1048">
            <v>1146431.97</v>
          </cell>
          <cell r="C1048">
            <v>1003208.7</v>
          </cell>
          <cell r="D1048">
            <v>1315.55</v>
          </cell>
          <cell r="E1048">
            <v>1312.85</v>
          </cell>
          <cell r="F1048">
            <v>2.7000000000000455</v>
          </cell>
          <cell r="G1048" t="str">
            <v>Pozo de Inspección</v>
          </cell>
          <cell r="H1048" t="str">
            <v>Existente</v>
          </cell>
        </row>
        <row r="1049">
          <cell r="A1049">
            <v>880</v>
          </cell>
          <cell r="B1049">
            <v>1146407.79</v>
          </cell>
          <cell r="C1049">
            <v>1003248.93</v>
          </cell>
          <cell r="D1049">
            <v>1313.49</v>
          </cell>
          <cell r="E1049">
            <v>1309.24</v>
          </cell>
          <cell r="F1049">
            <v>4.25</v>
          </cell>
          <cell r="G1049" t="str">
            <v>Pozo de Inspección</v>
          </cell>
          <cell r="H1049" t="str">
            <v>Existente</v>
          </cell>
        </row>
        <row r="1050">
          <cell r="A1050">
            <v>881</v>
          </cell>
          <cell r="B1050">
            <v>1146313.6399999999</v>
          </cell>
          <cell r="C1050">
            <v>1003565.66</v>
          </cell>
          <cell r="D1050">
            <v>1308.98</v>
          </cell>
          <cell r="E1050">
            <v>1305.23</v>
          </cell>
          <cell r="F1050">
            <v>3.75</v>
          </cell>
          <cell r="G1050" t="str">
            <v>Pozo de Inspección</v>
          </cell>
          <cell r="H1050" t="str">
            <v>Existente</v>
          </cell>
        </row>
        <row r="1051">
          <cell r="A1051">
            <v>882</v>
          </cell>
          <cell r="B1051">
            <v>1146311.79</v>
          </cell>
          <cell r="C1051">
            <v>1003566.81</v>
          </cell>
          <cell r="D1051">
            <v>1308.8599999999999</v>
          </cell>
          <cell r="E1051">
            <v>1306.31</v>
          </cell>
          <cell r="F1051">
            <v>2.5499999999999545</v>
          </cell>
          <cell r="G1051" t="str">
            <v>Pozo de Inspección</v>
          </cell>
          <cell r="H1051" t="str">
            <v>Existente</v>
          </cell>
        </row>
        <row r="1052">
          <cell r="A1052">
            <v>883</v>
          </cell>
          <cell r="B1052">
            <v>1146371.02</v>
          </cell>
          <cell r="C1052">
            <v>1003573.27</v>
          </cell>
          <cell r="D1052">
            <v>1312.39</v>
          </cell>
          <cell r="E1052">
            <v>1306.81</v>
          </cell>
          <cell r="F1052">
            <v>5.5800000000001546</v>
          </cell>
          <cell r="G1052" t="str">
            <v>Pozo de Inspección</v>
          </cell>
          <cell r="H1052" t="str">
            <v>Existente</v>
          </cell>
        </row>
        <row r="1053">
          <cell r="A1053">
            <v>884</v>
          </cell>
          <cell r="B1053">
            <v>1146366.71</v>
          </cell>
          <cell r="C1053">
            <v>1003574.75</v>
          </cell>
          <cell r="D1053">
            <v>1312.14</v>
          </cell>
          <cell r="E1053">
            <v>1306.6400000000001</v>
          </cell>
          <cell r="F1053">
            <v>5.5</v>
          </cell>
          <cell r="G1053" t="str">
            <v>Pozo de Inspección</v>
          </cell>
          <cell r="H1053" t="str">
            <v>Existente</v>
          </cell>
        </row>
        <row r="1054">
          <cell r="A1054">
            <v>885</v>
          </cell>
          <cell r="B1054">
            <v>1146396.6000000001</v>
          </cell>
          <cell r="C1054">
            <v>1003587.38</v>
          </cell>
          <cell r="D1054">
            <v>1311.32</v>
          </cell>
          <cell r="E1054">
            <v>1308.3699999999999</v>
          </cell>
          <cell r="F1054">
            <v>2.9500000000000455</v>
          </cell>
          <cell r="G1054" t="str">
            <v>Pozo de Inspección</v>
          </cell>
          <cell r="H1054" t="str">
            <v>Existente</v>
          </cell>
        </row>
        <row r="1055">
          <cell r="A1055">
            <v>886</v>
          </cell>
          <cell r="B1055">
            <v>1146505.6100000001</v>
          </cell>
          <cell r="C1055">
            <v>1003605.27</v>
          </cell>
          <cell r="D1055">
            <v>1315.09</v>
          </cell>
          <cell r="E1055">
            <v>1312.27</v>
          </cell>
          <cell r="F1055">
            <v>2.8199999999999363</v>
          </cell>
          <cell r="G1055" t="str">
            <v>Pozo de Inspección</v>
          </cell>
          <cell r="H1055" t="str">
            <v>Existente</v>
          </cell>
        </row>
        <row r="1056">
          <cell r="A1056">
            <v>887</v>
          </cell>
          <cell r="B1056">
            <v>1146482.9099999999</v>
          </cell>
          <cell r="C1056">
            <v>1003588.24</v>
          </cell>
          <cell r="D1056">
            <v>1315.12</v>
          </cell>
          <cell r="E1056">
            <v>1312.51</v>
          </cell>
          <cell r="F1056">
            <v>2.6099999999999</v>
          </cell>
          <cell r="G1056" t="str">
            <v>Pozo de Inspección</v>
          </cell>
          <cell r="H1056" t="str">
            <v>Existente</v>
          </cell>
        </row>
        <row r="1057">
          <cell r="A1057">
            <v>888</v>
          </cell>
          <cell r="B1057">
            <v>1145066.01</v>
          </cell>
          <cell r="C1057">
            <v>1002518.49</v>
          </cell>
          <cell r="D1057">
            <v>1292.26</v>
          </cell>
          <cell r="E1057">
            <v>1290.01</v>
          </cell>
          <cell r="F1057">
            <v>2.25</v>
          </cell>
          <cell r="G1057" t="str">
            <v>Pozo de Inspección</v>
          </cell>
          <cell r="H1057" t="str">
            <v>Existente</v>
          </cell>
        </row>
        <row r="1058">
          <cell r="A1058">
            <v>889</v>
          </cell>
          <cell r="B1058">
            <v>1145079.98</v>
          </cell>
          <cell r="C1058">
            <v>1002534.9</v>
          </cell>
          <cell r="D1058">
            <v>1292.3699999999999</v>
          </cell>
          <cell r="E1058">
            <v>1291.68</v>
          </cell>
          <cell r="F1058">
            <v>0.6899999999998272</v>
          </cell>
          <cell r="G1058" t="str">
            <v>Pozo de Inspección</v>
          </cell>
          <cell r="H1058" t="str">
            <v>Existente</v>
          </cell>
        </row>
        <row r="1059">
          <cell r="A1059">
            <v>890</v>
          </cell>
          <cell r="B1059">
            <v>1146513.45</v>
          </cell>
          <cell r="C1059">
            <v>1003527.66</v>
          </cell>
          <cell r="D1059">
            <v>1313.63</v>
          </cell>
          <cell r="E1059">
            <v>1303.74</v>
          </cell>
          <cell r="F1059">
            <v>9.8900000000001</v>
          </cell>
          <cell r="G1059" t="str">
            <v>Pozo de Inspección</v>
          </cell>
          <cell r="H1059" t="str">
            <v>Existente</v>
          </cell>
        </row>
        <row r="1060">
          <cell r="A1060">
            <v>891</v>
          </cell>
          <cell r="B1060">
            <v>1146647.3799999999</v>
          </cell>
          <cell r="C1060">
            <v>1003928.46</v>
          </cell>
          <cell r="D1060">
            <v>1312.53</v>
          </cell>
          <cell r="E1060">
            <v>1308.53</v>
          </cell>
          <cell r="F1060">
            <v>4</v>
          </cell>
          <cell r="G1060" t="str">
            <v>Pozo de Inspección</v>
          </cell>
          <cell r="H1060" t="str">
            <v>Existente</v>
          </cell>
        </row>
        <row r="1061">
          <cell r="A1061">
            <v>892</v>
          </cell>
          <cell r="B1061">
            <v>1146635.8400000001</v>
          </cell>
          <cell r="C1061">
            <v>1003926.65</v>
          </cell>
          <cell r="D1061">
            <v>1312.98</v>
          </cell>
          <cell r="E1061">
            <v>1311.81</v>
          </cell>
          <cell r="F1061">
            <v>1.1700000000000728</v>
          </cell>
          <cell r="G1061" t="str">
            <v>Pozo de Inspección</v>
          </cell>
          <cell r="H1061" t="str">
            <v>Existente</v>
          </cell>
        </row>
        <row r="1062">
          <cell r="A1062">
            <v>893</v>
          </cell>
          <cell r="B1062">
            <v>1146625.02</v>
          </cell>
          <cell r="C1062">
            <v>1003951.99</v>
          </cell>
          <cell r="D1062">
            <v>1312.84</v>
          </cell>
          <cell r="E1062">
            <v>1311.56</v>
          </cell>
          <cell r="F1062">
            <v>1.2799999999999727</v>
          </cell>
          <cell r="G1062" t="str">
            <v>Pozo de Inspección</v>
          </cell>
          <cell r="H1062" t="str">
            <v>Existente</v>
          </cell>
        </row>
        <row r="1063">
          <cell r="A1063">
            <v>894</v>
          </cell>
          <cell r="B1063">
            <v>1146630.97</v>
          </cell>
          <cell r="C1063">
            <v>1003953.2</v>
          </cell>
          <cell r="D1063">
            <v>1312.67</v>
          </cell>
          <cell r="E1063">
            <v>1308.42</v>
          </cell>
          <cell r="F1063">
            <v>4.25</v>
          </cell>
          <cell r="G1063" t="str">
            <v>Pozo de Inspección</v>
          </cell>
          <cell r="H1063" t="str">
            <v>Existente</v>
          </cell>
        </row>
        <row r="1064">
          <cell r="A1064">
            <v>895</v>
          </cell>
          <cell r="B1064">
            <v>1146614.3899999999</v>
          </cell>
          <cell r="C1064">
            <v>1003973.08</v>
          </cell>
          <cell r="D1064">
            <v>1312.83</v>
          </cell>
          <cell r="E1064">
            <v>1307.71</v>
          </cell>
          <cell r="F1064">
            <v>5.1199999999998909</v>
          </cell>
          <cell r="G1064" t="str">
            <v>Pozo de Inspección</v>
          </cell>
          <cell r="H1064" t="str">
            <v>Existente</v>
          </cell>
        </row>
        <row r="1065">
          <cell r="A1065">
            <v>896</v>
          </cell>
          <cell r="B1065">
            <v>1146607.47</v>
          </cell>
          <cell r="C1065">
            <v>1003972.1</v>
          </cell>
          <cell r="D1065">
            <v>1312.81</v>
          </cell>
          <cell r="E1065">
            <v>1311.57</v>
          </cell>
          <cell r="F1065">
            <v>1.2400000000000091</v>
          </cell>
          <cell r="G1065" t="str">
            <v>Pozo de Inspección</v>
          </cell>
          <cell r="H1065" t="str">
            <v>Existente</v>
          </cell>
        </row>
        <row r="1066">
          <cell r="A1066">
            <v>897</v>
          </cell>
          <cell r="B1066">
            <v>1146594.5900000001</v>
          </cell>
          <cell r="C1066">
            <v>1004003.27</v>
          </cell>
          <cell r="D1066">
            <v>1306.8800000000001</v>
          </cell>
          <cell r="E1066">
            <v>1302.68</v>
          </cell>
          <cell r="F1066">
            <v>4.2000000000000455</v>
          </cell>
          <cell r="G1066" t="str">
            <v>Pozo de Inspección</v>
          </cell>
          <cell r="H1066" t="str">
            <v>Existente</v>
          </cell>
        </row>
        <row r="1067">
          <cell r="A1067">
            <v>898</v>
          </cell>
          <cell r="B1067">
            <v>1146568.9099999999</v>
          </cell>
          <cell r="C1067">
            <v>1004002.46</v>
          </cell>
          <cell r="D1067">
            <v>1311.81</v>
          </cell>
          <cell r="E1067">
            <v>1309.81</v>
          </cell>
          <cell r="F1067">
            <v>2</v>
          </cell>
          <cell r="G1067" t="str">
            <v>Pozo de Inspección</v>
          </cell>
          <cell r="H1067" t="str">
            <v>Existente</v>
          </cell>
        </row>
        <row r="1068">
          <cell r="A1068">
            <v>899</v>
          </cell>
          <cell r="B1068">
            <v>1146578.44</v>
          </cell>
          <cell r="C1068">
            <v>1003977.96</v>
          </cell>
          <cell r="D1068">
            <v>1312.28</v>
          </cell>
          <cell r="E1068">
            <v>1310.27</v>
          </cell>
          <cell r="F1068">
            <v>2.0099999999999909</v>
          </cell>
          <cell r="G1068" t="str">
            <v>Pozo de Inspección</v>
          </cell>
          <cell r="H1068" t="str">
            <v>Existente</v>
          </cell>
        </row>
        <row r="1069">
          <cell r="A1069">
            <v>900</v>
          </cell>
          <cell r="B1069">
            <v>1146553.8899999999</v>
          </cell>
          <cell r="C1069">
            <v>1003960.9</v>
          </cell>
          <cell r="D1069">
            <v>1312.36</v>
          </cell>
          <cell r="E1069">
            <v>1307.56</v>
          </cell>
          <cell r="F1069">
            <v>4.7999999999999545</v>
          </cell>
          <cell r="G1069" t="str">
            <v>Pozo de Inspección</v>
          </cell>
          <cell r="H1069" t="str">
            <v>Existente</v>
          </cell>
        </row>
        <row r="1070">
          <cell r="A1070">
            <v>901</v>
          </cell>
          <cell r="B1070">
            <v>1146664.8500000001</v>
          </cell>
          <cell r="C1070">
            <v>1002973.08</v>
          </cell>
          <cell r="D1070">
            <v>1321.08</v>
          </cell>
          <cell r="E1070">
            <v>1319.5</v>
          </cell>
          <cell r="F1070">
            <v>1.5799999999999272</v>
          </cell>
          <cell r="G1070" t="str">
            <v>Pozo de Inspección</v>
          </cell>
          <cell r="H1070" t="str">
            <v>Existente</v>
          </cell>
        </row>
        <row r="1071">
          <cell r="A1071">
            <v>902</v>
          </cell>
          <cell r="B1071">
            <v>1146576.8</v>
          </cell>
          <cell r="C1071">
            <v>1003063.59</v>
          </cell>
          <cell r="D1071">
            <v>1319.7</v>
          </cell>
          <cell r="E1071">
            <v>1317.07</v>
          </cell>
          <cell r="F1071">
            <v>2.6300000000001091</v>
          </cell>
          <cell r="G1071" t="str">
            <v>Pozo de Inspección</v>
          </cell>
          <cell r="H1071" t="str">
            <v>Existente</v>
          </cell>
        </row>
        <row r="1072">
          <cell r="A1072">
            <v>903</v>
          </cell>
          <cell r="B1072">
            <v>1146573.44</v>
          </cell>
          <cell r="C1072">
            <v>1003050.86</v>
          </cell>
          <cell r="D1072">
            <v>1319.13</v>
          </cell>
          <cell r="E1072">
            <v>1315.2</v>
          </cell>
          <cell r="F1072">
            <v>3.9300000000000637</v>
          </cell>
          <cell r="G1072" t="str">
            <v>Pozo de Inspección</v>
          </cell>
          <cell r="H1072" t="str">
            <v>Existente</v>
          </cell>
        </row>
        <row r="1073">
          <cell r="A1073">
            <v>904</v>
          </cell>
          <cell r="B1073">
            <v>1146577.03</v>
          </cell>
          <cell r="C1073">
            <v>1003058.78</v>
          </cell>
          <cell r="D1073">
            <v>1319.32</v>
          </cell>
          <cell r="E1073">
            <v>1317.41</v>
          </cell>
          <cell r="F1073">
            <v>1.9099999999998545</v>
          </cell>
          <cell r="G1073" t="str">
            <v>Pozo de Inspección</v>
          </cell>
          <cell r="H1073" t="str">
            <v>Existente</v>
          </cell>
        </row>
        <row r="1074">
          <cell r="A1074">
            <v>905</v>
          </cell>
          <cell r="B1074">
            <v>1146575.8600000001</v>
          </cell>
          <cell r="C1074">
            <v>1003086.99</v>
          </cell>
          <cell r="D1074">
            <v>1320.42</v>
          </cell>
          <cell r="E1074">
            <v>1315.61</v>
          </cell>
          <cell r="F1074">
            <v>4.8100000000001728</v>
          </cell>
          <cell r="G1074" t="str">
            <v>Pozo de Inspección</v>
          </cell>
          <cell r="H1074" t="str">
            <v>Existente</v>
          </cell>
        </row>
        <row r="1075">
          <cell r="A1075">
            <v>906</v>
          </cell>
          <cell r="B1075">
            <v>1146574.8500000001</v>
          </cell>
          <cell r="C1075">
            <v>1003095.94</v>
          </cell>
          <cell r="D1075">
            <v>1320.61</v>
          </cell>
          <cell r="E1075">
            <v>1313.27</v>
          </cell>
          <cell r="F1075">
            <v>7.3399999999999181</v>
          </cell>
          <cell r="G1075" t="str">
            <v>Pozo de Inspección</v>
          </cell>
          <cell r="H1075" t="str">
            <v>Existente</v>
          </cell>
        </row>
        <row r="1076">
          <cell r="A1076">
            <v>907</v>
          </cell>
          <cell r="B1076">
            <v>1146578.42</v>
          </cell>
          <cell r="C1076">
            <v>1003101.99</v>
          </cell>
          <cell r="D1076">
            <v>1320.6</v>
          </cell>
          <cell r="E1076">
            <v>1318.75</v>
          </cell>
          <cell r="F1076">
            <v>1.8499999999999091</v>
          </cell>
          <cell r="G1076" t="str">
            <v>Pozo de Inspección</v>
          </cell>
          <cell r="H1076" t="str">
            <v>Existente</v>
          </cell>
        </row>
        <row r="1077">
          <cell r="A1077">
            <v>908</v>
          </cell>
          <cell r="B1077">
            <v>1146577.18</v>
          </cell>
          <cell r="C1077">
            <v>1003121.26</v>
          </cell>
          <cell r="D1077">
            <v>1317.99</v>
          </cell>
          <cell r="E1077">
            <v>1312.65</v>
          </cell>
          <cell r="F1077">
            <v>5.3399999999999181</v>
          </cell>
          <cell r="G1077" t="str">
            <v>Pozo de Inspección</v>
          </cell>
          <cell r="H1077" t="str">
            <v>Existente</v>
          </cell>
        </row>
        <row r="1078">
          <cell r="A1078">
            <v>909</v>
          </cell>
          <cell r="B1078">
            <v>1146580.04</v>
          </cell>
          <cell r="C1078">
            <v>1003162.69</v>
          </cell>
          <cell r="D1078">
            <v>1314.09</v>
          </cell>
          <cell r="E1078">
            <v>1308.94</v>
          </cell>
          <cell r="F1078">
            <v>5.1499999999998636</v>
          </cell>
          <cell r="G1078" t="str">
            <v>Pozo de Inspección</v>
          </cell>
          <cell r="H1078" t="str">
            <v>Existente</v>
          </cell>
        </row>
        <row r="1079">
          <cell r="A1079">
            <v>910</v>
          </cell>
          <cell r="B1079">
            <v>1146588.58</v>
          </cell>
          <cell r="C1079">
            <v>1003168.02</v>
          </cell>
          <cell r="D1079">
            <v>1314.1</v>
          </cell>
          <cell r="E1079">
            <v>1309.02</v>
          </cell>
          <cell r="F1079">
            <v>5.0799999999999272</v>
          </cell>
          <cell r="G1079" t="str">
            <v>Pozo de Inspección</v>
          </cell>
          <cell r="H1079" t="str">
            <v>Existente</v>
          </cell>
        </row>
        <row r="1080">
          <cell r="A1080">
            <v>911</v>
          </cell>
          <cell r="B1080">
            <v>1146589.78</v>
          </cell>
          <cell r="C1080">
            <v>1003180.79</v>
          </cell>
          <cell r="D1080">
            <v>1313.29</v>
          </cell>
          <cell r="E1080">
            <v>1311.38</v>
          </cell>
          <cell r="F1080">
            <v>1.9099999999998545</v>
          </cell>
          <cell r="G1080" t="str">
            <v>Pozo de Inspección</v>
          </cell>
          <cell r="H1080" t="str">
            <v>Existente</v>
          </cell>
        </row>
        <row r="1081">
          <cell r="A1081">
            <v>912</v>
          </cell>
          <cell r="B1081">
            <v>1146510.98</v>
          </cell>
          <cell r="C1081">
            <v>1003235.26</v>
          </cell>
          <cell r="D1081">
            <v>1312.99</v>
          </cell>
          <cell r="E1081">
            <v>1308.32</v>
          </cell>
          <cell r="F1081">
            <v>4.6700000000000728</v>
          </cell>
          <cell r="G1081" t="str">
            <v>Pozo de Inspección</v>
          </cell>
          <cell r="H1081" t="str">
            <v>Existente</v>
          </cell>
        </row>
        <row r="1082">
          <cell r="A1082">
            <v>913</v>
          </cell>
          <cell r="B1082">
            <v>1146500.0900000001</v>
          </cell>
          <cell r="C1082">
            <v>1003099.85</v>
          </cell>
          <cell r="D1082">
            <v>1320.3</v>
          </cell>
          <cell r="E1082">
            <v>1318.18</v>
          </cell>
          <cell r="F1082">
            <v>2.1199999999998909</v>
          </cell>
          <cell r="G1082" t="str">
            <v>Pozo de Inspección</v>
          </cell>
          <cell r="H1082" t="str">
            <v>Existente</v>
          </cell>
        </row>
        <row r="1083">
          <cell r="A1083">
            <v>914</v>
          </cell>
          <cell r="B1083">
            <v>1146530.1599999999</v>
          </cell>
          <cell r="C1083">
            <v>1003050.06</v>
          </cell>
          <cell r="D1083">
            <v>1318.92</v>
          </cell>
          <cell r="E1083">
            <v>1316.21</v>
          </cell>
          <cell r="F1083">
            <v>2.7100000000000364</v>
          </cell>
          <cell r="G1083" t="str">
            <v>Pozo de Inspección</v>
          </cell>
          <cell r="H1083" t="str">
            <v>Existente</v>
          </cell>
        </row>
        <row r="1084">
          <cell r="A1084">
            <v>915</v>
          </cell>
          <cell r="B1084">
            <v>1146524.6399999999</v>
          </cell>
          <cell r="C1084">
            <v>1003086.85</v>
          </cell>
          <cell r="D1084">
            <v>1320.26</v>
          </cell>
          <cell r="E1084">
            <v>1318.73</v>
          </cell>
          <cell r="F1084">
            <v>1.5299999999999727</v>
          </cell>
          <cell r="G1084" t="str">
            <v>Pozo de Inspección</v>
          </cell>
          <cell r="H1084" t="str">
            <v>Existente</v>
          </cell>
        </row>
        <row r="1085">
          <cell r="A1085">
            <v>916</v>
          </cell>
          <cell r="B1085">
            <v>1146524.02</v>
          </cell>
          <cell r="C1085">
            <v>1003100.1</v>
          </cell>
          <cell r="D1085">
            <v>1320.08</v>
          </cell>
          <cell r="E1085">
            <v>1318.23</v>
          </cell>
          <cell r="F1085">
            <v>1.8499999999999091</v>
          </cell>
          <cell r="G1085" t="str">
            <v>Pozo de Inspección</v>
          </cell>
          <cell r="H1085" t="str">
            <v>Existente</v>
          </cell>
        </row>
        <row r="1086">
          <cell r="A1086">
            <v>917</v>
          </cell>
          <cell r="B1086">
            <v>1146671.07</v>
          </cell>
          <cell r="C1086">
            <v>1003119.21</v>
          </cell>
          <cell r="D1086">
            <v>1321.46</v>
          </cell>
          <cell r="E1086">
            <v>1319.69</v>
          </cell>
          <cell r="F1086">
            <v>1.7699999999999818</v>
          </cell>
          <cell r="G1086" t="str">
            <v>Pozo de Inspección</v>
          </cell>
          <cell r="H1086" t="str">
            <v>Existente</v>
          </cell>
        </row>
        <row r="1087">
          <cell r="A1087">
            <v>918</v>
          </cell>
          <cell r="B1087">
            <v>1146506.27</v>
          </cell>
          <cell r="C1087">
            <v>1003165.05</v>
          </cell>
          <cell r="D1087">
            <v>1314.85</v>
          </cell>
          <cell r="E1087">
            <v>1308.33</v>
          </cell>
          <cell r="F1087">
            <v>6.5199999999999818</v>
          </cell>
          <cell r="G1087" t="str">
            <v>Pozo de Inspección</v>
          </cell>
          <cell r="H1087" t="str">
            <v>Existente</v>
          </cell>
        </row>
        <row r="1088">
          <cell r="A1088">
            <v>919</v>
          </cell>
          <cell r="B1088">
            <v>1146528.92</v>
          </cell>
          <cell r="C1088">
            <v>1003225.71</v>
          </cell>
          <cell r="D1088">
            <v>1315.46</v>
          </cell>
          <cell r="E1088">
            <v>1310.3399999999999</v>
          </cell>
          <cell r="F1088">
            <v>5.1200000000001182</v>
          </cell>
          <cell r="G1088" t="str">
            <v>Pozo de Inspección</v>
          </cell>
          <cell r="H1088" t="str">
            <v>Existente</v>
          </cell>
        </row>
        <row r="1089">
          <cell r="A1089">
            <v>920</v>
          </cell>
          <cell r="B1089">
            <v>1145733.73</v>
          </cell>
          <cell r="C1089">
            <v>1002728.65</v>
          </cell>
          <cell r="D1089">
            <v>1287.0999999999999</v>
          </cell>
          <cell r="E1089">
            <v>1286.1600000000001</v>
          </cell>
          <cell r="F1089">
            <v>0.9399999999998272</v>
          </cell>
          <cell r="G1089" t="str">
            <v>Pozo de Inspección</v>
          </cell>
          <cell r="H1089" t="str">
            <v>Existente</v>
          </cell>
        </row>
        <row r="1090">
          <cell r="A1090">
            <v>921</v>
          </cell>
          <cell r="B1090">
            <v>1145408.71</v>
          </cell>
          <cell r="C1090">
            <v>1003574.48</v>
          </cell>
          <cell r="D1090">
            <v>1302.83</v>
          </cell>
          <cell r="E1090">
            <v>1301.8699999999999</v>
          </cell>
          <cell r="F1090">
            <v>0.96000000000003638</v>
          </cell>
          <cell r="G1090" t="str">
            <v>Pozo de Inspección</v>
          </cell>
          <cell r="H1090" t="str">
            <v>Existente</v>
          </cell>
        </row>
        <row r="1091">
          <cell r="A1091">
            <v>922</v>
          </cell>
          <cell r="B1091">
            <v>1145417.29</v>
          </cell>
          <cell r="C1091">
            <v>1003612.37</v>
          </cell>
          <cell r="D1091">
            <v>1301.8800000000001</v>
          </cell>
          <cell r="E1091">
            <v>1300.03</v>
          </cell>
          <cell r="F1091">
            <v>1.8500000000001364</v>
          </cell>
          <cell r="G1091" t="str">
            <v>Pozo de Inspección</v>
          </cell>
          <cell r="H1091" t="str">
            <v>Existente</v>
          </cell>
        </row>
        <row r="1092">
          <cell r="A1092">
            <v>923</v>
          </cell>
          <cell r="B1092">
            <v>1145366.1399999999</v>
          </cell>
          <cell r="C1092">
            <v>1003608.4</v>
          </cell>
          <cell r="D1092">
            <v>1302.1199999999999</v>
          </cell>
          <cell r="E1092">
            <v>1300.82</v>
          </cell>
          <cell r="F1092">
            <v>1.2999999999999545</v>
          </cell>
          <cell r="G1092" t="str">
            <v>Pozo de Inspección</v>
          </cell>
          <cell r="H1092" t="str">
            <v>Existente</v>
          </cell>
        </row>
        <row r="1093">
          <cell r="A1093">
            <v>924</v>
          </cell>
          <cell r="B1093">
            <v>1145389.56</v>
          </cell>
          <cell r="C1093">
            <v>1003628.32</v>
          </cell>
          <cell r="D1093">
            <v>1301.69</v>
          </cell>
          <cell r="E1093">
            <v>1299.21</v>
          </cell>
          <cell r="F1093">
            <v>2.4800000000000182</v>
          </cell>
          <cell r="G1093" t="str">
            <v>Pozo de Inspección</v>
          </cell>
          <cell r="H1093" t="str">
            <v>Existente</v>
          </cell>
        </row>
        <row r="1094">
          <cell r="A1094">
            <v>925</v>
          </cell>
          <cell r="B1094">
            <v>1145384.73</v>
          </cell>
          <cell r="C1094">
            <v>1003631.52</v>
          </cell>
          <cell r="D1094">
            <v>1301.6500000000001</v>
          </cell>
          <cell r="E1094">
            <v>1298.45</v>
          </cell>
          <cell r="F1094">
            <v>3.2000000000000455</v>
          </cell>
          <cell r="G1094" t="str">
            <v>Pozo de Inspección</v>
          </cell>
          <cell r="H1094" t="str">
            <v>Existente</v>
          </cell>
        </row>
        <row r="1095">
          <cell r="A1095">
            <v>926</v>
          </cell>
          <cell r="B1095">
            <v>1145362.07</v>
          </cell>
          <cell r="C1095">
            <v>1003645.34</v>
          </cell>
          <cell r="D1095">
            <v>1300.95</v>
          </cell>
          <cell r="E1095">
            <v>1298.8499999999999</v>
          </cell>
          <cell r="F1095">
            <v>2.1000000000001364</v>
          </cell>
          <cell r="G1095" t="str">
            <v>Pozo de Inspección</v>
          </cell>
          <cell r="H1095" t="str">
            <v>Existente</v>
          </cell>
        </row>
        <row r="1096">
          <cell r="A1096">
            <v>928</v>
          </cell>
          <cell r="B1096">
            <v>1145338.8700000001</v>
          </cell>
          <cell r="C1096">
            <v>1003625.44</v>
          </cell>
          <cell r="D1096">
            <v>1300.58</v>
          </cell>
          <cell r="E1096">
            <v>1299.6400000000001</v>
          </cell>
          <cell r="F1096">
            <v>0.9399999999998272</v>
          </cell>
          <cell r="G1096" t="str">
            <v>Pozo de Inspección</v>
          </cell>
          <cell r="H1096" t="str">
            <v>Nuevo</v>
          </cell>
        </row>
        <row r="1097">
          <cell r="A1097">
            <v>929</v>
          </cell>
          <cell r="B1097">
            <v>1145350.31</v>
          </cell>
          <cell r="C1097">
            <v>1003590.42</v>
          </cell>
          <cell r="D1097">
            <v>1301.27</v>
          </cell>
          <cell r="E1097">
            <v>1300.76</v>
          </cell>
          <cell r="F1097">
            <v>0.50999999999999091</v>
          </cell>
          <cell r="G1097" t="str">
            <v>Pozo de Inspección</v>
          </cell>
          <cell r="H1097" t="str">
            <v>Existente</v>
          </cell>
        </row>
        <row r="1098">
          <cell r="A1098">
            <v>930</v>
          </cell>
          <cell r="B1098">
            <v>1145308.31</v>
          </cell>
          <cell r="C1098">
            <v>1003518.95</v>
          </cell>
          <cell r="D1098">
            <v>1299.3499999999999</v>
          </cell>
          <cell r="E1098">
            <v>1297.93</v>
          </cell>
          <cell r="F1098">
            <v>1.4199999999998454</v>
          </cell>
          <cell r="G1098" t="str">
            <v>Pozo de Inspección</v>
          </cell>
          <cell r="H1098" t="str">
            <v>Existente</v>
          </cell>
        </row>
        <row r="1099">
          <cell r="A1099">
            <v>931</v>
          </cell>
          <cell r="B1099">
            <v>1146036</v>
          </cell>
          <cell r="C1099">
            <v>1002984.98</v>
          </cell>
          <cell r="D1099">
            <v>1310.98</v>
          </cell>
          <cell r="E1099">
            <v>1306.01</v>
          </cell>
          <cell r="F1099">
            <v>4.9700000000000273</v>
          </cell>
          <cell r="G1099" t="str">
            <v>Pozo de Inspección</v>
          </cell>
          <cell r="H1099" t="str">
            <v>Existente</v>
          </cell>
        </row>
        <row r="1100">
          <cell r="A1100">
            <v>932</v>
          </cell>
          <cell r="B1100">
            <v>1146106.3899999999</v>
          </cell>
          <cell r="C1100">
            <v>1002979.3</v>
          </cell>
          <cell r="D1100">
            <v>1316.66</v>
          </cell>
          <cell r="E1100">
            <v>1314.84</v>
          </cell>
          <cell r="F1100">
            <v>1.8200000000001637</v>
          </cell>
          <cell r="G1100" t="str">
            <v>Pozo de Inspección</v>
          </cell>
          <cell r="H1100" t="str">
            <v>Existente</v>
          </cell>
        </row>
        <row r="1101">
          <cell r="A1101">
            <v>933</v>
          </cell>
          <cell r="B1101">
            <v>1146113.74</v>
          </cell>
          <cell r="C1101">
            <v>1002978.29</v>
          </cell>
          <cell r="D1101">
            <v>1316.77</v>
          </cell>
          <cell r="E1101">
            <v>1315.2</v>
          </cell>
          <cell r="F1101">
            <v>1.5699999999999363</v>
          </cell>
          <cell r="G1101" t="str">
            <v>Pozo de Inspección</v>
          </cell>
          <cell r="H1101" t="str">
            <v>Existente</v>
          </cell>
        </row>
        <row r="1102">
          <cell r="A1102">
            <v>934</v>
          </cell>
          <cell r="B1102">
            <v>1146100.3600000001</v>
          </cell>
          <cell r="C1102">
            <v>1002861.34</v>
          </cell>
          <cell r="D1102">
            <v>1315.38</v>
          </cell>
          <cell r="E1102">
            <v>1313.2</v>
          </cell>
          <cell r="F1102">
            <v>2.1800000000000637</v>
          </cell>
          <cell r="G1102" t="str">
            <v>Pozo de Inspección</v>
          </cell>
          <cell r="H1102" t="str">
            <v>Existente</v>
          </cell>
        </row>
        <row r="1103">
          <cell r="A1103">
            <v>935</v>
          </cell>
          <cell r="B1103">
            <v>1146033.28</v>
          </cell>
          <cell r="C1103">
            <v>1002847</v>
          </cell>
          <cell r="D1103">
            <v>1313.03</v>
          </cell>
          <cell r="E1103">
            <v>1310.5899999999999</v>
          </cell>
          <cell r="F1103">
            <v>2.4400000000000546</v>
          </cell>
          <cell r="G1103" t="str">
            <v>Pozo de Inspección</v>
          </cell>
          <cell r="H1103" t="str">
            <v>Existente</v>
          </cell>
        </row>
        <row r="1104">
          <cell r="A1104">
            <v>936</v>
          </cell>
          <cell r="B1104">
            <v>1146021.81</v>
          </cell>
          <cell r="C1104">
            <v>1002852.47</v>
          </cell>
          <cell r="D1104">
            <v>1308.0999999999999</v>
          </cell>
          <cell r="E1104">
            <v>1305.32</v>
          </cell>
          <cell r="F1104">
            <v>2.7799999999999727</v>
          </cell>
          <cell r="G1104" t="str">
            <v>Pozo de Inspección</v>
          </cell>
          <cell r="H1104" t="str">
            <v>Existente</v>
          </cell>
        </row>
        <row r="1105">
          <cell r="A1105">
            <v>937</v>
          </cell>
          <cell r="B1105">
            <v>1146028.5</v>
          </cell>
          <cell r="C1105">
            <v>1002887.56</v>
          </cell>
          <cell r="D1105">
            <v>1308.8</v>
          </cell>
          <cell r="E1105">
            <v>1307.44</v>
          </cell>
          <cell r="F1105">
            <v>1.3599999999999</v>
          </cell>
          <cell r="G1105" t="str">
            <v>Pozo de Inspección</v>
          </cell>
          <cell r="H1105" t="str">
            <v>Existente</v>
          </cell>
        </row>
        <row r="1106">
          <cell r="A1106">
            <v>938</v>
          </cell>
          <cell r="B1106">
            <v>1146084.75</v>
          </cell>
          <cell r="C1106">
            <v>1002842.68</v>
          </cell>
          <cell r="D1106">
            <v>1314.9</v>
          </cell>
          <cell r="E1106">
            <v>1313.26</v>
          </cell>
          <cell r="F1106">
            <v>1.6400000000001</v>
          </cell>
          <cell r="G1106" t="str">
            <v>Pozo de Inspección</v>
          </cell>
          <cell r="H1106" t="str">
            <v>Existente</v>
          </cell>
        </row>
        <row r="1107">
          <cell r="A1107">
            <v>939</v>
          </cell>
          <cell r="B1107">
            <v>1146007.3899999999</v>
          </cell>
          <cell r="C1107">
            <v>1002856.55</v>
          </cell>
          <cell r="D1107">
            <v>1302.48</v>
          </cell>
          <cell r="E1107">
            <v>1300.83</v>
          </cell>
          <cell r="F1107">
            <v>1.6500000000000909</v>
          </cell>
          <cell r="G1107" t="str">
            <v>Pozo de Inspección</v>
          </cell>
          <cell r="H1107" t="str">
            <v>Existente</v>
          </cell>
        </row>
        <row r="1108">
          <cell r="A1108">
            <v>940</v>
          </cell>
          <cell r="B1108">
            <v>1146000.49</v>
          </cell>
          <cell r="C1108">
            <v>1002891.3</v>
          </cell>
          <cell r="D1108">
            <v>1295.45</v>
          </cell>
          <cell r="E1108">
            <v>1285.67</v>
          </cell>
          <cell r="F1108">
            <v>9.7799999999999727</v>
          </cell>
          <cell r="G1108" t="str">
            <v>Pozo de Inspección</v>
          </cell>
          <cell r="H1108" t="str">
            <v>Existente</v>
          </cell>
        </row>
        <row r="1109">
          <cell r="A1109">
            <v>941</v>
          </cell>
          <cell r="B1109">
            <v>1145238.75</v>
          </cell>
          <cell r="C1109">
            <v>1003306.14</v>
          </cell>
          <cell r="D1109">
            <v>1279.96</v>
          </cell>
          <cell r="E1109">
            <v>1275.72</v>
          </cell>
          <cell r="F1109">
            <v>4.2400000000000091</v>
          </cell>
          <cell r="G1109" t="str">
            <v>Pozo de Inspección</v>
          </cell>
          <cell r="H1109" t="str">
            <v>Nuevo</v>
          </cell>
        </row>
        <row r="1110">
          <cell r="A1110">
            <v>942</v>
          </cell>
          <cell r="B1110">
            <v>1145243.06</v>
          </cell>
          <cell r="C1110">
            <v>1003305.4</v>
          </cell>
          <cell r="D1110">
            <v>1280.43</v>
          </cell>
          <cell r="E1110">
            <v>1277.5999999999999</v>
          </cell>
          <cell r="F1110">
            <v>2.8300000000001546</v>
          </cell>
          <cell r="G1110" t="str">
            <v>Pozo de Inspección</v>
          </cell>
          <cell r="H1110" t="str">
            <v>Existente</v>
          </cell>
        </row>
        <row r="1111">
          <cell r="A1111">
            <v>943</v>
          </cell>
          <cell r="B1111">
            <v>1145228.54</v>
          </cell>
          <cell r="C1111">
            <v>1003310.73</v>
          </cell>
          <cell r="D1111">
            <v>1279.1500000000001</v>
          </cell>
          <cell r="E1111">
            <v>1274.93</v>
          </cell>
          <cell r="F1111">
            <v>4.2200000000000273</v>
          </cell>
          <cell r="G1111" t="str">
            <v>Pozo de Inspección</v>
          </cell>
          <cell r="H1111" t="str">
            <v>Existente</v>
          </cell>
        </row>
        <row r="1112">
          <cell r="A1112">
            <v>944</v>
          </cell>
          <cell r="B1112">
            <v>1145187.79</v>
          </cell>
          <cell r="C1112">
            <v>1003327.52</v>
          </cell>
          <cell r="D1112">
            <v>1277.8</v>
          </cell>
          <cell r="E1112">
            <v>1274.76</v>
          </cell>
          <cell r="F1112">
            <v>3.0399999999999636</v>
          </cell>
          <cell r="G1112" t="str">
            <v>Pozo de Inspección</v>
          </cell>
          <cell r="H1112" t="str">
            <v>Existente</v>
          </cell>
        </row>
        <row r="1113">
          <cell r="A1113">
            <v>945</v>
          </cell>
          <cell r="B1113">
            <v>1145324.22</v>
          </cell>
          <cell r="C1113">
            <v>1003263.93</v>
          </cell>
          <cell r="D1113">
            <v>1280.24</v>
          </cell>
          <cell r="E1113">
            <v>1279.0999999999999</v>
          </cell>
          <cell r="F1113">
            <v>1.1400000000001</v>
          </cell>
          <cell r="G1113" t="str">
            <v>Pozo de Inspección</v>
          </cell>
          <cell r="H1113" t="str">
            <v>Existente</v>
          </cell>
        </row>
        <row r="1114">
          <cell r="A1114">
            <v>946</v>
          </cell>
          <cell r="B1114">
            <v>1145326.67</v>
          </cell>
          <cell r="C1114">
            <v>1003259.02</v>
          </cell>
          <cell r="D1114">
            <v>1280.6600000000001</v>
          </cell>
          <cell r="E1114">
            <v>1277.6500000000001</v>
          </cell>
          <cell r="F1114">
            <v>3.0099999999999909</v>
          </cell>
          <cell r="G1114" t="str">
            <v>Pozo de Inspección</v>
          </cell>
          <cell r="H1114" t="str">
            <v>Existente</v>
          </cell>
        </row>
        <row r="1115">
          <cell r="A1115">
            <v>947</v>
          </cell>
          <cell r="B1115">
            <v>1145351.3899999999</v>
          </cell>
          <cell r="C1115">
            <v>1003242.97</v>
          </cell>
          <cell r="D1115">
            <v>1282.68</v>
          </cell>
          <cell r="E1115">
            <v>1281.82</v>
          </cell>
          <cell r="F1115">
            <v>0.86000000000012733</v>
          </cell>
          <cell r="G1115" t="str">
            <v>Pozo de Inspección</v>
          </cell>
          <cell r="H1115" t="str">
            <v>Existente</v>
          </cell>
        </row>
        <row r="1116">
          <cell r="A1116">
            <v>948</v>
          </cell>
          <cell r="B1116">
            <v>1145350.79</v>
          </cell>
          <cell r="C1116">
            <v>1003239.55</v>
          </cell>
          <cell r="D1116">
            <v>1283.69</v>
          </cell>
          <cell r="E1116">
            <v>1281.03</v>
          </cell>
          <cell r="F1116">
            <v>2.6600000000000819</v>
          </cell>
          <cell r="G1116" t="str">
            <v>Pozo de Inspección</v>
          </cell>
          <cell r="H1116" t="str">
            <v>Existente</v>
          </cell>
        </row>
        <row r="1117">
          <cell r="A1117">
            <v>949</v>
          </cell>
          <cell r="B1117">
            <v>1145422.56</v>
          </cell>
          <cell r="C1117">
            <v>1003234.41</v>
          </cell>
          <cell r="D1117">
            <v>1286.03</v>
          </cell>
          <cell r="E1117">
            <v>1282.0999999999999</v>
          </cell>
          <cell r="F1117">
            <v>3.9300000000000637</v>
          </cell>
          <cell r="G1117" t="str">
            <v>Pozo de Inspección</v>
          </cell>
          <cell r="H1117" t="str">
            <v>Existente</v>
          </cell>
        </row>
        <row r="1118">
          <cell r="A1118">
            <v>950</v>
          </cell>
          <cell r="B1118">
            <v>1145422.3899999999</v>
          </cell>
          <cell r="C1118">
            <v>1003232.27</v>
          </cell>
          <cell r="D1118">
            <v>1285.69</v>
          </cell>
          <cell r="E1118">
            <v>1282.99</v>
          </cell>
          <cell r="F1118">
            <v>2.7000000000000455</v>
          </cell>
          <cell r="G1118" t="str">
            <v>Pozo de Inspección</v>
          </cell>
          <cell r="H1118" t="str">
            <v>Existente</v>
          </cell>
        </row>
        <row r="1119">
          <cell r="A1119">
            <v>951</v>
          </cell>
          <cell r="B1119">
            <v>1146322.17</v>
          </cell>
          <cell r="C1119">
            <v>1003592.9</v>
          </cell>
          <cell r="D1119">
            <v>1304.49</v>
          </cell>
          <cell r="E1119">
            <v>1300.51</v>
          </cell>
          <cell r="F1119">
            <v>3.9800000000000182</v>
          </cell>
          <cell r="G1119" t="str">
            <v>Pozo de Inspección</v>
          </cell>
          <cell r="H1119" t="str">
            <v>Existente</v>
          </cell>
        </row>
        <row r="1120">
          <cell r="A1120">
            <v>952</v>
          </cell>
          <cell r="B1120">
            <v>1146320.67</v>
          </cell>
          <cell r="C1120">
            <v>1003592.66</v>
          </cell>
          <cell r="D1120">
            <v>1304.32</v>
          </cell>
          <cell r="E1120">
            <v>1301.27</v>
          </cell>
          <cell r="F1120">
            <v>3.0499999999999545</v>
          </cell>
          <cell r="G1120" t="str">
            <v>Pozo de Inspección</v>
          </cell>
          <cell r="H1120" t="str">
            <v>Existente</v>
          </cell>
        </row>
        <row r="1121">
          <cell r="A1121">
            <v>953</v>
          </cell>
          <cell r="B1121">
            <v>1146302.52</v>
          </cell>
          <cell r="C1121">
            <v>1003600.56</v>
          </cell>
          <cell r="D1121">
            <v>1303.21</v>
          </cell>
          <cell r="E1121">
            <v>1299.17</v>
          </cell>
          <cell r="F1121">
            <v>4.0399999999999636</v>
          </cell>
          <cell r="G1121" t="str">
            <v>Pozo de Inspección</v>
          </cell>
          <cell r="H1121" t="str">
            <v>Existente</v>
          </cell>
        </row>
        <row r="1122">
          <cell r="A1122">
            <v>954</v>
          </cell>
          <cell r="B1122">
            <v>1146273.3899999999</v>
          </cell>
          <cell r="C1122">
            <v>1003620.51</v>
          </cell>
          <cell r="D1122">
            <v>1301.5999999999999</v>
          </cell>
          <cell r="E1122">
            <v>1298.22</v>
          </cell>
          <cell r="F1122">
            <v>3.3799999999998818</v>
          </cell>
          <cell r="G1122" t="str">
            <v>Pozo de Inspección</v>
          </cell>
          <cell r="H1122" t="str">
            <v>Existente</v>
          </cell>
        </row>
        <row r="1123">
          <cell r="A1123">
            <v>955</v>
          </cell>
          <cell r="B1123">
            <v>1146248.05</v>
          </cell>
          <cell r="C1123">
            <v>1003637.45</v>
          </cell>
          <cell r="D1123">
            <v>1299.67</v>
          </cell>
          <cell r="E1123">
            <v>1295.4000000000001</v>
          </cell>
          <cell r="F1123">
            <v>4.2699999999999818</v>
          </cell>
          <cell r="G1123" t="str">
            <v>Pozo de Inspección</v>
          </cell>
          <cell r="H1123" t="str">
            <v>Existente</v>
          </cell>
        </row>
        <row r="1124">
          <cell r="A1124">
            <v>956</v>
          </cell>
          <cell r="B1124">
            <v>1146344.52</v>
          </cell>
          <cell r="C1124">
            <v>1003652.27</v>
          </cell>
          <cell r="D1124">
            <v>1313.92</v>
          </cell>
          <cell r="E1124">
            <v>1309.75</v>
          </cell>
          <cell r="F1124">
            <v>4.1700000000000728</v>
          </cell>
          <cell r="G1124" t="str">
            <v>Pozo de Inspección</v>
          </cell>
          <cell r="H1124" t="str">
            <v>Existente</v>
          </cell>
        </row>
        <row r="1125">
          <cell r="A1125">
            <v>957</v>
          </cell>
          <cell r="B1125">
            <v>1146319.68</v>
          </cell>
          <cell r="C1125">
            <v>1003638.75</v>
          </cell>
          <cell r="D1125">
            <v>1308.3499999999999</v>
          </cell>
          <cell r="E1125">
            <v>1303.69</v>
          </cell>
          <cell r="F1125">
            <v>4.6599999999998545</v>
          </cell>
          <cell r="G1125" t="str">
            <v>Pozo de Inspección</v>
          </cell>
          <cell r="H1125" t="str">
            <v>Existente</v>
          </cell>
        </row>
        <row r="1126">
          <cell r="A1126">
            <v>958</v>
          </cell>
          <cell r="B1126">
            <v>1146316.6000000001</v>
          </cell>
          <cell r="C1126">
            <v>1003634.2</v>
          </cell>
          <cell r="D1126">
            <v>1304.68</v>
          </cell>
          <cell r="E1126">
            <v>1299.5999999999999</v>
          </cell>
          <cell r="F1126">
            <v>5.0800000000001546</v>
          </cell>
          <cell r="G1126" t="str">
            <v>Pozo de Inspección</v>
          </cell>
          <cell r="H1126" t="str">
            <v>Existente</v>
          </cell>
        </row>
        <row r="1127">
          <cell r="A1127">
            <v>959</v>
          </cell>
          <cell r="B1127">
            <v>1146313.93</v>
          </cell>
          <cell r="C1127">
            <v>1003630.2</v>
          </cell>
          <cell r="D1127">
            <v>1300.76</v>
          </cell>
          <cell r="E1127">
            <v>1295.55</v>
          </cell>
          <cell r="F1127">
            <v>5.2100000000000364</v>
          </cell>
          <cell r="G1127" t="str">
            <v>Pozo de Inspección</v>
          </cell>
          <cell r="H1127" t="str">
            <v>Existente</v>
          </cell>
        </row>
        <row r="1128">
          <cell r="A1128">
            <v>960</v>
          </cell>
          <cell r="B1128">
            <v>1146313.96</v>
          </cell>
          <cell r="C1128">
            <v>1003618.24</v>
          </cell>
          <cell r="D1128">
            <v>1292.69</v>
          </cell>
          <cell r="E1128">
            <v>1291.3399999999999</v>
          </cell>
          <cell r="F1128">
            <v>1.3500000000001364</v>
          </cell>
          <cell r="G1128" t="str">
            <v>Pozo de Inspección</v>
          </cell>
          <cell r="H1128" t="str">
            <v>Existente</v>
          </cell>
        </row>
        <row r="1129">
          <cell r="A1129">
            <v>963</v>
          </cell>
          <cell r="B1129">
            <v>1146178.21</v>
          </cell>
          <cell r="C1129">
            <v>1003676.5</v>
          </cell>
          <cell r="D1129">
            <v>1286.8</v>
          </cell>
          <cell r="E1129">
            <v>1285.5</v>
          </cell>
          <cell r="F1129">
            <v>1.2999999999999545</v>
          </cell>
          <cell r="G1129" t="str">
            <v>Pozo de Inspección</v>
          </cell>
          <cell r="H1129" t="e">
            <v>#N/A</v>
          </cell>
        </row>
        <row r="1130">
          <cell r="A1130">
            <v>964</v>
          </cell>
          <cell r="B1130">
            <v>1146373.2</v>
          </cell>
          <cell r="C1130">
            <v>1003506.54</v>
          </cell>
          <cell r="D1130">
            <v>1313.05</v>
          </cell>
          <cell r="E1130">
            <v>1311.4</v>
          </cell>
          <cell r="F1130">
            <v>1.6499999999998636</v>
          </cell>
          <cell r="G1130" t="str">
            <v>Pozo de Inspección</v>
          </cell>
          <cell r="H1130" t="str">
            <v>Existente</v>
          </cell>
        </row>
        <row r="1131">
          <cell r="A1131">
            <v>965</v>
          </cell>
          <cell r="B1131">
            <v>1146349.17</v>
          </cell>
          <cell r="C1131">
            <v>1003493.97</v>
          </cell>
          <cell r="D1131">
            <v>1314.1</v>
          </cell>
          <cell r="E1131">
            <v>1312.42</v>
          </cell>
          <cell r="F1131">
            <v>1.6799999999998363</v>
          </cell>
          <cell r="G1131" t="str">
            <v>Pozo de Inspección</v>
          </cell>
          <cell r="H1131" t="str">
            <v>Existente</v>
          </cell>
        </row>
        <row r="1132">
          <cell r="A1132">
            <v>966</v>
          </cell>
          <cell r="B1132">
            <v>1146348.98</v>
          </cell>
          <cell r="C1132">
            <v>1003490.47</v>
          </cell>
          <cell r="D1132">
            <v>1311.17</v>
          </cell>
          <cell r="E1132">
            <v>1308.8599999999999</v>
          </cell>
          <cell r="F1132">
            <v>2.3100000000001728</v>
          </cell>
          <cell r="G1132" t="str">
            <v>Pozo de Inspección</v>
          </cell>
          <cell r="H1132" t="str">
            <v>Existente</v>
          </cell>
        </row>
        <row r="1133">
          <cell r="A1133">
            <v>967</v>
          </cell>
          <cell r="B1133">
            <v>1146330.69</v>
          </cell>
          <cell r="C1133">
            <v>1003574.66</v>
          </cell>
          <cell r="D1133">
            <v>1310.01</v>
          </cell>
          <cell r="E1133">
            <v>1304.3</v>
          </cell>
          <cell r="F1133">
            <v>5.7100000000000364</v>
          </cell>
          <cell r="G1133" t="str">
            <v>Pozo de Inspección</v>
          </cell>
          <cell r="H1133" t="str">
            <v>Existente</v>
          </cell>
        </row>
        <row r="1134">
          <cell r="A1134">
            <v>968</v>
          </cell>
          <cell r="B1134">
            <v>1146328.43</v>
          </cell>
          <cell r="C1134">
            <v>1003530.33</v>
          </cell>
          <cell r="D1134">
            <v>1310.52</v>
          </cell>
          <cell r="E1134">
            <v>1307.99</v>
          </cell>
          <cell r="F1134">
            <v>2.5299999999999727</v>
          </cell>
          <cell r="G1134" t="str">
            <v>Pozo de Inspección</v>
          </cell>
          <cell r="H1134" t="str">
            <v>Existente</v>
          </cell>
        </row>
        <row r="1135">
          <cell r="A1135">
            <v>969</v>
          </cell>
          <cell r="B1135">
            <v>1146331.6000000001</v>
          </cell>
          <cell r="C1135">
            <v>1003528.6</v>
          </cell>
          <cell r="D1135">
            <v>1310.77</v>
          </cell>
          <cell r="E1135">
            <v>1308.79</v>
          </cell>
          <cell r="F1135">
            <v>1.9800000000000182</v>
          </cell>
          <cell r="G1135" t="str">
            <v>Pozo de Inspección</v>
          </cell>
          <cell r="H1135" t="str">
            <v>Existente</v>
          </cell>
        </row>
        <row r="1136">
          <cell r="A1136">
            <v>970</v>
          </cell>
          <cell r="B1136">
            <v>1146332.78</v>
          </cell>
          <cell r="C1136">
            <v>1003573.2</v>
          </cell>
          <cell r="D1136">
            <v>1310.28</v>
          </cell>
          <cell r="E1136">
            <v>1304.97</v>
          </cell>
          <cell r="F1136">
            <v>5.3099999999999454</v>
          </cell>
          <cell r="G1136" t="str">
            <v>Pozo de Inspección</v>
          </cell>
          <cell r="H1136" t="str">
            <v>Existente</v>
          </cell>
        </row>
        <row r="1137">
          <cell r="A1137">
            <v>971</v>
          </cell>
          <cell r="B1137">
            <v>1146558.52</v>
          </cell>
          <cell r="C1137">
            <v>1003937.84</v>
          </cell>
          <cell r="D1137">
            <v>1312.86</v>
          </cell>
          <cell r="E1137">
            <v>1307.0999999999999</v>
          </cell>
          <cell r="F1137">
            <v>5.7599999999999909</v>
          </cell>
          <cell r="G1137" t="str">
            <v>Pozo de Inspección</v>
          </cell>
          <cell r="H1137" t="str">
            <v>Existente</v>
          </cell>
        </row>
        <row r="1138">
          <cell r="A1138">
            <v>972</v>
          </cell>
          <cell r="B1138">
            <v>1146564.21</v>
          </cell>
          <cell r="C1138">
            <v>1003911.27</v>
          </cell>
          <cell r="D1138">
            <v>1312.87</v>
          </cell>
          <cell r="E1138">
            <v>1306.9100000000001</v>
          </cell>
          <cell r="F1138">
            <v>5.959999999999809</v>
          </cell>
          <cell r="G1138" t="str">
            <v>Pozo de Inspección</v>
          </cell>
          <cell r="H1138" t="str">
            <v>Existente</v>
          </cell>
        </row>
        <row r="1139">
          <cell r="A1139">
            <v>973</v>
          </cell>
          <cell r="B1139">
            <v>1146569.57</v>
          </cell>
          <cell r="C1139">
            <v>1003885.3</v>
          </cell>
          <cell r="D1139">
            <v>1312.17</v>
          </cell>
          <cell r="E1139">
            <v>1306.6199999999999</v>
          </cell>
          <cell r="F1139">
            <v>5.5500000000001819</v>
          </cell>
          <cell r="G1139" t="str">
            <v>Pozo de Inspección</v>
          </cell>
          <cell r="H1139" t="str">
            <v>Existente</v>
          </cell>
        </row>
        <row r="1140">
          <cell r="A1140">
            <v>974</v>
          </cell>
          <cell r="B1140">
            <v>1146575.3400000001</v>
          </cell>
          <cell r="C1140">
            <v>1003858.2</v>
          </cell>
          <cell r="D1140">
            <v>1311.27</v>
          </cell>
          <cell r="E1140">
            <v>1306.26</v>
          </cell>
          <cell r="F1140">
            <v>5.0099999999999909</v>
          </cell>
          <cell r="G1140" t="str">
            <v>Pozo de Inspección</v>
          </cell>
          <cell r="H1140" t="str">
            <v>Existente</v>
          </cell>
        </row>
        <row r="1141">
          <cell r="A1141">
            <v>975</v>
          </cell>
          <cell r="B1141">
            <v>1146547.96</v>
          </cell>
          <cell r="C1141">
            <v>1003879.66</v>
          </cell>
          <cell r="D1141">
            <v>1310.3699999999999</v>
          </cell>
          <cell r="E1141">
            <v>1308.97</v>
          </cell>
          <cell r="F1141">
            <v>1.3999999999998636</v>
          </cell>
          <cell r="G1141" t="str">
            <v>Pozo de Inspección</v>
          </cell>
          <cell r="H1141" t="str">
            <v>Existente</v>
          </cell>
        </row>
        <row r="1142">
          <cell r="A1142">
            <v>976</v>
          </cell>
          <cell r="B1142">
            <v>1146598.72</v>
          </cell>
          <cell r="C1142">
            <v>1003863.34</v>
          </cell>
          <cell r="D1142">
            <v>1311.88</v>
          </cell>
          <cell r="E1142">
            <v>1308.1099999999999</v>
          </cell>
          <cell r="F1142">
            <v>3.7700000000002092</v>
          </cell>
          <cell r="G1142" t="str">
            <v>Pozo de Inspección</v>
          </cell>
          <cell r="H1142" t="str">
            <v>Existente</v>
          </cell>
        </row>
        <row r="1143">
          <cell r="A1143">
            <v>977</v>
          </cell>
          <cell r="B1143">
            <v>1146675.83</v>
          </cell>
          <cell r="C1143">
            <v>1003651.8</v>
          </cell>
          <cell r="D1143">
            <v>1309.25</v>
          </cell>
          <cell r="E1143">
            <v>1306.97</v>
          </cell>
          <cell r="F1143">
            <v>2.2799999999999727</v>
          </cell>
          <cell r="G1143" t="str">
            <v>Pozo de Inspección</v>
          </cell>
          <cell r="H1143" t="str">
            <v>Existente</v>
          </cell>
        </row>
        <row r="1144">
          <cell r="A1144">
            <v>978</v>
          </cell>
          <cell r="B1144">
            <v>1146626.54</v>
          </cell>
          <cell r="C1144">
            <v>1003587.51</v>
          </cell>
          <cell r="D1144">
            <v>1308.3399999999999</v>
          </cell>
          <cell r="E1144">
            <v>1305.1500000000001</v>
          </cell>
          <cell r="F1144">
            <v>3.1899999999998272</v>
          </cell>
          <cell r="G1144" t="str">
            <v>Pozo de Inspección</v>
          </cell>
          <cell r="H1144" t="str">
            <v>Existente</v>
          </cell>
        </row>
        <row r="1145">
          <cell r="A1145">
            <v>979</v>
          </cell>
          <cell r="B1145">
            <v>1146614.8799999999</v>
          </cell>
          <cell r="C1145">
            <v>1003533.77</v>
          </cell>
          <cell r="D1145">
            <v>1302.25</v>
          </cell>
          <cell r="E1145">
            <v>1300.54</v>
          </cell>
          <cell r="F1145">
            <v>1.7100000000000364</v>
          </cell>
          <cell r="G1145" t="str">
            <v>Pozo de Inspección</v>
          </cell>
          <cell r="H1145" t="str">
            <v>Existente</v>
          </cell>
        </row>
        <row r="1146">
          <cell r="A1146">
            <v>980</v>
          </cell>
          <cell r="B1146">
            <v>1146593.45</v>
          </cell>
          <cell r="C1146">
            <v>1003508.2</v>
          </cell>
          <cell r="D1146">
            <v>1301.49</v>
          </cell>
          <cell r="E1146">
            <v>1296.98</v>
          </cell>
          <cell r="F1146">
            <v>4.5099999999999909</v>
          </cell>
          <cell r="G1146" t="str">
            <v>Pozo de Inspección</v>
          </cell>
          <cell r="H1146" t="str">
            <v>Existente</v>
          </cell>
        </row>
        <row r="1147">
          <cell r="A1147">
            <v>981</v>
          </cell>
          <cell r="B1147">
            <v>1145343.52</v>
          </cell>
          <cell r="C1147">
            <v>1002912.8</v>
          </cell>
          <cell r="D1147">
            <v>1294.44</v>
          </cell>
          <cell r="E1147">
            <v>1291.94</v>
          </cell>
          <cell r="F1147">
            <v>2.5</v>
          </cell>
          <cell r="G1147" t="str">
            <v>Pozo de Inspección</v>
          </cell>
          <cell r="H1147" t="str">
            <v>Existente</v>
          </cell>
        </row>
        <row r="1148">
          <cell r="A1148">
            <v>982</v>
          </cell>
          <cell r="B1148">
            <v>1145329.32</v>
          </cell>
          <cell r="C1148">
            <v>1002940.81</v>
          </cell>
          <cell r="D1148">
            <v>1283.76</v>
          </cell>
          <cell r="E1148">
            <v>1281.29</v>
          </cell>
          <cell r="F1148">
            <v>2.4700000000000273</v>
          </cell>
          <cell r="G1148" t="str">
            <v>Pozo de Inspección</v>
          </cell>
          <cell r="H1148" t="str">
            <v>Existente</v>
          </cell>
        </row>
        <row r="1149">
          <cell r="A1149">
            <v>983</v>
          </cell>
          <cell r="B1149">
            <v>1145212.1599999999</v>
          </cell>
          <cell r="C1149">
            <v>1003024.57</v>
          </cell>
          <cell r="D1149">
            <v>1292.94</v>
          </cell>
          <cell r="E1149">
            <v>1287.79</v>
          </cell>
          <cell r="F1149">
            <v>5.1500000000000909</v>
          </cell>
          <cell r="G1149" t="str">
            <v>Pozo de Inspección</v>
          </cell>
          <cell r="H1149" t="str">
            <v>Existente</v>
          </cell>
        </row>
        <row r="1150">
          <cell r="A1150">
            <v>984</v>
          </cell>
          <cell r="B1150">
            <v>1145211.24</v>
          </cell>
          <cell r="C1150">
            <v>1003016.25</v>
          </cell>
          <cell r="D1150">
            <v>1286.42</v>
          </cell>
          <cell r="E1150">
            <v>1281.23</v>
          </cell>
          <cell r="F1150">
            <v>5.1900000000000546</v>
          </cell>
          <cell r="G1150" t="str">
            <v>Pozo de Inspección</v>
          </cell>
          <cell r="H1150" t="str">
            <v>Existente</v>
          </cell>
        </row>
        <row r="1151">
          <cell r="A1151">
            <v>985</v>
          </cell>
          <cell r="B1151">
            <v>1145262.24</v>
          </cell>
          <cell r="C1151">
            <v>1002945.59</v>
          </cell>
          <cell r="D1151">
            <v>1280.7</v>
          </cell>
          <cell r="E1151">
            <v>1278.2</v>
          </cell>
          <cell r="F1151">
            <v>2.5</v>
          </cell>
          <cell r="G1151" t="str">
            <v>Pozo de Inspección</v>
          </cell>
          <cell r="H1151" t="str">
            <v>Existente</v>
          </cell>
        </row>
        <row r="1152">
          <cell r="A1152">
            <v>986</v>
          </cell>
          <cell r="B1152">
            <v>1145272.3500000001</v>
          </cell>
          <cell r="C1152">
            <v>1002858.96</v>
          </cell>
          <cell r="D1152">
            <v>1301.3900000000001</v>
          </cell>
          <cell r="E1152">
            <v>1299.3399999999999</v>
          </cell>
          <cell r="F1152">
            <v>2.0500000000001819</v>
          </cell>
          <cell r="G1152" t="str">
            <v>Pozo de Inspección</v>
          </cell>
          <cell r="H1152" t="str">
            <v>Existente</v>
          </cell>
        </row>
        <row r="1153">
          <cell r="A1153">
            <v>987</v>
          </cell>
          <cell r="B1153">
            <v>1146619.03</v>
          </cell>
          <cell r="C1153">
            <v>1003158.12</v>
          </cell>
          <cell r="D1153">
            <v>1314.97</v>
          </cell>
          <cell r="E1153">
            <v>1311.83</v>
          </cell>
          <cell r="F1153">
            <v>3.1400000000001</v>
          </cell>
          <cell r="G1153" t="str">
            <v>Pozo de Inspección</v>
          </cell>
          <cell r="H1153" t="str">
            <v>Existente</v>
          </cell>
        </row>
        <row r="1154">
          <cell r="A1154">
            <v>988</v>
          </cell>
          <cell r="B1154">
            <v>1145747.3999999999</v>
          </cell>
          <cell r="C1154">
            <v>1003013.01</v>
          </cell>
          <cell r="D1154">
            <v>1307.74</v>
          </cell>
          <cell r="E1154">
            <v>1305.3800000000001</v>
          </cell>
          <cell r="F1154">
            <v>2.3599999999999</v>
          </cell>
          <cell r="G1154" t="str">
            <v>Pozo de Inspección</v>
          </cell>
          <cell r="H1154" t="str">
            <v>Existente</v>
          </cell>
        </row>
        <row r="1155">
          <cell r="A1155">
            <v>989</v>
          </cell>
          <cell r="B1155">
            <v>1145670.07</v>
          </cell>
          <cell r="C1155">
            <v>1003019.44</v>
          </cell>
          <cell r="D1155">
            <v>1308.6199999999999</v>
          </cell>
          <cell r="E1155">
            <v>1304.94</v>
          </cell>
          <cell r="F1155">
            <v>3.6799999999998363</v>
          </cell>
          <cell r="G1155" t="str">
            <v>Pozo de Inspección</v>
          </cell>
          <cell r="H1155" t="str">
            <v>Existente</v>
          </cell>
        </row>
        <row r="1156">
          <cell r="A1156">
            <v>990</v>
          </cell>
          <cell r="B1156">
            <v>1145485.68</v>
          </cell>
          <cell r="C1156">
            <v>1003606.45</v>
          </cell>
          <cell r="D1156">
            <v>1296.3</v>
          </cell>
          <cell r="E1156">
            <v>1290.82</v>
          </cell>
          <cell r="F1156">
            <v>5.4800000000000182</v>
          </cell>
          <cell r="G1156" t="str">
            <v>Pozo de Inspección</v>
          </cell>
          <cell r="H1156" t="str">
            <v>Existente</v>
          </cell>
        </row>
        <row r="1157">
          <cell r="A1157">
            <v>991</v>
          </cell>
          <cell r="B1157">
            <v>1146405.26</v>
          </cell>
          <cell r="C1157">
            <v>1003214.74</v>
          </cell>
          <cell r="D1157">
            <v>1314.97</v>
          </cell>
          <cell r="E1157">
            <v>1313.28</v>
          </cell>
          <cell r="F1157">
            <v>1.6900000000000546</v>
          </cell>
          <cell r="G1157" t="str">
            <v>Pozo de Inspección</v>
          </cell>
          <cell r="H1157" t="str">
            <v>Existente</v>
          </cell>
        </row>
        <row r="1158">
          <cell r="A1158">
            <v>992</v>
          </cell>
          <cell r="B1158">
            <v>1146437.08</v>
          </cell>
          <cell r="C1158">
            <v>1003243.83</v>
          </cell>
          <cell r="D1158">
            <v>1313.22</v>
          </cell>
          <cell r="E1158">
            <v>1309.17</v>
          </cell>
          <cell r="F1158">
            <v>4.0499999999999545</v>
          </cell>
          <cell r="G1158" t="str">
            <v>Pozo de Inspección</v>
          </cell>
          <cell r="H1158" t="str">
            <v>Existente</v>
          </cell>
        </row>
        <row r="1159">
          <cell r="A1159">
            <v>993</v>
          </cell>
          <cell r="B1159">
            <v>1146439.46</v>
          </cell>
          <cell r="C1159">
            <v>1003323.11</v>
          </cell>
          <cell r="D1159">
            <v>1295.44</v>
          </cell>
          <cell r="E1159">
            <v>1293.28</v>
          </cell>
          <cell r="F1159">
            <v>2.1600000000000819</v>
          </cell>
          <cell r="G1159" t="str">
            <v>Pozo de Inspección</v>
          </cell>
          <cell r="H1159" t="str">
            <v>Existente</v>
          </cell>
        </row>
        <row r="1160">
          <cell r="A1160">
            <v>994</v>
          </cell>
          <cell r="B1160">
            <v>1146441.79</v>
          </cell>
          <cell r="C1160">
            <v>1003322.09</v>
          </cell>
          <cell r="D1160">
            <v>1295.43</v>
          </cell>
          <cell r="E1160">
            <v>1293.45</v>
          </cell>
          <cell r="F1160">
            <v>1.9800000000000182</v>
          </cell>
          <cell r="G1160" t="str">
            <v>Pozo de Inspección</v>
          </cell>
          <cell r="H1160" t="str">
            <v>Existente</v>
          </cell>
        </row>
        <row r="1161">
          <cell r="A1161">
            <v>995</v>
          </cell>
          <cell r="B1161">
            <v>1146427.75</v>
          </cell>
          <cell r="C1161">
            <v>1003332.78</v>
          </cell>
          <cell r="D1161">
            <v>1295.1400000000001</v>
          </cell>
          <cell r="E1161">
            <v>1292.98</v>
          </cell>
          <cell r="F1161">
            <v>2.1600000000000819</v>
          </cell>
          <cell r="G1161" t="str">
            <v>Pozo de Inspección</v>
          </cell>
          <cell r="H1161" t="str">
            <v>Existente</v>
          </cell>
        </row>
        <row r="1162">
          <cell r="A1162">
            <v>996</v>
          </cell>
          <cell r="B1162">
            <v>1146387.76</v>
          </cell>
          <cell r="C1162">
            <v>1003349.75</v>
          </cell>
          <cell r="D1162">
            <v>1294.81</v>
          </cell>
          <cell r="E1162">
            <v>1292.69</v>
          </cell>
          <cell r="F1162">
            <v>2.1199999999998909</v>
          </cell>
          <cell r="G1162" t="str">
            <v>Pozo de Inspección</v>
          </cell>
          <cell r="H1162" t="str">
            <v>Existente</v>
          </cell>
        </row>
        <row r="1163">
          <cell r="A1163">
            <v>997</v>
          </cell>
          <cell r="B1163">
            <v>1145466.2</v>
          </cell>
          <cell r="C1163">
            <v>1003603.66</v>
          </cell>
          <cell r="D1163">
            <v>1289.99</v>
          </cell>
          <cell r="E1163">
            <v>1283.8900000000001</v>
          </cell>
          <cell r="F1163">
            <v>6.0999999999999091</v>
          </cell>
          <cell r="G1163" t="str">
            <v>Pozo de Inspección</v>
          </cell>
          <cell r="H1163" t="str">
            <v>Existente</v>
          </cell>
        </row>
        <row r="1164">
          <cell r="A1164" t="str">
            <v>AD15</v>
          </cell>
          <cell r="B1164">
            <v>1145464</v>
          </cell>
          <cell r="C1164">
            <v>1003597</v>
          </cell>
          <cell r="D1164">
            <v>1294.74</v>
          </cell>
          <cell r="E1164">
            <v>1293.1500000000001</v>
          </cell>
          <cell r="F1164">
            <v>1.5899999999999181</v>
          </cell>
          <cell r="G1164" t="str">
            <v>Pozo de Inspección</v>
          </cell>
          <cell r="H1164" t="str">
            <v>Existente</v>
          </cell>
        </row>
        <row r="1165">
          <cell r="A1165">
            <v>999</v>
          </cell>
          <cell r="B1165">
            <v>1145473.28</v>
          </cell>
          <cell r="C1165">
            <v>1003618.3</v>
          </cell>
          <cell r="D1165">
            <v>1285.81</v>
          </cell>
          <cell r="E1165">
            <v>1281.55</v>
          </cell>
          <cell r="F1165">
            <v>4.2599999999999909</v>
          </cell>
          <cell r="G1165" t="str">
            <v>Pozo de Inspección</v>
          </cell>
          <cell r="H1165" t="str">
            <v>Existente</v>
          </cell>
        </row>
        <row r="1166">
          <cell r="A1166">
            <v>1000</v>
          </cell>
          <cell r="B1166">
            <v>1145465</v>
          </cell>
          <cell r="C1166">
            <v>1003621</v>
          </cell>
          <cell r="D1166">
            <v>1283.3399999999999</v>
          </cell>
          <cell r="E1166">
            <v>1281.0999999999999</v>
          </cell>
          <cell r="F1166">
            <v>2.2400000000000091</v>
          </cell>
          <cell r="G1166" t="str">
            <v>Pozo de Inspección</v>
          </cell>
          <cell r="H1166" t="str">
            <v>Existente</v>
          </cell>
        </row>
        <row r="1167">
          <cell r="A1167" t="str">
            <v>i</v>
          </cell>
          <cell r="B1167">
            <v>1144932.54</v>
          </cell>
          <cell r="C1167">
            <v>1003305.56</v>
          </cell>
          <cell r="D1167">
            <v>1297.83</v>
          </cell>
          <cell r="E1167">
            <v>1295.54</v>
          </cell>
          <cell r="F1167">
            <v>2.2899999999999636</v>
          </cell>
          <cell r="G1167" t="str">
            <v>Pozo de Inspección</v>
          </cell>
          <cell r="H1167" t="str">
            <v>Existente</v>
          </cell>
        </row>
        <row r="1168">
          <cell r="A1168">
            <v>1002</v>
          </cell>
          <cell r="B1168">
            <v>1144925.57</v>
          </cell>
          <cell r="C1168">
            <v>1003308.53</v>
          </cell>
          <cell r="D1168">
            <v>1298.17</v>
          </cell>
          <cell r="E1168">
            <v>1297.26</v>
          </cell>
          <cell r="F1168">
            <v>0.91000000000008185</v>
          </cell>
          <cell r="G1168" t="str">
            <v>Pozo de Inspección</v>
          </cell>
          <cell r="H1168" t="str">
            <v>Existente</v>
          </cell>
        </row>
        <row r="1169">
          <cell r="A1169">
            <v>1003</v>
          </cell>
          <cell r="B1169">
            <v>1144912.27</v>
          </cell>
          <cell r="C1169">
            <v>1003309.27</v>
          </cell>
          <cell r="D1169">
            <v>1298.75</v>
          </cell>
          <cell r="E1169">
            <v>1297.8800000000001</v>
          </cell>
          <cell r="F1169">
            <v>0.86999999999989086</v>
          </cell>
          <cell r="G1169" t="str">
            <v>Pozo de Inspección</v>
          </cell>
          <cell r="H1169" t="str">
            <v>Existente</v>
          </cell>
        </row>
        <row r="1170">
          <cell r="A1170">
            <v>1004</v>
          </cell>
          <cell r="B1170">
            <v>1144910.8999999999</v>
          </cell>
          <cell r="C1170">
            <v>1003305.81</v>
          </cell>
          <cell r="D1170">
            <v>1297.69</v>
          </cell>
          <cell r="E1170">
            <v>1295.5899999999999</v>
          </cell>
          <cell r="F1170">
            <v>2.1000000000001364</v>
          </cell>
          <cell r="G1170" t="str">
            <v>Pozo de Inspección</v>
          </cell>
          <cell r="H1170" t="str">
            <v>Existente</v>
          </cell>
        </row>
        <row r="1171">
          <cell r="A1171">
            <v>1005</v>
          </cell>
          <cell r="B1171">
            <v>1145222.01</v>
          </cell>
          <cell r="C1171">
            <v>1003124.2</v>
          </cell>
          <cell r="D1171">
            <v>1300.97</v>
          </cell>
          <cell r="E1171">
            <v>1298.27</v>
          </cell>
          <cell r="F1171">
            <v>2.7000000000000455</v>
          </cell>
          <cell r="G1171" t="str">
            <v>Pozo de Inspección</v>
          </cell>
          <cell r="H1171" t="str">
            <v>Existente</v>
          </cell>
        </row>
        <row r="1172">
          <cell r="A1172">
            <v>1006</v>
          </cell>
          <cell r="B1172">
            <v>1146042.8799999999</v>
          </cell>
          <cell r="C1172">
            <v>1002812.03</v>
          </cell>
          <cell r="D1172">
            <v>1314.12</v>
          </cell>
          <cell r="E1172">
            <v>1312.62</v>
          </cell>
          <cell r="F1172">
            <v>1.5</v>
          </cell>
          <cell r="G1172" t="str">
            <v>Pozo de Inspección</v>
          </cell>
          <cell r="H1172" t="str">
            <v>Existente</v>
          </cell>
        </row>
        <row r="1173">
          <cell r="A1173">
            <v>1007</v>
          </cell>
          <cell r="B1173">
            <v>1146424.22</v>
          </cell>
          <cell r="C1173">
            <v>1003124.5</v>
          </cell>
          <cell r="D1173">
            <v>1319.99</v>
          </cell>
          <cell r="E1173">
            <v>1318.29</v>
          </cell>
          <cell r="F1173">
            <v>1.7000000000000455</v>
          </cell>
          <cell r="G1173" t="str">
            <v>Pozo de Inspección</v>
          </cell>
          <cell r="H1173" t="str">
            <v>Existente</v>
          </cell>
        </row>
        <row r="1174">
          <cell r="A1174">
            <v>1008</v>
          </cell>
          <cell r="B1174">
            <v>1146419.29</v>
          </cell>
          <cell r="C1174">
            <v>1003094.04</v>
          </cell>
          <cell r="D1174">
            <v>1320.24</v>
          </cell>
          <cell r="E1174">
            <v>1318.13</v>
          </cell>
          <cell r="F1174">
            <v>2.1099999999999</v>
          </cell>
          <cell r="G1174" t="str">
            <v>Pozo de Inspección</v>
          </cell>
          <cell r="H1174" t="str">
            <v>Existente</v>
          </cell>
        </row>
        <row r="1175">
          <cell r="A1175">
            <v>1009</v>
          </cell>
          <cell r="B1175">
            <v>1146167.7</v>
          </cell>
          <cell r="C1175">
            <v>1003198.92</v>
          </cell>
          <cell r="D1175">
            <v>1306.4100000000001</v>
          </cell>
          <cell r="E1175">
            <v>1302.99</v>
          </cell>
          <cell r="F1175">
            <v>3.4200000000000728</v>
          </cell>
          <cell r="G1175" t="str">
            <v>Pozo de Inspección</v>
          </cell>
          <cell r="H1175" t="str">
            <v>Existente</v>
          </cell>
        </row>
        <row r="1176">
          <cell r="A1176">
            <v>1010</v>
          </cell>
          <cell r="B1176">
            <v>1146186.52</v>
          </cell>
          <cell r="C1176">
            <v>1003043.28</v>
          </cell>
          <cell r="D1176">
            <v>1316.44</v>
          </cell>
          <cell r="E1176">
            <v>1313.46</v>
          </cell>
          <cell r="F1176">
            <v>2.9800000000000182</v>
          </cell>
          <cell r="G1176" t="str">
            <v>Pozo de Inspección</v>
          </cell>
          <cell r="H1176" t="str">
            <v>Existente</v>
          </cell>
        </row>
        <row r="1177">
          <cell r="A1177">
            <v>1011</v>
          </cell>
          <cell r="B1177">
            <v>1146036.93</v>
          </cell>
          <cell r="C1177">
            <v>1002796.41</v>
          </cell>
          <cell r="D1177">
            <v>1310.52</v>
          </cell>
          <cell r="E1177">
            <v>1308.92</v>
          </cell>
          <cell r="F1177">
            <v>1.5999999999999091</v>
          </cell>
          <cell r="G1177" t="str">
            <v>Pozo de Inspección</v>
          </cell>
          <cell r="H1177" t="str">
            <v>Existente</v>
          </cell>
        </row>
        <row r="1178">
          <cell r="A1178">
            <v>1012</v>
          </cell>
          <cell r="B1178">
            <v>1146015.1200000001</v>
          </cell>
          <cell r="C1178">
            <v>1002806.24</v>
          </cell>
          <cell r="D1178">
            <v>1309.9000000000001</v>
          </cell>
          <cell r="E1178">
            <v>1307.1099999999999</v>
          </cell>
          <cell r="F1178">
            <v>2.790000000000191</v>
          </cell>
          <cell r="G1178" t="str">
            <v>Pozo de Inspección</v>
          </cell>
          <cell r="H1178" t="str">
            <v>Existente</v>
          </cell>
        </row>
        <row r="1179">
          <cell r="A1179">
            <v>1013</v>
          </cell>
          <cell r="B1179">
            <v>1146026.0900000001</v>
          </cell>
          <cell r="C1179">
            <v>1002833.41</v>
          </cell>
          <cell r="D1179">
            <v>1312.1</v>
          </cell>
          <cell r="E1179">
            <v>1309.9000000000001</v>
          </cell>
          <cell r="F1179">
            <v>2.1999999999998181</v>
          </cell>
          <cell r="G1179" t="str">
            <v>Pozo de Inspección</v>
          </cell>
          <cell r="H1179" t="str">
            <v>Existente</v>
          </cell>
        </row>
        <row r="1180">
          <cell r="A1180">
            <v>1014</v>
          </cell>
          <cell r="B1180">
            <v>1145990.1000000001</v>
          </cell>
          <cell r="C1180">
            <v>1002817.2</v>
          </cell>
          <cell r="D1180">
            <v>1302.4000000000001</v>
          </cell>
          <cell r="E1180">
            <v>1301.4100000000001</v>
          </cell>
          <cell r="F1180">
            <v>0.99000000000000909</v>
          </cell>
          <cell r="G1180" t="str">
            <v>Pozo de Inspección</v>
          </cell>
          <cell r="H1180" t="str">
            <v>Existente</v>
          </cell>
        </row>
        <row r="1181">
          <cell r="A1181">
            <v>1017</v>
          </cell>
          <cell r="B1181">
            <v>1146558.07</v>
          </cell>
          <cell r="C1181">
            <v>1003572.84</v>
          </cell>
          <cell r="D1181">
            <v>1316.21</v>
          </cell>
          <cell r="E1181">
            <v>1313.45</v>
          </cell>
          <cell r="F1181">
            <v>2.7599999999999909</v>
          </cell>
          <cell r="G1181" t="str">
            <v>Pozo de Inspección</v>
          </cell>
          <cell r="H1181" t="str">
            <v>Existente</v>
          </cell>
        </row>
        <row r="1182">
          <cell r="A1182">
            <v>1018</v>
          </cell>
          <cell r="B1182">
            <v>1146574.78</v>
          </cell>
          <cell r="C1182">
            <v>1003551.18</v>
          </cell>
          <cell r="D1182">
            <v>1314.17</v>
          </cell>
          <cell r="E1182">
            <v>1311.19</v>
          </cell>
          <cell r="F1182">
            <v>2.9800000000000182</v>
          </cell>
          <cell r="G1182" t="str">
            <v>Pozo de Inspección</v>
          </cell>
          <cell r="H1182" t="str">
            <v>Existente</v>
          </cell>
        </row>
        <row r="1183">
          <cell r="A1183">
            <v>1019</v>
          </cell>
          <cell r="B1183">
            <v>1146579.82</v>
          </cell>
          <cell r="C1183">
            <v>1003553.93</v>
          </cell>
          <cell r="D1183">
            <v>1314.12</v>
          </cell>
          <cell r="E1183">
            <v>1311.32</v>
          </cell>
          <cell r="F1183">
            <v>2.7999999999999545</v>
          </cell>
          <cell r="G1183" t="str">
            <v>Pozo de Inspección</v>
          </cell>
          <cell r="H1183" t="str">
            <v>Existente</v>
          </cell>
        </row>
        <row r="1184">
          <cell r="A1184">
            <v>1020</v>
          </cell>
          <cell r="B1184">
            <v>1146510.33</v>
          </cell>
          <cell r="C1184">
            <v>1003527.32</v>
          </cell>
          <cell r="D1184">
            <v>1313.52</v>
          </cell>
          <cell r="E1184">
            <v>1311.38</v>
          </cell>
          <cell r="F1184">
            <v>2.1399999999998727</v>
          </cell>
          <cell r="G1184" t="str">
            <v>Pozo de Inspección</v>
          </cell>
          <cell r="H1184" t="str">
            <v>Existente</v>
          </cell>
        </row>
        <row r="1185">
          <cell r="A1185">
            <v>1021</v>
          </cell>
          <cell r="B1185">
            <v>1146552.8700000001</v>
          </cell>
          <cell r="C1185">
            <v>1003615.88</v>
          </cell>
          <cell r="D1185">
            <v>1315.23</v>
          </cell>
          <cell r="E1185">
            <v>1311.33</v>
          </cell>
          <cell r="F1185">
            <v>3.9000000000000909</v>
          </cell>
          <cell r="G1185" t="str">
            <v>Pozo de Inspección</v>
          </cell>
          <cell r="H1185" t="str">
            <v>Existente</v>
          </cell>
        </row>
        <row r="1186">
          <cell r="A1186">
            <v>1022</v>
          </cell>
          <cell r="B1186">
            <v>1146591.82</v>
          </cell>
          <cell r="C1186">
            <v>1003504.18</v>
          </cell>
          <cell r="D1186">
            <v>1301.47</v>
          </cell>
          <cell r="E1186">
            <v>1296.32</v>
          </cell>
          <cell r="F1186">
            <v>5.1500000000000909</v>
          </cell>
          <cell r="G1186" t="str">
            <v>Pozo de Inspección</v>
          </cell>
          <cell r="H1186" t="str">
            <v>Existente</v>
          </cell>
        </row>
        <row r="1187">
          <cell r="A1187">
            <v>1023</v>
          </cell>
          <cell r="B1187">
            <v>1146592.98</v>
          </cell>
          <cell r="C1187">
            <v>1003495.86</v>
          </cell>
          <cell r="D1187">
            <v>1297.56</v>
          </cell>
          <cell r="E1187">
            <v>1295.8900000000001</v>
          </cell>
          <cell r="F1187">
            <v>1.6699999999998454</v>
          </cell>
          <cell r="G1187" t="str">
            <v>Pozo de Inspección</v>
          </cell>
          <cell r="H1187" t="str">
            <v>Existente</v>
          </cell>
        </row>
        <row r="1188">
          <cell r="A1188">
            <v>1024</v>
          </cell>
          <cell r="B1188">
            <v>1146597.33</v>
          </cell>
          <cell r="C1188">
            <v>1003475.34</v>
          </cell>
          <cell r="D1188">
            <v>1295.03</v>
          </cell>
          <cell r="E1188">
            <v>1293.72</v>
          </cell>
          <cell r="F1188">
            <v>1.3099999999999454</v>
          </cell>
          <cell r="G1188" t="str">
            <v>Pozo de Inspección</v>
          </cell>
          <cell r="H1188" t="str">
            <v>Existente</v>
          </cell>
        </row>
        <row r="1189">
          <cell r="A1189">
            <v>1025</v>
          </cell>
          <cell r="B1189">
            <v>1146498.22</v>
          </cell>
          <cell r="C1189">
            <v>1003450.07</v>
          </cell>
          <cell r="D1189">
            <v>1295.4000000000001</v>
          </cell>
          <cell r="E1189">
            <v>1293.4000000000001</v>
          </cell>
          <cell r="F1189">
            <v>2</v>
          </cell>
          <cell r="G1189" t="str">
            <v>Pozo de Inspección</v>
          </cell>
          <cell r="H1189" t="str">
            <v>Existente</v>
          </cell>
        </row>
        <row r="1190">
          <cell r="A1190">
            <v>1026</v>
          </cell>
          <cell r="B1190">
            <v>1146495</v>
          </cell>
          <cell r="C1190">
            <v>1003451.42</v>
          </cell>
          <cell r="D1190">
            <v>1296.95</v>
          </cell>
          <cell r="E1190">
            <v>1293.23</v>
          </cell>
          <cell r="F1190">
            <v>3.7200000000000273</v>
          </cell>
          <cell r="G1190" t="str">
            <v>Pozo de Inspección</v>
          </cell>
          <cell r="H1190" t="str">
            <v>Existente</v>
          </cell>
        </row>
        <row r="1191">
          <cell r="A1191">
            <v>1027</v>
          </cell>
          <cell r="B1191">
            <v>1146378.45</v>
          </cell>
          <cell r="C1191">
            <v>1003437.23</v>
          </cell>
          <cell r="D1191">
            <v>1294.32</v>
          </cell>
          <cell r="E1191">
            <v>1290.33</v>
          </cell>
          <cell r="F1191">
            <v>3.9900000000000091</v>
          </cell>
          <cell r="G1191" t="str">
            <v>Pozo de Inspección</v>
          </cell>
          <cell r="H1191" t="str">
            <v>Existente</v>
          </cell>
        </row>
        <row r="1192">
          <cell r="A1192">
            <v>1028</v>
          </cell>
          <cell r="B1192">
            <v>1145037.6200000001</v>
          </cell>
          <cell r="C1192">
            <v>1003183.51</v>
          </cell>
          <cell r="D1192">
            <v>1283.9100000000001</v>
          </cell>
          <cell r="E1192">
            <v>1282.27</v>
          </cell>
          <cell r="F1192">
            <v>1.6400000000001</v>
          </cell>
          <cell r="G1192" t="str">
            <v>Pozo de Inspección</v>
          </cell>
          <cell r="H1192" t="str">
            <v>Existente</v>
          </cell>
        </row>
        <row r="1193">
          <cell r="A1193">
            <v>1029</v>
          </cell>
          <cell r="B1193">
            <v>1145012.6599999999</v>
          </cell>
          <cell r="C1193">
            <v>1003179.55</v>
          </cell>
          <cell r="D1193">
            <v>1283.3699999999999</v>
          </cell>
          <cell r="E1193">
            <v>1281.68</v>
          </cell>
          <cell r="F1193">
            <v>1.6899999999998272</v>
          </cell>
          <cell r="G1193" t="str">
            <v>Pozo de Inspección</v>
          </cell>
          <cell r="H1193" t="str">
            <v>Existente</v>
          </cell>
        </row>
        <row r="1194">
          <cell r="A1194">
            <v>1030</v>
          </cell>
          <cell r="B1194">
            <v>1144986.43</v>
          </cell>
          <cell r="C1194">
            <v>1003176.55</v>
          </cell>
          <cell r="D1194">
            <v>1281.2</v>
          </cell>
          <cell r="E1194">
            <v>1279.47</v>
          </cell>
          <cell r="F1194">
            <v>1.7300000000000182</v>
          </cell>
          <cell r="G1194" t="str">
            <v>Pozo de Inspección</v>
          </cell>
          <cell r="H1194" t="str">
            <v>Existente</v>
          </cell>
        </row>
        <row r="1195">
          <cell r="A1195">
            <v>1031</v>
          </cell>
          <cell r="B1195">
            <v>1146126.48</v>
          </cell>
          <cell r="C1195">
            <v>1003491.11</v>
          </cell>
          <cell r="D1195">
            <v>1311.55</v>
          </cell>
          <cell r="E1195">
            <v>1309.71</v>
          </cell>
          <cell r="F1195">
            <v>1.8399999999999181</v>
          </cell>
          <cell r="G1195" t="str">
            <v>Pozo de Inspección</v>
          </cell>
          <cell r="H1195" t="str">
            <v>Existente</v>
          </cell>
        </row>
        <row r="1196">
          <cell r="A1196">
            <v>1032</v>
          </cell>
          <cell r="B1196">
            <v>1146150.22</v>
          </cell>
          <cell r="C1196">
            <v>1003519.27</v>
          </cell>
          <cell r="D1196">
            <v>1309.42</v>
          </cell>
          <cell r="E1196">
            <v>1307.42</v>
          </cell>
          <cell r="F1196">
            <v>2</v>
          </cell>
          <cell r="G1196" t="str">
            <v>Pozo de Inspección</v>
          </cell>
          <cell r="H1196" t="str">
            <v>Existente</v>
          </cell>
        </row>
        <row r="1197">
          <cell r="A1197">
            <v>1033</v>
          </cell>
          <cell r="B1197">
            <v>1146230.76</v>
          </cell>
          <cell r="C1197">
            <v>1003521.87</v>
          </cell>
          <cell r="D1197">
            <v>1308.5999999999999</v>
          </cell>
          <cell r="E1197">
            <v>1307.1500000000001</v>
          </cell>
          <cell r="F1197">
            <v>1.4499999999998181</v>
          </cell>
          <cell r="G1197" t="str">
            <v>Pozo de Inspección</v>
          </cell>
          <cell r="H1197" t="str">
            <v>Existente</v>
          </cell>
        </row>
        <row r="1198">
          <cell r="A1198">
            <v>1034</v>
          </cell>
          <cell r="B1198">
            <v>1146199.21</v>
          </cell>
          <cell r="C1198">
            <v>1003523.86</v>
          </cell>
          <cell r="D1198">
            <v>1308.6199999999999</v>
          </cell>
          <cell r="E1198">
            <v>1306.58</v>
          </cell>
          <cell r="F1198">
            <v>2.0399999999999636</v>
          </cell>
          <cell r="G1198" t="str">
            <v>Pozo de Inspección</v>
          </cell>
          <cell r="H1198" t="str">
            <v>Existente</v>
          </cell>
        </row>
        <row r="1199">
          <cell r="A1199">
            <v>1035</v>
          </cell>
          <cell r="B1199">
            <v>1146162.54</v>
          </cell>
          <cell r="C1199">
            <v>1003518.37</v>
          </cell>
          <cell r="D1199">
            <v>1308.71</v>
          </cell>
          <cell r="E1199">
            <v>1306.6600000000001</v>
          </cell>
          <cell r="F1199">
            <v>2.0499999999999545</v>
          </cell>
          <cell r="G1199" t="str">
            <v>Pozo de Inspección</v>
          </cell>
          <cell r="H1199" t="str">
            <v>Existente</v>
          </cell>
        </row>
        <row r="1200">
          <cell r="A1200">
            <v>1036</v>
          </cell>
          <cell r="B1200">
            <v>1146115.3799999999</v>
          </cell>
          <cell r="C1200">
            <v>1003420.69</v>
          </cell>
          <cell r="D1200">
            <v>1316.2</v>
          </cell>
          <cell r="E1200">
            <v>1314.67</v>
          </cell>
          <cell r="F1200">
            <v>1.5299999999999727</v>
          </cell>
          <cell r="G1200" t="str">
            <v>Pozo de Inspección</v>
          </cell>
          <cell r="H1200" t="str">
            <v>Existente</v>
          </cell>
        </row>
        <row r="1201">
          <cell r="A1201">
            <v>1037</v>
          </cell>
          <cell r="B1201">
            <v>1145507.02</v>
          </cell>
          <cell r="C1201">
            <v>1003525.76</v>
          </cell>
          <cell r="D1201">
            <v>1306.93</v>
          </cell>
          <cell r="E1201">
            <v>1305.5999999999999</v>
          </cell>
          <cell r="F1201">
            <v>1.3300000000001546</v>
          </cell>
          <cell r="G1201" t="str">
            <v>Pozo de Inspección</v>
          </cell>
          <cell r="H1201" t="str">
            <v>Existente</v>
          </cell>
        </row>
        <row r="1202">
          <cell r="A1202">
            <v>1038</v>
          </cell>
          <cell r="B1202">
            <v>1145521.8899999999</v>
          </cell>
          <cell r="C1202">
            <v>1003555.4</v>
          </cell>
          <cell r="D1202">
            <v>1306.6099999999999</v>
          </cell>
          <cell r="E1202">
            <v>1303.69</v>
          </cell>
          <cell r="F1202">
            <v>2.9199999999998454</v>
          </cell>
          <cell r="G1202" t="str">
            <v>Pozo de Inspección</v>
          </cell>
          <cell r="H1202" t="str">
            <v>Existente</v>
          </cell>
        </row>
        <row r="1203">
          <cell r="A1203">
            <v>1039</v>
          </cell>
          <cell r="B1203">
            <v>1145528.57</v>
          </cell>
          <cell r="C1203">
            <v>1003578.06</v>
          </cell>
          <cell r="D1203">
            <v>1304.8599999999999</v>
          </cell>
          <cell r="E1203">
            <v>1302.21</v>
          </cell>
          <cell r="F1203">
            <v>2.6499999999998636</v>
          </cell>
          <cell r="G1203" t="str">
            <v>Pozo de Inspección</v>
          </cell>
          <cell r="H1203" t="str">
            <v>Existente</v>
          </cell>
        </row>
        <row r="1204">
          <cell r="A1204">
            <v>1040</v>
          </cell>
          <cell r="B1204">
            <v>1145478.5900000001</v>
          </cell>
          <cell r="C1204">
            <v>1003543.32</v>
          </cell>
          <cell r="D1204">
            <v>1305.23</v>
          </cell>
          <cell r="E1204">
            <v>1304.3900000000001</v>
          </cell>
          <cell r="F1204">
            <v>0.83999999999991815</v>
          </cell>
          <cell r="G1204" t="str">
            <v>Pozo de Inspección</v>
          </cell>
          <cell r="H1204" t="str">
            <v>Existente</v>
          </cell>
        </row>
        <row r="1205">
          <cell r="A1205">
            <v>1041</v>
          </cell>
          <cell r="B1205">
            <v>1145272</v>
          </cell>
          <cell r="C1205">
            <v>1003110.2</v>
          </cell>
          <cell r="D1205">
            <v>1300.97</v>
          </cell>
          <cell r="E1205">
            <v>1299.53</v>
          </cell>
          <cell r="F1205">
            <v>1.4400000000000546</v>
          </cell>
          <cell r="G1205" t="str">
            <v>Pozo de Inspección</v>
          </cell>
          <cell r="H1205" t="str">
            <v>Existente</v>
          </cell>
        </row>
        <row r="1206">
          <cell r="A1206">
            <v>1042</v>
          </cell>
          <cell r="B1206">
            <v>1145256.58</v>
          </cell>
          <cell r="C1206">
            <v>1003028.44</v>
          </cell>
          <cell r="D1206">
            <v>1289.6199999999999</v>
          </cell>
          <cell r="E1206">
            <v>1288.1500000000001</v>
          </cell>
          <cell r="F1206">
            <v>1.4699999999997999</v>
          </cell>
          <cell r="G1206" t="str">
            <v>Pozo de Inspección</v>
          </cell>
          <cell r="H1206" t="str">
            <v>Existente</v>
          </cell>
        </row>
        <row r="1207">
          <cell r="A1207">
            <v>1043</v>
          </cell>
          <cell r="B1207">
            <v>1145094.82</v>
          </cell>
          <cell r="C1207">
            <v>1002962.59</v>
          </cell>
          <cell r="D1207">
            <v>1279.17</v>
          </cell>
          <cell r="E1207">
            <v>1275.77</v>
          </cell>
          <cell r="F1207">
            <v>3.4000000000000909</v>
          </cell>
          <cell r="G1207" t="str">
            <v>Pozo de Inspección</v>
          </cell>
          <cell r="H1207" t="str">
            <v>Existente</v>
          </cell>
        </row>
        <row r="1208">
          <cell r="A1208">
            <v>1044</v>
          </cell>
          <cell r="B1208">
            <v>1145093.3799999999</v>
          </cell>
          <cell r="C1208">
            <v>1002953.28</v>
          </cell>
          <cell r="D1208">
            <v>1284.51</v>
          </cell>
          <cell r="E1208">
            <v>1280.21</v>
          </cell>
          <cell r="F1208">
            <v>4.2999999999999545</v>
          </cell>
          <cell r="G1208" t="str">
            <v>Pozo de Inspección</v>
          </cell>
          <cell r="H1208" t="str">
            <v>Existente</v>
          </cell>
        </row>
        <row r="1209">
          <cell r="A1209">
            <v>1045</v>
          </cell>
          <cell r="B1209">
            <v>1145093.52</v>
          </cell>
          <cell r="C1209">
            <v>1002934.7</v>
          </cell>
          <cell r="D1209">
            <v>1294.27</v>
          </cell>
          <cell r="E1209">
            <v>1290.19</v>
          </cell>
          <cell r="F1209">
            <v>4.0799999999999272</v>
          </cell>
          <cell r="G1209" t="str">
            <v>Pozo de Inspección</v>
          </cell>
          <cell r="H1209" t="str">
            <v>Existente</v>
          </cell>
        </row>
        <row r="1210">
          <cell r="A1210">
            <v>1046</v>
          </cell>
          <cell r="B1210">
            <v>1146389.31</v>
          </cell>
          <cell r="C1210">
            <v>1003435.76</v>
          </cell>
          <cell r="D1210">
            <v>1297.18</v>
          </cell>
          <cell r="E1210">
            <v>1294.8800000000001</v>
          </cell>
          <cell r="F1210">
            <v>2.2999999999999545</v>
          </cell>
          <cell r="G1210" t="str">
            <v>Pozo de Inspección</v>
          </cell>
          <cell r="H1210" t="str">
            <v>Existente</v>
          </cell>
        </row>
        <row r="1211">
          <cell r="A1211">
            <v>1047</v>
          </cell>
          <cell r="B1211">
            <v>1146411.43</v>
          </cell>
          <cell r="C1211">
            <v>1003454.75</v>
          </cell>
          <cell r="D1211">
            <v>1295.4000000000001</v>
          </cell>
          <cell r="E1211">
            <v>1290.7</v>
          </cell>
          <cell r="F1211">
            <v>4.7000000000000455</v>
          </cell>
          <cell r="G1211" t="str">
            <v>Pozo de Inspección</v>
          </cell>
          <cell r="H1211" t="str">
            <v>Nuevo</v>
          </cell>
        </row>
        <row r="1212">
          <cell r="A1212">
            <v>1048</v>
          </cell>
          <cell r="B1212">
            <v>1146359.77</v>
          </cell>
          <cell r="C1212">
            <v>1003421.67</v>
          </cell>
          <cell r="D1212">
            <v>1291.82</v>
          </cell>
          <cell r="E1212">
            <v>1289.5899999999999</v>
          </cell>
          <cell r="F1212">
            <v>2.2300000000000182</v>
          </cell>
          <cell r="G1212" t="str">
            <v>Pozo de Inspección</v>
          </cell>
          <cell r="H1212" t="str">
            <v>Nuevo</v>
          </cell>
        </row>
        <row r="1213">
          <cell r="A1213">
            <v>1049</v>
          </cell>
          <cell r="B1213">
            <v>1146552.92</v>
          </cell>
          <cell r="C1213">
            <v>1003972.89</v>
          </cell>
          <cell r="D1213">
            <v>1312.44</v>
          </cell>
          <cell r="E1213">
            <v>1309.6099999999999</v>
          </cell>
          <cell r="F1213">
            <v>2.8300000000001546</v>
          </cell>
          <cell r="G1213" t="str">
            <v>Pozo de Inspección</v>
          </cell>
          <cell r="H1213" t="str">
            <v>Existente</v>
          </cell>
        </row>
        <row r="1214">
          <cell r="A1214">
            <v>1050</v>
          </cell>
          <cell r="B1214">
            <v>1146644.98</v>
          </cell>
          <cell r="C1214">
            <v>1003466.38</v>
          </cell>
          <cell r="D1214">
            <v>1304.1300000000001</v>
          </cell>
          <cell r="E1214">
            <v>1302.8699999999999</v>
          </cell>
          <cell r="F1214">
            <v>1.2600000000002183</v>
          </cell>
          <cell r="G1214" t="str">
            <v>Pozo de Inspección</v>
          </cell>
          <cell r="H1214" t="str">
            <v>Existente</v>
          </cell>
        </row>
        <row r="1215">
          <cell r="A1215">
            <v>1051</v>
          </cell>
          <cell r="B1215">
            <v>1146719.3500000001</v>
          </cell>
          <cell r="C1215">
            <v>1002592.06</v>
          </cell>
          <cell r="D1215">
            <v>1290.3499999999999</v>
          </cell>
          <cell r="E1215">
            <v>1288.83</v>
          </cell>
          <cell r="F1215">
            <v>1.5199999999999818</v>
          </cell>
          <cell r="G1215" t="str">
            <v>Pozo de Inspección</v>
          </cell>
          <cell r="H1215" t="str">
            <v>Existente</v>
          </cell>
        </row>
        <row r="1216">
          <cell r="A1216">
            <v>1052</v>
          </cell>
          <cell r="B1216">
            <v>1146762.3</v>
          </cell>
          <cell r="C1216">
            <v>1002636.3</v>
          </cell>
          <cell r="D1216">
            <v>1288.52</v>
          </cell>
          <cell r="E1216">
            <v>1287.08</v>
          </cell>
          <cell r="F1216">
            <v>1.4400000000000546</v>
          </cell>
          <cell r="G1216" t="str">
            <v>Pozo de Inspección</v>
          </cell>
          <cell r="H1216" t="str">
            <v>Existente</v>
          </cell>
        </row>
        <row r="1217">
          <cell r="A1217">
            <v>1053</v>
          </cell>
          <cell r="B1217">
            <v>1146872.1299999999</v>
          </cell>
          <cell r="C1217">
            <v>1002655.57</v>
          </cell>
          <cell r="D1217">
            <v>1288.4100000000001</v>
          </cell>
          <cell r="E1217">
            <v>1286.8800000000001</v>
          </cell>
          <cell r="F1217">
            <v>1.5299999999999727</v>
          </cell>
          <cell r="G1217" t="str">
            <v>Pozo de Inspección</v>
          </cell>
          <cell r="H1217" t="str">
            <v>Existente</v>
          </cell>
        </row>
        <row r="1218">
          <cell r="A1218">
            <v>1054</v>
          </cell>
          <cell r="B1218">
            <v>1146949.1299999999</v>
          </cell>
          <cell r="C1218">
            <v>1002696.93</v>
          </cell>
          <cell r="D1218">
            <v>1285.53</v>
          </cell>
          <cell r="E1218">
            <v>1283.93</v>
          </cell>
          <cell r="F1218">
            <v>1.5999999999999091</v>
          </cell>
          <cell r="G1218" t="str">
            <v>Pozo de Inspección</v>
          </cell>
          <cell r="H1218" t="str">
            <v>Existente</v>
          </cell>
        </row>
        <row r="1219">
          <cell r="A1219">
            <v>1055</v>
          </cell>
          <cell r="B1219">
            <v>1146989.3600000001</v>
          </cell>
          <cell r="C1219">
            <v>1002698.39</v>
          </cell>
          <cell r="D1219">
            <v>1284.82</v>
          </cell>
          <cell r="E1219">
            <v>1282.52</v>
          </cell>
          <cell r="F1219">
            <v>2.2999999999999545</v>
          </cell>
          <cell r="G1219" t="str">
            <v>Pozo de Inspección</v>
          </cell>
          <cell r="H1219" t="str">
            <v>Existente</v>
          </cell>
        </row>
        <row r="1220">
          <cell r="A1220">
            <v>1056</v>
          </cell>
          <cell r="B1220">
            <v>1147053.17</v>
          </cell>
          <cell r="C1220">
            <v>1002590.45</v>
          </cell>
          <cell r="D1220">
            <v>1284.2</v>
          </cell>
          <cell r="E1220">
            <v>1281.26</v>
          </cell>
          <cell r="F1220">
            <v>2.9400000000000546</v>
          </cell>
          <cell r="G1220" t="str">
            <v>Pozo de Inspección</v>
          </cell>
          <cell r="H1220" t="str">
            <v>Existente</v>
          </cell>
        </row>
        <row r="1221">
          <cell r="A1221">
            <v>1057</v>
          </cell>
          <cell r="B1221">
            <v>1147042.8</v>
          </cell>
          <cell r="C1221">
            <v>1002662.09</v>
          </cell>
          <cell r="D1221">
            <v>1285.0899999999999</v>
          </cell>
          <cell r="E1221">
            <v>1282.18</v>
          </cell>
          <cell r="F1221">
            <v>2.9099999999998545</v>
          </cell>
          <cell r="G1221" t="str">
            <v>Pozo de Inspección</v>
          </cell>
          <cell r="H1221" t="str">
            <v>Existente</v>
          </cell>
        </row>
        <row r="1222">
          <cell r="A1222">
            <v>1058</v>
          </cell>
          <cell r="B1222">
            <v>1146243.3400000001</v>
          </cell>
          <cell r="C1222">
            <v>1002968.91</v>
          </cell>
          <cell r="D1222">
            <v>1311.88</v>
          </cell>
          <cell r="E1222">
            <v>1308.3900000000001</v>
          </cell>
          <cell r="F1222">
            <v>3.4900000000000091</v>
          </cell>
          <cell r="G1222" t="str">
            <v>Pozo de Inspección</v>
          </cell>
          <cell r="H1222" t="str">
            <v>Existente</v>
          </cell>
        </row>
        <row r="1223">
          <cell r="A1223">
            <v>1059</v>
          </cell>
          <cell r="B1223">
            <v>1145482.3500000001</v>
          </cell>
          <cell r="C1223">
            <v>1003615.38</v>
          </cell>
          <cell r="D1223">
            <v>1292.5899999999999</v>
          </cell>
          <cell r="E1223">
            <v>1287.1500000000001</v>
          </cell>
          <cell r="F1223">
            <v>5.4399999999998272</v>
          </cell>
          <cell r="G1223" t="str">
            <v>Pozo de Inspección</v>
          </cell>
          <cell r="H1223" t="str">
            <v>Existente</v>
          </cell>
        </row>
        <row r="1224">
          <cell r="A1224">
            <v>1060</v>
          </cell>
          <cell r="B1224">
            <v>1145404.44</v>
          </cell>
          <cell r="C1224">
            <v>1003644.58</v>
          </cell>
          <cell r="D1224">
            <v>1293.8</v>
          </cell>
          <cell r="E1224">
            <v>1292.8</v>
          </cell>
          <cell r="F1224">
            <v>1</v>
          </cell>
          <cell r="G1224" t="str">
            <v>Pozo de Inspección</v>
          </cell>
          <cell r="H1224" t="str">
            <v>Existente</v>
          </cell>
        </row>
        <row r="1225">
          <cell r="A1225">
            <v>1061</v>
          </cell>
          <cell r="B1225">
            <v>1145502.26</v>
          </cell>
          <cell r="C1225">
            <v>1003588.57</v>
          </cell>
          <cell r="D1225">
            <v>1303.5</v>
          </cell>
          <cell r="E1225">
            <v>1298.0999999999999</v>
          </cell>
          <cell r="F1225">
            <v>5.4000000000000909</v>
          </cell>
          <cell r="G1225" t="str">
            <v>Pozo de Inspección</v>
          </cell>
          <cell r="H1225" t="str">
            <v>Existente</v>
          </cell>
        </row>
        <row r="1226">
          <cell r="A1226">
            <v>1062</v>
          </cell>
          <cell r="B1226">
            <v>1145449.2</v>
          </cell>
          <cell r="C1226">
            <v>1003555.32</v>
          </cell>
          <cell r="D1226">
            <v>1303.6400000000001</v>
          </cell>
          <cell r="E1226">
            <v>1301.55</v>
          </cell>
          <cell r="F1226">
            <v>2.0900000000001455</v>
          </cell>
          <cell r="G1226" t="str">
            <v>Pozo de Inspección</v>
          </cell>
          <cell r="H1226" t="str">
            <v>Existente</v>
          </cell>
        </row>
        <row r="1227">
          <cell r="A1227">
            <v>1063</v>
          </cell>
          <cell r="B1227">
            <v>1145445.8</v>
          </cell>
          <cell r="C1227">
            <v>1003552.65</v>
          </cell>
          <cell r="D1227">
            <v>1303.77</v>
          </cell>
          <cell r="E1227">
            <v>1301.8</v>
          </cell>
          <cell r="F1227">
            <v>1.9700000000000273</v>
          </cell>
          <cell r="G1227" t="str">
            <v>Pozo de Inspección</v>
          </cell>
          <cell r="H1227" t="str">
            <v>Existente</v>
          </cell>
        </row>
        <row r="1228">
          <cell r="A1228">
            <v>1064</v>
          </cell>
          <cell r="B1228">
            <v>1145391.3</v>
          </cell>
          <cell r="C1228">
            <v>1003590.53</v>
          </cell>
          <cell r="D1228">
            <v>1302.1400000000001</v>
          </cell>
          <cell r="E1228">
            <v>1301.03</v>
          </cell>
          <cell r="F1228">
            <v>1.1100000000001273</v>
          </cell>
          <cell r="G1228" t="str">
            <v>Pozo de Inspección</v>
          </cell>
          <cell r="H1228" t="str">
            <v>Existente</v>
          </cell>
        </row>
        <row r="1229">
          <cell r="A1229">
            <v>1065</v>
          </cell>
          <cell r="B1229">
            <v>1146599.45</v>
          </cell>
          <cell r="C1229">
            <v>1003809.69</v>
          </cell>
          <cell r="D1229">
            <v>1310.3599999999999</v>
          </cell>
          <cell r="E1229">
            <v>1309.7</v>
          </cell>
          <cell r="F1229">
            <v>0.65999999999985448</v>
          </cell>
          <cell r="G1229" t="str">
            <v>Pozo de Inspección</v>
          </cell>
          <cell r="H1229" t="str">
            <v>Existente</v>
          </cell>
        </row>
        <row r="1230">
          <cell r="A1230">
            <v>1066</v>
          </cell>
          <cell r="B1230">
            <v>1146624.25</v>
          </cell>
          <cell r="C1230">
            <v>1003673.06</v>
          </cell>
          <cell r="D1230">
            <v>1314</v>
          </cell>
          <cell r="E1230">
            <v>1307.22</v>
          </cell>
          <cell r="F1230">
            <v>6.7799999999999727</v>
          </cell>
          <cell r="G1230" t="str">
            <v>Pozo de Inspección</v>
          </cell>
          <cell r="H1230" t="str">
            <v>Existente</v>
          </cell>
        </row>
        <row r="1231">
          <cell r="A1231">
            <v>1067</v>
          </cell>
          <cell r="B1231">
            <v>1146604.01</v>
          </cell>
          <cell r="C1231">
            <v>1003695.82</v>
          </cell>
          <cell r="D1231">
            <v>1314.09</v>
          </cell>
          <cell r="E1231">
            <v>1310.88</v>
          </cell>
          <cell r="F1231">
            <v>3.209999999999809</v>
          </cell>
          <cell r="G1231" t="str">
            <v>Pozo de Inspección</v>
          </cell>
          <cell r="H1231" t="str">
            <v>Existente</v>
          </cell>
        </row>
        <row r="1232">
          <cell r="A1232">
            <v>1068</v>
          </cell>
          <cell r="B1232">
            <v>1146017.45</v>
          </cell>
          <cell r="C1232">
            <v>1002678.79</v>
          </cell>
          <cell r="D1232">
            <v>1251.29</v>
          </cell>
          <cell r="E1232">
            <v>1249.5999999999999</v>
          </cell>
          <cell r="F1232">
            <v>1.6900000000000546</v>
          </cell>
          <cell r="G1232" t="str">
            <v>Pozo de Inspección</v>
          </cell>
          <cell r="H1232" t="str">
            <v>Existente</v>
          </cell>
        </row>
        <row r="1233">
          <cell r="A1233">
            <v>1069</v>
          </cell>
          <cell r="B1233">
            <v>1146038.6100000001</v>
          </cell>
          <cell r="C1233">
            <v>1002681.6</v>
          </cell>
          <cell r="D1233">
            <v>1260.82</v>
          </cell>
          <cell r="E1233">
            <v>1256.01</v>
          </cell>
          <cell r="F1233">
            <v>4.8099999999999454</v>
          </cell>
          <cell r="G1233" t="str">
            <v>Pozo de Inspección</v>
          </cell>
          <cell r="H1233" t="str">
            <v>Existente</v>
          </cell>
        </row>
        <row r="1234">
          <cell r="A1234">
            <v>1070</v>
          </cell>
          <cell r="B1234">
            <v>1146458.71</v>
          </cell>
          <cell r="C1234">
            <v>1002670.62</v>
          </cell>
          <cell r="D1234">
            <v>1266.08</v>
          </cell>
          <cell r="E1234">
            <v>1264.94</v>
          </cell>
          <cell r="F1234">
            <v>1.1399999999998727</v>
          </cell>
          <cell r="G1234" t="str">
            <v>Pozo de Inspección</v>
          </cell>
          <cell r="H1234" t="str">
            <v>Existente</v>
          </cell>
        </row>
        <row r="1235">
          <cell r="A1235">
            <v>1071</v>
          </cell>
          <cell r="B1235">
            <v>1146585.51</v>
          </cell>
          <cell r="C1235">
            <v>1003739.69</v>
          </cell>
          <cell r="D1235">
            <v>1311.96</v>
          </cell>
          <cell r="E1235">
            <v>1310.3800000000001</v>
          </cell>
          <cell r="F1235">
            <v>1.5799999999999272</v>
          </cell>
          <cell r="G1235" t="str">
            <v>Pozo de Inspección</v>
          </cell>
          <cell r="H1235" t="str">
            <v>Existente</v>
          </cell>
        </row>
        <row r="1236">
          <cell r="A1236">
            <v>1072</v>
          </cell>
          <cell r="B1236">
            <v>1146594.07</v>
          </cell>
          <cell r="C1236">
            <v>1003669.83</v>
          </cell>
          <cell r="D1236">
            <v>1315.16</v>
          </cell>
          <cell r="E1236">
            <v>1312.84</v>
          </cell>
          <cell r="F1236">
            <v>2.3200000000001637</v>
          </cell>
          <cell r="G1236" t="str">
            <v>Pozo de Inspección</v>
          </cell>
          <cell r="H1236" t="str">
            <v>Existente</v>
          </cell>
        </row>
        <row r="1237">
          <cell r="A1237">
            <v>1073</v>
          </cell>
          <cell r="B1237">
            <v>1146047.6200000001</v>
          </cell>
          <cell r="C1237">
            <v>1002696.15</v>
          </cell>
          <cell r="D1237">
            <v>1262.6099999999999</v>
          </cell>
          <cell r="E1237">
            <v>1260.9000000000001</v>
          </cell>
          <cell r="F1237">
            <v>1.709999999999809</v>
          </cell>
          <cell r="G1237" t="str">
            <v>Pozo de Inspección</v>
          </cell>
          <cell r="H1237" t="str">
            <v>Existente</v>
          </cell>
        </row>
        <row r="1238">
          <cell r="A1238">
            <v>1074</v>
          </cell>
          <cell r="B1238">
            <v>1146088.08</v>
          </cell>
          <cell r="C1238">
            <v>1002702.38</v>
          </cell>
          <cell r="D1238">
            <v>1269.52</v>
          </cell>
          <cell r="E1238">
            <v>1267.01</v>
          </cell>
          <cell r="F1238">
            <v>2.5099999999999909</v>
          </cell>
          <cell r="G1238" t="str">
            <v>Pozo de Inspección</v>
          </cell>
          <cell r="H1238" t="str">
            <v>Existente</v>
          </cell>
        </row>
        <row r="1239">
          <cell r="A1239">
            <v>1075</v>
          </cell>
          <cell r="B1239">
            <v>1145758.25</v>
          </cell>
          <cell r="C1239">
            <v>1003139.98</v>
          </cell>
          <cell r="D1239">
            <v>1303.19</v>
          </cell>
          <cell r="E1239">
            <v>1294.0899999999999</v>
          </cell>
          <cell r="F1239">
            <v>9.1000000000001364</v>
          </cell>
          <cell r="G1239" t="str">
            <v>Pozo de Inspección</v>
          </cell>
          <cell r="H1239" t="str">
            <v>Existente</v>
          </cell>
        </row>
        <row r="1240">
          <cell r="A1240">
            <v>1076</v>
          </cell>
          <cell r="B1240">
            <v>1146038.1399999999</v>
          </cell>
          <cell r="C1240">
            <v>1002958.04</v>
          </cell>
          <cell r="D1240">
            <v>1309.1400000000001</v>
          </cell>
          <cell r="E1240">
            <v>1306.6400000000001</v>
          </cell>
          <cell r="F1240">
            <v>2.5</v>
          </cell>
          <cell r="G1240" t="str">
            <v>Pozo de Inspección</v>
          </cell>
          <cell r="H1240" t="str">
            <v>Existente</v>
          </cell>
        </row>
        <row r="1241">
          <cell r="A1241">
            <v>1077</v>
          </cell>
          <cell r="B1241">
            <v>1146025.73</v>
          </cell>
          <cell r="C1241">
            <v>1002958.85</v>
          </cell>
          <cell r="D1241">
            <v>1309.22</v>
          </cell>
          <cell r="E1241">
            <v>1305.48</v>
          </cell>
          <cell r="F1241">
            <v>3.7400000000000091</v>
          </cell>
          <cell r="G1241" t="str">
            <v>Pozo de Inspección</v>
          </cell>
          <cell r="H1241" t="str">
            <v>Existente</v>
          </cell>
        </row>
        <row r="1242">
          <cell r="A1242">
            <v>1078</v>
          </cell>
          <cell r="B1242">
            <v>1146005.31</v>
          </cell>
          <cell r="C1242">
            <v>1002853.86</v>
          </cell>
          <cell r="D1242">
            <v>1302.6199999999999</v>
          </cell>
          <cell r="E1242">
            <v>1298.94</v>
          </cell>
          <cell r="F1242">
            <v>3.6799999999998363</v>
          </cell>
          <cell r="G1242" t="str">
            <v>Pozo de Inspección</v>
          </cell>
          <cell r="H1242" t="str">
            <v>Existente</v>
          </cell>
        </row>
        <row r="1243">
          <cell r="A1243">
            <v>1079</v>
          </cell>
          <cell r="B1243">
            <v>1146003.3600000001</v>
          </cell>
          <cell r="C1243">
            <v>1003364.66</v>
          </cell>
          <cell r="D1243">
            <v>1307</v>
          </cell>
          <cell r="E1243">
            <v>1304.08</v>
          </cell>
          <cell r="F1243">
            <v>2.9200000000000728</v>
          </cell>
          <cell r="G1243" t="str">
            <v>Pozo de Inspección</v>
          </cell>
          <cell r="H1243" t="str">
            <v>Existente</v>
          </cell>
        </row>
        <row r="1244">
          <cell r="A1244">
            <v>1080</v>
          </cell>
          <cell r="B1244">
            <v>1146438.82</v>
          </cell>
          <cell r="C1244">
            <v>1003306.35</v>
          </cell>
          <cell r="D1244">
            <v>1301.49</v>
          </cell>
          <cell r="E1244">
            <v>1297.3599999999999</v>
          </cell>
          <cell r="F1244">
            <v>4.1300000000001091</v>
          </cell>
          <cell r="G1244" t="str">
            <v>Pozo de Inspección</v>
          </cell>
          <cell r="H1244" t="str">
            <v>Existente</v>
          </cell>
        </row>
        <row r="1245">
          <cell r="A1245">
            <v>1081</v>
          </cell>
          <cell r="B1245">
            <v>1146437.96</v>
          </cell>
          <cell r="C1245">
            <v>1003288.16</v>
          </cell>
          <cell r="D1245">
            <v>1307.97</v>
          </cell>
          <cell r="E1245">
            <v>1303.8800000000001</v>
          </cell>
          <cell r="F1245">
            <v>4.0899999999999181</v>
          </cell>
          <cell r="G1245" t="str">
            <v>Pozo de Inspección</v>
          </cell>
          <cell r="H1245" t="str">
            <v>Existente</v>
          </cell>
        </row>
        <row r="1246">
          <cell r="A1246">
            <v>1082</v>
          </cell>
          <cell r="B1246">
            <v>1146517.71</v>
          </cell>
          <cell r="C1246">
            <v>1003249.37</v>
          </cell>
          <cell r="D1246">
            <v>1315.34</v>
          </cell>
          <cell r="E1246">
            <v>1309.8399999999999</v>
          </cell>
          <cell r="F1246">
            <v>5.5</v>
          </cell>
          <cell r="G1246" t="str">
            <v>Pozo de Inspección</v>
          </cell>
          <cell r="H1246" t="str">
            <v>Existente</v>
          </cell>
        </row>
        <row r="1247">
          <cell r="A1247">
            <v>1083</v>
          </cell>
          <cell r="B1247">
            <v>1146564.02</v>
          </cell>
          <cell r="C1247">
            <v>1003177.04</v>
          </cell>
          <cell r="D1247">
            <v>1314.01</v>
          </cell>
          <cell r="E1247">
            <v>1309.8699999999999</v>
          </cell>
          <cell r="F1247">
            <v>4.1400000000001</v>
          </cell>
          <cell r="G1247" t="str">
            <v>Pozo de Inspección</v>
          </cell>
          <cell r="H1247" t="str">
            <v>Existente</v>
          </cell>
        </row>
        <row r="1248">
          <cell r="A1248">
            <v>1084</v>
          </cell>
          <cell r="B1248">
            <v>1146619.27</v>
          </cell>
          <cell r="C1248">
            <v>1003167.38</v>
          </cell>
          <cell r="D1248">
            <v>1313.17</v>
          </cell>
          <cell r="E1248">
            <v>1310</v>
          </cell>
          <cell r="F1248">
            <v>3.1700000000000728</v>
          </cell>
          <cell r="G1248" t="str">
            <v>Pozo de Inspección</v>
          </cell>
          <cell r="H1248" t="str">
            <v>Existente</v>
          </cell>
        </row>
        <row r="1249">
          <cell r="A1249">
            <v>1085</v>
          </cell>
          <cell r="B1249">
            <v>1145155.71</v>
          </cell>
          <cell r="C1249">
            <v>1003549.37</v>
          </cell>
          <cell r="D1249">
            <v>1298.1600000000001</v>
          </cell>
          <cell r="E1249">
            <v>1296.0899999999999</v>
          </cell>
          <cell r="F1249">
            <v>2.0700000000001637</v>
          </cell>
          <cell r="G1249" t="str">
            <v>Pozo de Inspección</v>
          </cell>
          <cell r="H1249" t="str">
            <v>Existente</v>
          </cell>
        </row>
        <row r="1250">
          <cell r="A1250">
            <v>1086</v>
          </cell>
          <cell r="B1250">
            <v>1145122.17</v>
          </cell>
          <cell r="C1250">
            <v>1003574.43</v>
          </cell>
          <cell r="D1250">
            <v>1297.26</v>
          </cell>
          <cell r="E1250">
            <v>1295.1600000000001</v>
          </cell>
          <cell r="F1250">
            <v>2.0999999999999091</v>
          </cell>
          <cell r="G1250" t="str">
            <v>Pozo de Inspección</v>
          </cell>
          <cell r="H1250" t="str">
            <v>Existente</v>
          </cell>
        </row>
        <row r="1251">
          <cell r="A1251">
            <v>1087</v>
          </cell>
          <cell r="B1251">
            <v>1145100.8500000001</v>
          </cell>
          <cell r="C1251">
            <v>1003545.5</v>
          </cell>
          <cell r="D1251">
            <v>1296.8399999999999</v>
          </cell>
          <cell r="E1251">
            <v>1293.9100000000001</v>
          </cell>
          <cell r="F1251">
            <v>2.9299999999998363</v>
          </cell>
          <cell r="G1251" t="str">
            <v>Pozo de Inspección</v>
          </cell>
          <cell r="H1251" t="str">
            <v>Existente</v>
          </cell>
        </row>
        <row r="1252">
          <cell r="A1252">
            <v>1088</v>
          </cell>
          <cell r="B1252">
            <v>1145066.8899999999</v>
          </cell>
          <cell r="C1252">
            <v>1003544.46</v>
          </cell>
          <cell r="D1252">
            <v>1288.19</v>
          </cell>
          <cell r="E1252">
            <v>1285.22</v>
          </cell>
          <cell r="F1252">
            <v>2.9700000000000273</v>
          </cell>
          <cell r="G1252" t="str">
            <v>Pozo de Inspección</v>
          </cell>
          <cell r="H1252" t="str">
            <v>Existente</v>
          </cell>
        </row>
        <row r="1253">
          <cell r="A1253" t="str">
            <v>MR7</v>
          </cell>
          <cell r="B1253">
            <v>1145059.76</v>
          </cell>
          <cell r="C1253">
            <v>1003544.24</v>
          </cell>
          <cell r="D1253">
            <v>1278.78</v>
          </cell>
          <cell r="E1253">
            <v>1275.52</v>
          </cell>
          <cell r="F1253">
            <v>3.2599999999999909</v>
          </cell>
          <cell r="G1253" t="str">
            <v>Pozo de Inspección</v>
          </cell>
          <cell r="H1253" t="str">
            <v>Existente</v>
          </cell>
        </row>
        <row r="1254">
          <cell r="A1254">
            <v>1090</v>
          </cell>
          <cell r="B1254">
            <v>1145053.23</v>
          </cell>
          <cell r="C1254">
            <v>1003543.68</v>
          </cell>
          <cell r="D1254">
            <v>1282.1300000000001</v>
          </cell>
          <cell r="E1254">
            <v>1278.69</v>
          </cell>
          <cell r="F1254">
            <v>3.4400000000000546</v>
          </cell>
          <cell r="G1254" t="str">
            <v>Pozo de Inspección</v>
          </cell>
          <cell r="H1254" t="str">
            <v>Existente</v>
          </cell>
        </row>
        <row r="1255">
          <cell r="A1255">
            <v>1091</v>
          </cell>
          <cell r="B1255">
            <v>1145041.5</v>
          </cell>
          <cell r="C1255">
            <v>1003541.5</v>
          </cell>
          <cell r="D1255">
            <v>1278.32</v>
          </cell>
          <cell r="E1255">
            <v>1275.31</v>
          </cell>
          <cell r="F1255">
            <v>3.0099999999999909</v>
          </cell>
          <cell r="G1255" t="str">
            <v>Pozo de Inspección</v>
          </cell>
          <cell r="H1255" t="str">
            <v>Existente</v>
          </cell>
        </row>
        <row r="1256">
          <cell r="A1256">
            <v>1092</v>
          </cell>
          <cell r="B1256">
            <v>1145314.1100000001</v>
          </cell>
          <cell r="C1256">
            <v>1003643.27</v>
          </cell>
          <cell r="D1256">
            <v>1298.72</v>
          </cell>
          <cell r="E1256">
            <v>1297.92</v>
          </cell>
          <cell r="F1256">
            <v>0.79999999999995453</v>
          </cell>
          <cell r="G1256" t="str">
            <v>Pozo de Inspección</v>
          </cell>
          <cell r="H1256" t="str">
            <v>Existente</v>
          </cell>
        </row>
        <row r="1257">
          <cell r="A1257">
            <v>1093</v>
          </cell>
          <cell r="B1257">
            <v>1145348.51</v>
          </cell>
          <cell r="C1257">
            <v>1003672.81</v>
          </cell>
          <cell r="D1257">
            <v>1300.19</v>
          </cell>
          <cell r="E1257">
            <v>1296.42</v>
          </cell>
          <cell r="F1257">
            <v>3.7699999999999818</v>
          </cell>
          <cell r="G1257" t="str">
            <v>Pozo de Inspección</v>
          </cell>
          <cell r="H1257" t="str">
            <v>Existente</v>
          </cell>
        </row>
        <row r="1258">
          <cell r="A1258">
            <v>1094</v>
          </cell>
          <cell r="B1258">
            <v>1145339.3</v>
          </cell>
          <cell r="C1258">
            <v>1003685.04</v>
          </cell>
          <cell r="D1258">
            <v>1297.6400000000001</v>
          </cell>
          <cell r="E1258">
            <v>1294.8399999999999</v>
          </cell>
          <cell r="F1258">
            <v>2.8000000000001819</v>
          </cell>
          <cell r="G1258" t="str">
            <v>Pozo de Inspección</v>
          </cell>
          <cell r="H1258" t="str">
            <v>Existente</v>
          </cell>
        </row>
        <row r="1259">
          <cell r="A1259">
            <v>1095</v>
          </cell>
          <cell r="B1259">
            <v>1145316.3500000001</v>
          </cell>
          <cell r="C1259">
            <v>1003699.89</v>
          </cell>
          <cell r="D1259">
            <v>1296.78</v>
          </cell>
          <cell r="E1259">
            <v>1295.21</v>
          </cell>
          <cell r="F1259">
            <v>1.5699999999999363</v>
          </cell>
          <cell r="G1259" t="str">
            <v>Pozo de Inspección</v>
          </cell>
          <cell r="H1259" t="str">
            <v>Existente</v>
          </cell>
        </row>
        <row r="1260">
          <cell r="A1260">
            <v>1096</v>
          </cell>
          <cell r="B1260">
            <v>1145357.68</v>
          </cell>
          <cell r="C1260">
            <v>1003677.21</v>
          </cell>
          <cell r="D1260">
            <v>1293.8</v>
          </cell>
          <cell r="E1260">
            <v>1289.99</v>
          </cell>
          <cell r="F1260">
            <v>3.8099999999999454</v>
          </cell>
          <cell r="G1260" t="str">
            <v>Pozo de Inspección</v>
          </cell>
          <cell r="H1260" t="str">
            <v>Existente</v>
          </cell>
        </row>
        <row r="1261">
          <cell r="A1261">
            <v>1097</v>
          </cell>
          <cell r="B1261">
            <v>1145396.08</v>
          </cell>
          <cell r="C1261">
            <v>1003636.59</v>
          </cell>
          <cell r="D1261">
            <v>1297.4100000000001</v>
          </cell>
          <cell r="E1261">
            <v>1295.4100000000001</v>
          </cell>
          <cell r="F1261">
            <v>2</v>
          </cell>
          <cell r="G1261" t="str">
            <v>Pozo de Inspección</v>
          </cell>
          <cell r="H1261" t="str">
            <v>Existente</v>
          </cell>
        </row>
        <row r="1262">
          <cell r="A1262">
            <v>1098</v>
          </cell>
          <cell r="B1262">
            <v>1145421.57</v>
          </cell>
          <cell r="C1262">
            <v>1003617.34</v>
          </cell>
          <cell r="D1262">
            <v>1301.19</v>
          </cell>
          <cell r="E1262">
            <v>1299.3</v>
          </cell>
          <cell r="F1262">
            <v>1.8900000000001</v>
          </cell>
          <cell r="G1262" t="str">
            <v>Pozo de Inspección</v>
          </cell>
          <cell r="H1262" t="str">
            <v>Existente</v>
          </cell>
        </row>
        <row r="1263">
          <cell r="A1263">
            <v>1099</v>
          </cell>
          <cell r="B1263">
            <v>1145433.33</v>
          </cell>
          <cell r="C1263">
            <v>1003419.88</v>
          </cell>
          <cell r="D1263">
            <v>1293.19</v>
          </cell>
          <cell r="E1263">
            <v>1283.8</v>
          </cell>
          <cell r="F1263">
            <v>9.3900000000001</v>
          </cell>
          <cell r="G1263" t="str">
            <v>Pozo de Inspección</v>
          </cell>
          <cell r="H1263" t="str">
            <v>Existente</v>
          </cell>
        </row>
        <row r="1264">
          <cell r="A1264">
            <v>1100</v>
          </cell>
          <cell r="B1264">
            <v>1145380.1200000001</v>
          </cell>
          <cell r="C1264">
            <v>1003558.56</v>
          </cell>
          <cell r="D1264">
            <v>1301.55</v>
          </cell>
          <cell r="E1264">
            <v>1296.48</v>
          </cell>
          <cell r="F1264">
            <v>5.0699999999999363</v>
          </cell>
          <cell r="G1264" t="str">
            <v>Pozo de Inspección</v>
          </cell>
          <cell r="H1264" t="str">
            <v>Existente</v>
          </cell>
        </row>
        <row r="1265">
          <cell r="A1265">
            <v>1101</v>
          </cell>
          <cell r="B1265">
            <v>1145368.05</v>
          </cell>
          <cell r="C1265">
            <v>1003538.41</v>
          </cell>
          <cell r="D1265">
            <v>1300.8699999999999</v>
          </cell>
          <cell r="E1265">
            <v>1295.74</v>
          </cell>
          <cell r="F1265">
            <v>5.1299999999998818</v>
          </cell>
          <cell r="G1265" t="str">
            <v>Pozo de Inspección</v>
          </cell>
          <cell r="H1265" t="str">
            <v>Existente</v>
          </cell>
        </row>
        <row r="1266">
          <cell r="A1266">
            <v>1102</v>
          </cell>
          <cell r="B1266">
            <v>1145354.8899999999</v>
          </cell>
          <cell r="C1266">
            <v>1003516.1</v>
          </cell>
          <cell r="D1266">
            <v>1299.5999999999999</v>
          </cell>
          <cell r="E1266">
            <v>1294.43</v>
          </cell>
          <cell r="F1266">
            <v>5.1699999999998454</v>
          </cell>
          <cell r="G1266" t="str">
            <v>Pozo de Inspección</v>
          </cell>
          <cell r="H1266" t="str">
            <v>Existente</v>
          </cell>
        </row>
        <row r="1267">
          <cell r="A1267">
            <v>1103</v>
          </cell>
          <cell r="B1267">
            <v>1145335.92</v>
          </cell>
          <cell r="C1267">
            <v>1003488.76</v>
          </cell>
          <cell r="D1267">
            <v>1287.6400000000001</v>
          </cell>
          <cell r="E1267">
            <v>1282.43</v>
          </cell>
          <cell r="F1267">
            <v>5.2100000000000364</v>
          </cell>
          <cell r="G1267" t="str">
            <v>Pozo de Inspección</v>
          </cell>
          <cell r="H1267" t="str">
            <v>Existente</v>
          </cell>
        </row>
        <row r="1268">
          <cell r="A1268">
            <v>1104</v>
          </cell>
          <cell r="B1268">
            <v>1145015.92</v>
          </cell>
          <cell r="C1268">
            <v>1002485.43</v>
          </cell>
          <cell r="D1268">
            <v>1294.54</v>
          </cell>
          <cell r="E1268">
            <v>1290.72</v>
          </cell>
          <cell r="F1268">
            <v>3.8199999999999363</v>
          </cell>
          <cell r="G1268" t="str">
            <v>Pozo de Inspección</v>
          </cell>
          <cell r="H1268" t="str">
            <v>Existente</v>
          </cell>
        </row>
        <row r="1269">
          <cell r="A1269">
            <v>1105</v>
          </cell>
          <cell r="B1269">
            <v>1144961.3400000001</v>
          </cell>
          <cell r="C1269">
            <v>1002445.84</v>
          </cell>
          <cell r="D1269">
            <v>1293.4000000000001</v>
          </cell>
          <cell r="E1269">
            <v>1288.51</v>
          </cell>
          <cell r="F1269">
            <v>4.8900000000001</v>
          </cell>
          <cell r="G1269" t="str">
            <v>Pozo de Inspección</v>
          </cell>
          <cell r="H1269" t="str">
            <v>Existente</v>
          </cell>
        </row>
        <row r="1270">
          <cell r="A1270">
            <v>1106</v>
          </cell>
          <cell r="B1270">
            <v>1144958.52</v>
          </cell>
          <cell r="C1270">
            <v>1002448.27</v>
          </cell>
          <cell r="D1270">
            <v>1291.55</v>
          </cell>
          <cell r="E1270">
            <v>1288.95</v>
          </cell>
          <cell r="F1270">
            <v>2.5999999999999091</v>
          </cell>
          <cell r="G1270" t="str">
            <v>Pozo de Inspección</v>
          </cell>
          <cell r="H1270" t="str">
            <v>Existente</v>
          </cell>
        </row>
        <row r="1271">
          <cell r="A1271">
            <v>1107</v>
          </cell>
          <cell r="B1271">
            <v>1144966.19</v>
          </cell>
          <cell r="C1271">
            <v>1002408.75</v>
          </cell>
          <cell r="D1271">
            <v>1289.6400000000001</v>
          </cell>
          <cell r="E1271">
            <v>1287.43</v>
          </cell>
          <cell r="F1271">
            <v>2.2100000000000364</v>
          </cell>
          <cell r="G1271" t="str">
            <v>Pozo de Inspección</v>
          </cell>
          <cell r="H1271" t="str">
            <v>Existente</v>
          </cell>
        </row>
        <row r="1272">
          <cell r="A1272">
            <v>1108</v>
          </cell>
          <cell r="B1272">
            <v>1144983.1299999999</v>
          </cell>
          <cell r="C1272">
            <v>1002420.74</v>
          </cell>
          <cell r="D1272">
            <v>1288.44</v>
          </cell>
          <cell r="E1272">
            <v>1287.48</v>
          </cell>
          <cell r="F1272">
            <v>0.96000000000003638</v>
          </cell>
          <cell r="G1272" t="str">
            <v>Pozo de Inspección</v>
          </cell>
          <cell r="H1272" t="str">
            <v>Existente</v>
          </cell>
        </row>
        <row r="1273">
          <cell r="A1273">
            <v>1109</v>
          </cell>
          <cell r="B1273">
            <v>1145006.44</v>
          </cell>
          <cell r="C1273">
            <v>1002383.46</v>
          </cell>
          <cell r="D1273">
            <v>1289.42</v>
          </cell>
          <cell r="E1273">
            <v>1287.8</v>
          </cell>
          <cell r="F1273">
            <v>1.6200000000001182</v>
          </cell>
          <cell r="G1273" t="str">
            <v>Pozo de Inspección</v>
          </cell>
          <cell r="H1273" t="str">
            <v>Existente</v>
          </cell>
        </row>
        <row r="1274">
          <cell r="A1274">
            <v>1110</v>
          </cell>
          <cell r="B1274">
            <v>1145005.18</v>
          </cell>
          <cell r="C1274">
            <v>1002435.56</v>
          </cell>
          <cell r="D1274">
            <v>1291.18</v>
          </cell>
          <cell r="E1274">
            <v>1289.24</v>
          </cell>
          <cell r="F1274">
            <v>1.9400000000000546</v>
          </cell>
          <cell r="G1274" t="str">
            <v>Pozo de Inspección</v>
          </cell>
          <cell r="H1274" t="str">
            <v>Existente</v>
          </cell>
        </row>
        <row r="1275">
          <cell r="A1275">
            <v>1111</v>
          </cell>
          <cell r="B1275">
            <v>1145024.57</v>
          </cell>
          <cell r="C1275">
            <v>1002406.03</v>
          </cell>
          <cell r="D1275">
            <v>1291.57</v>
          </cell>
          <cell r="E1275">
            <v>1290.1099999999999</v>
          </cell>
          <cell r="F1275">
            <v>1.4600000000000364</v>
          </cell>
          <cell r="G1275" t="str">
            <v>Pozo de Inspección</v>
          </cell>
          <cell r="H1275" t="str">
            <v>Existente</v>
          </cell>
        </row>
        <row r="1276">
          <cell r="A1276">
            <v>1112</v>
          </cell>
          <cell r="B1276">
            <v>1145037.7</v>
          </cell>
          <cell r="C1276">
            <v>1002438.93</v>
          </cell>
          <cell r="D1276">
            <v>1292.3699999999999</v>
          </cell>
          <cell r="E1276">
            <v>1290.8399999999999</v>
          </cell>
          <cell r="F1276">
            <v>1.5299999999999727</v>
          </cell>
          <cell r="G1276" t="str">
            <v>Pozo de Inspección</v>
          </cell>
          <cell r="H1276" t="str">
            <v>Existente</v>
          </cell>
        </row>
        <row r="1277">
          <cell r="A1277">
            <v>1113</v>
          </cell>
          <cell r="B1277">
            <v>1145030</v>
          </cell>
          <cell r="C1277">
            <v>1002451.32</v>
          </cell>
          <cell r="D1277">
            <v>1292.6099999999999</v>
          </cell>
          <cell r="E1277">
            <v>1290.6400000000001</v>
          </cell>
          <cell r="F1277">
            <v>1.9699999999997999</v>
          </cell>
          <cell r="G1277" t="str">
            <v>Pozo de Inspección</v>
          </cell>
          <cell r="H1277" t="str">
            <v>Existente</v>
          </cell>
        </row>
        <row r="1278">
          <cell r="A1278">
            <v>1114</v>
          </cell>
          <cell r="B1278">
            <v>1145044.81</v>
          </cell>
          <cell r="C1278">
            <v>1002462.03</v>
          </cell>
          <cell r="D1278">
            <v>1293.26</v>
          </cell>
          <cell r="E1278">
            <v>1291.76</v>
          </cell>
          <cell r="F1278">
            <v>1.5</v>
          </cell>
          <cell r="G1278" t="str">
            <v>Pozo de Inspección</v>
          </cell>
          <cell r="H1278" t="str">
            <v>Existente</v>
          </cell>
        </row>
        <row r="1279">
          <cell r="A1279">
            <v>1115</v>
          </cell>
          <cell r="B1279">
            <v>1144924.71</v>
          </cell>
          <cell r="C1279">
            <v>1002422.76</v>
          </cell>
          <cell r="D1279">
            <v>1292.8599999999999</v>
          </cell>
          <cell r="E1279">
            <v>1288.49</v>
          </cell>
          <cell r="F1279">
            <v>4.3699999999998909</v>
          </cell>
          <cell r="G1279" t="str">
            <v>Pozo de Inspección</v>
          </cell>
          <cell r="H1279" t="str">
            <v>Existente</v>
          </cell>
        </row>
        <row r="1280">
          <cell r="A1280">
            <v>1116</v>
          </cell>
          <cell r="B1280">
            <v>1144943.32</v>
          </cell>
          <cell r="C1280">
            <v>1002400.47</v>
          </cell>
          <cell r="D1280">
            <v>1289.31</v>
          </cell>
          <cell r="E1280">
            <v>1287.06</v>
          </cell>
          <cell r="F1280">
            <v>2.25</v>
          </cell>
          <cell r="G1280" t="str">
            <v>Pozo de Inspección</v>
          </cell>
          <cell r="H1280" t="str">
            <v>Existente</v>
          </cell>
        </row>
        <row r="1281">
          <cell r="A1281">
            <v>1117</v>
          </cell>
          <cell r="B1281">
            <v>1145292.1399999999</v>
          </cell>
          <cell r="C1281">
            <v>1003448.09</v>
          </cell>
          <cell r="D1281">
            <v>1280.5999999999999</v>
          </cell>
          <cell r="E1281">
            <v>1275.04</v>
          </cell>
          <cell r="F1281">
            <v>5.5599999999999454</v>
          </cell>
          <cell r="G1281" t="str">
            <v>Pozo de Inspección</v>
          </cell>
          <cell r="H1281" t="str">
            <v>Existente</v>
          </cell>
        </row>
        <row r="1282">
          <cell r="A1282">
            <v>1118</v>
          </cell>
          <cell r="B1282">
            <v>1145277.4399999999</v>
          </cell>
          <cell r="C1282">
            <v>1003451.9</v>
          </cell>
          <cell r="D1282">
            <v>1279.82</v>
          </cell>
          <cell r="E1282">
            <v>1274.97</v>
          </cell>
          <cell r="F1282">
            <v>4.8499999999999091</v>
          </cell>
          <cell r="G1282" t="str">
            <v>Pozo de Inspección</v>
          </cell>
          <cell r="H1282" t="str">
            <v>Existente</v>
          </cell>
        </row>
        <row r="1283">
          <cell r="A1283">
            <v>1119</v>
          </cell>
          <cell r="B1283">
            <v>1145227.96</v>
          </cell>
          <cell r="C1283">
            <v>1003459.54</v>
          </cell>
          <cell r="D1283">
            <v>1278.8900000000001</v>
          </cell>
          <cell r="E1283">
            <v>1273.04</v>
          </cell>
          <cell r="F1283">
            <v>5.8500000000001364</v>
          </cell>
          <cell r="G1283" t="str">
            <v>Pozo de Inspección</v>
          </cell>
          <cell r="H1283" t="str">
            <v>Existente</v>
          </cell>
        </row>
        <row r="1284">
          <cell r="A1284">
            <v>1120</v>
          </cell>
          <cell r="B1284">
            <v>1145086.3700000001</v>
          </cell>
          <cell r="C1284">
            <v>1003515.24</v>
          </cell>
          <cell r="D1284">
            <v>1276.8</v>
          </cell>
          <cell r="E1284">
            <v>1275.7</v>
          </cell>
          <cell r="F1284">
            <v>1.0999999999999091</v>
          </cell>
          <cell r="G1284" t="str">
            <v>Pozo de Inspección</v>
          </cell>
          <cell r="H1284" t="str">
            <v>Existente</v>
          </cell>
        </row>
        <row r="1285">
          <cell r="A1285">
            <v>1121</v>
          </cell>
          <cell r="B1285">
            <v>1144948</v>
          </cell>
          <cell r="C1285">
            <v>1002385</v>
          </cell>
          <cell r="D1285">
            <v>1289.5</v>
          </cell>
          <cell r="E1285">
            <v>1287.02</v>
          </cell>
          <cell r="F1285">
            <v>2.4800000000000182</v>
          </cell>
          <cell r="G1285" t="str">
            <v>Pozo de Inspección</v>
          </cell>
          <cell r="H1285" t="str">
            <v>Existente</v>
          </cell>
        </row>
        <row r="1286">
          <cell r="A1286">
            <v>1122</v>
          </cell>
          <cell r="B1286">
            <v>1146588.17</v>
          </cell>
          <cell r="C1286">
            <v>1003791.9</v>
          </cell>
          <cell r="D1286">
            <v>1309.9000000000001</v>
          </cell>
          <cell r="E1286">
            <v>1304.6600000000001</v>
          </cell>
          <cell r="F1286">
            <v>5.2400000000000091</v>
          </cell>
          <cell r="G1286" t="str">
            <v>Pozo de Inspección</v>
          </cell>
          <cell r="H1286" t="str">
            <v>Existente</v>
          </cell>
        </row>
        <row r="1287">
          <cell r="A1287" t="str">
            <v>P1</v>
          </cell>
          <cell r="B1287">
            <v>1145602.73</v>
          </cell>
          <cell r="C1287">
            <v>1003111.05</v>
          </cell>
          <cell r="D1287">
            <v>1308.99</v>
          </cell>
          <cell r="E1287">
            <v>1306.8399999999999</v>
          </cell>
          <cell r="F1287">
            <v>2.1500000000000909</v>
          </cell>
          <cell r="G1287" t="str">
            <v>Pozo de Inspección</v>
          </cell>
          <cell r="H1287" t="str">
            <v>Existente</v>
          </cell>
        </row>
        <row r="1288">
          <cell r="A1288" t="str">
            <v>P2</v>
          </cell>
          <cell r="B1288">
            <v>1145519.58</v>
          </cell>
          <cell r="C1288">
            <v>1003041.42</v>
          </cell>
          <cell r="D1288">
            <v>1311.15</v>
          </cell>
          <cell r="E1288">
            <v>1308.76</v>
          </cell>
          <cell r="F1288">
            <v>2.3900000000001</v>
          </cell>
          <cell r="G1288" t="str">
            <v>Pozo de Inspección</v>
          </cell>
          <cell r="H1288" t="str">
            <v>Nuevo</v>
          </cell>
        </row>
        <row r="1289">
          <cell r="A1289" t="str">
            <v>P3</v>
          </cell>
          <cell r="B1289">
            <v>1145447.06</v>
          </cell>
          <cell r="C1289">
            <v>1003051.8</v>
          </cell>
          <cell r="D1289">
            <v>1309.6199999999999</v>
          </cell>
          <cell r="E1289">
            <v>1308.42</v>
          </cell>
          <cell r="F1289">
            <v>1.1999999999998181</v>
          </cell>
          <cell r="G1289" t="str">
            <v>Pozo de Inspección</v>
          </cell>
          <cell r="H1289" t="str">
            <v>Existente</v>
          </cell>
        </row>
        <row r="1290">
          <cell r="A1290" t="str">
            <v>P4</v>
          </cell>
          <cell r="B1290">
            <v>1145474.23</v>
          </cell>
          <cell r="C1290">
            <v>1003006.82</v>
          </cell>
          <cell r="D1290">
            <v>1307.6400000000001</v>
          </cell>
          <cell r="E1290">
            <v>1305.23</v>
          </cell>
          <cell r="F1290">
            <v>2.4100000000000819</v>
          </cell>
          <cell r="G1290" t="str">
            <v>Pozo de Inspección</v>
          </cell>
          <cell r="H1290" t="str">
            <v>Existente</v>
          </cell>
        </row>
        <row r="1291">
          <cell r="A1291" t="str">
            <v>P5</v>
          </cell>
          <cell r="B1291">
            <v>1145515.8500000001</v>
          </cell>
          <cell r="C1291">
            <v>1002881.05</v>
          </cell>
          <cell r="D1291">
            <v>1301.96</v>
          </cell>
          <cell r="E1291">
            <v>1299.5899999999999</v>
          </cell>
          <cell r="F1291">
            <v>2.3700000000001182</v>
          </cell>
          <cell r="G1291" t="str">
            <v>Pozo de Inspección</v>
          </cell>
          <cell r="H1291" t="str">
            <v>Existente</v>
          </cell>
        </row>
        <row r="1292">
          <cell r="A1292" t="str">
            <v>P6</v>
          </cell>
          <cell r="B1292">
            <v>1146126.8999999999</v>
          </cell>
          <cell r="C1292">
            <v>1003521.15</v>
          </cell>
          <cell r="D1292">
            <v>1310.67</v>
          </cell>
          <cell r="E1292">
            <v>1308.72</v>
          </cell>
          <cell r="F1292">
            <v>1.9500000000000455</v>
          </cell>
          <cell r="G1292" t="str">
            <v>Pozo de Inspección</v>
          </cell>
          <cell r="H1292" t="str">
            <v>Existente</v>
          </cell>
        </row>
        <row r="1293">
          <cell r="A1293" t="str">
            <v>P7</v>
          </cell>
          <cell r="B1293">
            <v>1145853.95</v>
          </cell>
          <cell r="C1293">
            <v>1003148.02</v>
          </cell>
          <cell r="D1293">
            <v>1307.1199999999999</v>
          </cell>
          <cell r="E1293">
            <v>1304.78</v>
          </cell>
          <cell r="F1293">
            <v>2.3399999999999181</v>
          </cell>
          <cell r="G1293" t="str">
            <v>Pozo de Inspección</v>
          </cell>
          <cell r="H1293" t="str">
            <v>Existente</v>
          </cell>
        </row>
        <row r="1294">
          <cell r="A1294" t="str">
            <v>P8</v>
          </cell>
          <cell r="B1294">
            <v>1145475.43</v>
          </cell>
          <cell r="C1294">
            <v>1003332.98</v>
          </cell>
          <cell r="D1294">
            <v>1300.42</v>
          </cell>
          <cell r="E1294">
            <v>1298.58</v>
          </cell>
          <cell r="F1294">
            <v>1.8400000000001455</v>
          </cell>
          <cell r="G1294" t="str">
            <v>Pozo de Inspección</v>
          </cell>
          <cell r="H1294" t="str">
            <v>Existente</v>
          </cell>
        </row>
        <row r="1295">
          <cell r="A1295" t="str">
            <v>P9</v>
          </cell>
          <cell r="B1295">
            <v>1145604.42</v>
          </cell>
          <cell r="C1295">
            <v>1003317.73</v>
          </cell>
          <cell r="D1295">
            <v>1307.33</v>
          </cell>
          <cell r="E1295">
            <v>1306.44</v>
          </cell>
          <cell r="F1295">
            <v>0.88999999999987267</v>
          </cell>
          <cell r="G1295" t="str">
            <v>Pozo de Inspección</v>
          </cell>
          <cell r="H1295" t="str">
            <v>Existente</v>
          </cell>
        </row>
        <row r="1296">
          <cell r="A1296" t="str">
            <v>2i</v>
          </cell>
          <cell r="B1296">
            <v>1145455.44</v>
          </cell>
          <cell r="C1296">
            <v>1003187.76</v>
          </cell>
          <cell r="D1296">
            <v>1305.6600000000001</v>
          </cell>
          <cell r="E1296">
            <v>1304.3599999999999</v>
          </cell>
          <cell r="F1296">
            <v>1.3000000000001819</v>
          </cell>
          <cell r="G1296" t="str">
            <v>Pozo de Inspección</v>
          </cell>
          <cell r="H1296" t="str">
            <v>Existente</v>
          </cell>
        </row>
        <row r="1297">
          <cell r="A1297" t="str">
            <v>13i</v>
          </cell>
          <cell r="B1297">
            <v>1145524.93</v>
          </cell>
          <cell r="C1297">
            <v>1003104.12</v>
          </cell>
          <cell r="D1297">
            <v>1309.29</v>
          </cell>
          <cell r="E1297">
            <v>1306.8499999999999</v>
          </cell>
          <cell r="F1297">
            <v>2.4400000000000546</v>
          </cell>
          <cell r="G1297" t="str">
            <v>Pozo de Inspección</v>
          </cell>
          <cell r="H1297" t="str">
            <v>Existente</v>
          </cell>
        </row>
        <row r="1298">
          <cell r="A1298" t="str">
            <v>14i</v>
          </cell>
          <cell r="B1298">
            <v>1145524.98</v>
          </cell>
          <cell r="C1298">
            <v>1003105.74</v>
          </cell>
          <cell r="D1298">
            <v>1309.31</v>
          </cell>
          <cell r="E1298">
            <v>1307.78</v>
          </cell>
          <cell r="F1298">
            <v>1.5299999999999727</v>
          </cell>
          <cell r="G1298" t="str">
            <v>Pozo de Inspección</v>
          </cell>
          <cell r="H1298" t="str">
            <v>Existente</v>
          </cell>
        </row>
        <row r="1299">
          <cell r="A1299" t="str">
            <v>15i</v>
          </cell>
          <cell r="B1299">
            <v>1145452.5</v>
          </cell>
          <cell r="C1299">
            <v>1003112.29</v>
          </cell>
          <cell r="D1299">
            <v>1308.67</v>
          </cell>
          <cell r="E1299">
            <v>1307.25</v>
          </cell>
          <cell r="F1299">
            <v>1.4200000000000728</v>
          </cell>
          <cell r="G1299" t="str">
            <v>Pozo de Inspección</v>
          </cell>
          <cell r="H1299" t="str">
            <v>Existente</v>
          </cell>
        </row>
        <row r="1300">
          <cell r="A1300" t="str">
            <v>16i</v>
          </cell>
          <cell r="B1300">
            <v>1145449.23</v>
          </cell>
          <cell r="C1300">
            <v>1003112.57</v>
          </cell>
          <cell r="D1300">
            <v>1308.6500000000001</v>
          </cell>
          <cell r="E1300">
            <v>1306.73</v>
          </cell>
          <cell r="F1300">
            <v>1.9200000000000728</v>
          </cell>
          <cell r="G1300" t="str">
            <v>Pozo de Inspección</v>
          </cell>
          <cell r="H1300" t="str">
            <v>Existente</v>
          </cell>
        </row>
        <row r="1301">
          <cell r="A1301" t="str">
            <v>17i</v>
          </cell>
          <cell r="B1301">
            <v>1145374.1399999999</v>
          </cell>
          <cell r="C1301">
            <v>1003119.96</v>
          </cell>
          <cell r="D1301">
            <v>1307.5</v>
          </cell>
          <cell r="E1301">
            <v>1305.97</v>
          </cell>
          <cell r="F1301">
            <v>1.5299999999999727</v>
          </cell>
          <cell r="G1301" t="str">
            <v>Pozo de Inspección</v>
          </cell>
          <cell r="H1301" t="str">
            <v>Existente</v>
          </cell>
        </row>
        <row r="1302">
          <cell r="A1302" t="str">
            <v>P10</v>
          </cell>
          <cell r="B1302">
            <v>1146439.6799999999</v>
          </cell>
          <cell r="C1302">
            <v>1003947.88</v>
          </cell>
          <cell r="D1302">
            <v>1310.55</v>
          </cell>
          <cell r="E1302">
            <v>1308</v>
          </cell>
          <cell r="F1302">
            <v>2.5499999999999545</v>
          </cell>
          <cell r="G1302" t="str">
            <v>Pozo de Inspección</v>
          </cell>
          <cell r="H1302" t="str">
            <v>Existente</v>
          </cell>
        </row>
        <row r="1303">
          <cell r="A1303" t="str">
            <v>P11</v>
          </cell>
          <cell r="B1303">
            <v>1146308.3899999999</v>
          </cell>
          <cell r="C1303">
            <v>1003767.12</v>
          </cell>
          <cell r="D1303">
            <v>1313.05</v>
          </cell>
          <cell r="E1303">
            <v>1311.51</v>
          </cell>
          <cell r="F1303">
            <v>1.5399999999999636</v>
          </cell>
          <cell r="G1303" t="str">
            <v>Pozo de Inspección</v>
          </cell>
          <cell r="H1303" t="str">
            <v>Existente</v>
          </cell>
        </row>
        <row r="1304">
          <cell r="A1304" t="str">
            <v>P12</v>
          </cell>
          <cell r="B1304">
            <v>1146299.8</v>
          </cell>
          <cell r="C1304">
            <v>1003798.07</v>
          </cell>
          <cell r="D1304">
            <v>1312.09</v>
          </cell>
          <cell r="E1304">
            <v>1311.45</v>
          </cell>
          <cell r="F1304">
            <v>0.63999999999987267</v>
          </cell>
          <cell r="G1304" t="str">
            <v>Pozo de Inspección</v>
          </cell>
          <cell r="H1304" t="str">
            <v>Existente</v>
          </cell>
        </row>
        <row r="1305">
          <cell r="A1305" t="str">
            <v>P13</v>
          </cell>
          <cell r="B1305">
            <v>1145896.46</v>
          </cell>
          <cell r="C1305">
            <v>1003059.75</v>
          </cell>
          <cell r="D1305">
            <v>1314.7</v>
          </cell>
          <cell r="E1305">
            <v>1312.7</v>
          </cell>
          <cell r="F1305">
            <v>2</v>
          </cell>
          <cell r="G1305" t="str">
            <v>Pozo de Inspección</v>
          </cell>
          <cell r="H1305" t="str">
            <v>Existente</v>
          </cell>
        </row>
        <row r="1306">
          <cell r="A1306" t="str">
            <v>P14</v>
          </cell>
          <cell r="B1306">
            <v>1146550.6399999999</v>
          </cell>
          <cell r="C1306">
            <v>1003609.66</v>
          </cell>
          <cell r="D1306">
            <v>1316.09</v>
          </cell>
          <cell r="E1306">
            <v>1313.79</v>
          </cell>
          <cell r="F1306">
            <v>2.2999999999999545</v>
          </cell>
          <cell r="G1306" t="str">
            <v>Pozo de Inspección</v>
          </cell>
          <cell r="H1306" t="str">
            <v>Existente</v>
          </cell>
        </row>
        <row r="1307">
          <cell r="A1307" t="str">
            <v>P15</v>
          </cell>
          <cell r="B1307">
            <v>1146552.1299999999</v>
          </cell>
          <cell r="C1307">
            <v>1003608.15</v>
          </cell>
          <cell r="D1307">
            <v>1316.14</v>
          </cell>
          <cell r="E1307">
            <v>1313.58</v>
          </cell>
          <cell r="F1307">
            <v>2.5600000000001728</v>
          </cell>
          <cell r="G1307" t="str">
            <v>Pozo de Inspección</v>
          </cell>
          <cell r="H1307" t="str">
            <v>Existente</v>
          </cell>
        </row>
        <row r="1308">
          <cell r="A1308" t="str">
            <v>P16</v>
          </cell>
          <cell r="B1308">
            <v>1146406.18</v>
          </cell>
          <cell r="C1308">
            <v>1003567.02</v>
          </cell>
          <cell r="D1308">
            <v>1311.4</v>
          </cell>
          <cell r="E1308">
            <v>1308.5899999999999</v>
          </cell>
          <cell r="F1308">
            <v>2.8100000000001728</v>
          </cell>
          <cell r="G1308" t="str">
            <v>Pozo de Inspección</v>
          </cell>
          <cell r="H1308" t="str">
            <v>Existente</v>
          </cell>
        </row>
        <row r="1309">
          <cell r="A1309" t="str">
            <v>P17</v>
          </cell>
          <cell r="B1309">
            <v>1145820.07</v>
          </cell>
          <cell r="C1309">
            <v>1002990.93</v>
          </cell>
          <cell r="D1309">
            <v>1312.87</v>
          </cell>
          <cell r="E1309">
            <v>1311.04</v>
          </cell>
          <cell r="F1309">
            <v>1.8299999999999272</v>
          </cell>
          <cell r="G1309" t="str">
            <v>Pozo de Inspección</v>
          </cell>
          <cell r="H1309" t="str">
            <v>Existente</v>
          </cell>
        </row>
        <row r="1310">
          <cell r="A1310" t="str">
            <v>P18</v>
          </cell>
          <cell r="B1310">
            <v>1146168.3999999999</v>
          </cell>
          <cell r="C1310">
            <v>1004001.03</v>
          </cell>
          <cell r="D1310">
            <v>1309.74</v>
          </cell>
          <cell r="E1310">
            <v>1307.8800000000001</v>
          </cell>
          <cell r="F1310">
            <v>1.8599999999999</v>
          </cell>
          <cell r="G1310" t="str">
            <v>Pozo de Inspección</v>
          </cell>
          <cell r="H1310" t="str">
            <v>Existente</v>
          </cell>
        </row>
        <row r="1311">
          <cell r="A1311" t="str">
            <v>P19</v>
          </cell>
          <cell r="B1311">
            <v>1146141.68</v>
          </cell>
          <cell r="C1311">
            <v>1004030.99</v>
          </cell>
          <cell r="D1311">
            <v>1308.77</v>
          </cell>
          <cell r="E1311">
            <v>1306.94</v>
          </cell>
          <cell r="F1311">
            <v>1.8299999999999272</v>
          </cell>
          <cell r="G1311" t="str">
            <v>Pozo de Inspección</v>
          </cell>
          <cell r="H1311" t="str">
            <v>Existente</v>
          </cell>
        </row>
        <row r="1312">
          <cell r="A1312" t="str">
            <v>P20</v>
          </cell>
          <cell r="B1312">
            <v>1146160.8999999999</v>
          </cell>
          <cell r="C1312">
            <v>1004026.54</v>
          </cell>
          <cell r="D1312">
            <v>1308.43</v>
          </cell>
          <cell r="E1312">
            <v>1305.93</v>
          </cell>
          <cell r="F1312">
            <v>2.5</v>
          </cell>
          <cell r="G1312" t="str">
            <v>Pozo de Inspección</v>
          </cell>
          <cell r="H1312" t="str">
            <v>Existente</v>
          </cell>
        </row>
        <row r="1313">
          <cell r="A1313" t="str">
            <v>P21</v>
          </cell>
          <cell r="B1313">
            <v>1146130.3500000001</v>
          </cell>
          <cell r="C1313">
            <v>1003549.33</v>
          </cell>
          <cell r="D1313">
            <v>1310.3</v>
          </cell>
          <cell r="E1313">
            <v>1308.94</v>
          </cell>
          <cell r="F1313">
            <v>1.3599999999999</v>
          </cell>
          <cell r="G1313" t="str">
            <v>Pozo de Inspección</v>
          </cell>
          <cell r="H1313" t="str">
            <v>Existente</v>
          </cell>
        </row>
        <row r="1314">
          <cell r="A1314" t="str">
            <v>P22</v>
          </cell>
          <cell r="B1314">
            <v>1146448.6499999999</v>
          </cell>
          <cell r="C1314">
            <v>1003547.9</v>
          </cell>
          <cell r="D1314">
            <v>1310.3699999999999</v>
          </cell>
          <cell r="E1314">
            <v>1309.08</v>
          </cell>
          <cell r="F1314">
            <v>1.2899999999999636</v>
          </cell>
          <cell r="G1314" t="str">
            <v>Pozo de Inspección</v>
          </cell>
          <cell r="H1314" t="str">
            <v>Existente</v>
          </cell>
        </row>
        <row r="1315">
          <cell r="A1315" t="str">
            <v>P23</v>
          </cell>
          <cell r="B1315">
            <v>1146754.8799999999</v>
          </cell>
          <cell r="C1315">
            <v>1003252.66</v>
          </cell>
          <cell r="D1315">
            <v>1322.58</v>
          </cell>
          <cell r="E1315">
            <v>1321.03</v>
          </cell>
          <cell r="F1315">
            <v>1.5499999999999545</v>
          </cell>
          <cell r="G1315" t="str">
            <v>Pozo de Inspección</v>
          </cell>
          <cell r="H1315" t="str">
            <v>Existente</v>
          </cell>
        </row>
        <row r="1316">
          <cell r="A1316" t="str">
            <v>P24</v>
          </cell>
          <cell r="B1316">
            <v>1145813.8999999999</v>
          </cell>
          <cell r="C1316">
            <v>1002927.76</v>
          </cell>
          <cell r="D1316">
            <v>1311.06</v>
          </cell>
          <cell r="E1316">
            <v>1308.8800000000001</v>
          </cell>
          <cell r="F1316">
            <v>2.1799999999998363</v>
          </cell>
          <cell r="G1316" t="str">
            <v>Pozo de Inspección</v>
          </cell>
          <cell r="H1316" t="str">
            <v>Existente</v>
          </cell>
        </row>
        <row r="1317">
          <cell r="A1317" t="str">
            <v>P25</v>
          </cell>
          <cell r="B1317">
            <v>1146137.94</v>
          </cell>
          <cell r="C1317">
            <v>1004061.06</v>
          </cell>
          <cell r="D1317">
            <v>1308.08</v>
          </cell>
          <cell r="E1317">
            <v>1306.58</v>
          </cell>
          <cell r="F1317">
            <v>1.5</v>
          </cell>
          <cell r="G1317" t="str">
            <v>Pozo de Inspección</v>
          </cell>
          <cell r="H1317" t="str">
            <v>Existente</v>
          </cell>
        </row>
        <row r="1318">
          <cell r="A1318" t="str">
            <v>P26</v>
          </cell>
          <cell r="B1318">
            <v>1146145.6000000001</v>
          </cell>
          <cell r="C1318">
            <v>1004090.4</v>
          </cell>
          <cell r="D1318">
            <v>1307.3699999999999</v>
          </cell>
          <cell r="E1318">
            <v>1306.03</v>
          </cell>
          <cell r="F1318">
            <v>1.3399999999999181</v>
          </cell>
          <cell r="G1318" t="str">
            <v>Pozo de Inspección</v>
          </cell>
          <cell r="H1318" t="str">
            <v>Existente</v>
          </cell>
        </row>
        <row r="1319">
          <cell r="A1319" t="str">
            <v>P27</v>
          </cell>
          <cell r="B1319">
            <v>1146132.49</v>
          </cell>
          <cell r="C1319">
            <v>1004087.41</v>
          </cell>
          <cell r="D1319">
            <v>1306.6199999999999</v>
          </cell>
          <cell r="E1319">
            <v>1305.05</v>
          </cell>
          <cell r="F1319">
            <v>1.5699999999999363</v>
          </cell>
          <cell r="G1319" t="str">
            <v>Pozo de Inspección</v>
          </cell>
          <cell r="H1319" t="str">
            <v>Existente</v>
          </cell>
        </row>
        <row r="1320">
          <cell r="A1320" t="str">
            <v>P28</v>
          </cell>
          <cell r="B1320">
            <v>1145301.28</v>
          </cell>
          <cell r="C1320">
            <v>1003649.55</v>
          </cell>
          <cell r="D1320">
            <v>1298.8499999999999</v>
          </cell>
          <cell r="E1320">
            <v>1296.9100000000001</v>
          </cell>
          <cell r="F1320">
            <v>1.9399999999998272</v>
          </cell>
          <cell r="G1320" t="str">
            <v>Pozo de Inspección</v>
          </cell>
          <cell r="H1320" t="str">
            <v>Existente</v>
          </cell>
        </row>
        <row r="1321">
          <cell r="A1321" t="str">
            <v>P29</v>
          </cell>
          <cell r="B1321">
            <v>1145279.2</v>
          </cell>
          <cell r="C1321">
            <v>1003664.76</v>
          </cell>
          <cell r="D1321">
            <v>1297.5999999999999</v>
          </cell>
          <cell r="E1321">
            <v>1296.2</v>
          </cell>
          <cell r="F1321">
            <v>1.3999999999998636</v>
          </cell>
          <cell r="G1321" t="str">
            <v>Pozo de Inspección</v>
          </cell>
          <cell r="H1321" t="str">
            <v>Existente</v>
          </cell>
        </row>
        <row r="1322">
          <cell r="A1322" t="str">
            <v>P30</v>
          </cell>
          <cell r="B1322">
            <v>1144983.6200000001</v>
          </cell>
          <cell r="C1322">
            <v>1002465.04</v>
          </cell>
          <cell r="D1322">
            <v>1293.04</v>
          </cell>
          <cell r="E1322">
            <v>1290.8599999999999</v>
          </cell>
          <cell r="F1322">
            <v>2.1800000000000637</v>
          </cell>
          <cell r="G1322" t="str">
            <v>Pozo de Inspección</v>
          </cell>
          <cell r="H1322" t="str">
            <v>Existente</v>
          </cell>
        </row>
        <row r="1323">
          <cell r="A1323" t="str">
            <v>P31</v>
          </cell>
          <cell r="B1323">
            <v>1146169.74</v>
          </cell>
          <cell r="C1323">
            <v>1003535.35</v>
          </cell>
          <cell r="D1323">
            <v>1308.3</v>
          </cell>
          <cell r="E1323">
            <v>1306.21</v>
          </cell>
          <cell r="F1323">
            <v>2.0899999999999181</v>
          </cell>
          <cell r="G1323" t="str">
            <v>Pozo de Inspección</v>
          </cell>
          <cell r="H1323" t="str">
            <v>Existente</v>
          </cell>
        </row>
        <row r="1324">
          <cell r="A1324" t="str">
            <v>P32</v>
          </cell>
          <cell r="B1324">
            <v>1146137.32</v>
          </cell>
          <cell r="C1324">
            <v>1004116.37</v>
          </cell>
          <cell r="D1324">
            <v>1305.5</v>
          </cell>
          <cell r="E1324">
            <v>1303.06</v>
          </cell>
          <cell r="F1324">
            <v>2.4400000000000546</v>
          </cell>
          <cell r="G1324" t="str">
            <v>Pozo de Inspección</v>
          </cell>
          <cell r="H1324" t="str">
            <v>Existente</v>
          </cell>
        </row>
        <row r="1325">
          <cell r="A1325" t="str">
            <v>P33</v>
          </cell>
          <cell r="B1325">
            <v>1146124.3700000001</v>
          </cell>
          <cell r="C1325">
            <v>1004114.38</v>
          </cell>
          <cell r="D1325">
            <v>1305.3699999999999</v>
          </cell>
          <cell r="E1325">
            <v>1302.3399999999999</v>
          </cell>
          <cell r="F1325">
            <v>3.0299999999999727</v>
          </cell>
          <cell r="G1325" t="str">
            <v>Pozo de Inspección</v>
          </cell>
          <cell r="H1325" t="str">
            <v>Existente</v>
          </cell>
        </row>
        <row r="1326">
          <cell r="A1326" t="str">
            <v>P34</v>
          </cell>
          <cell r="B1326">
            <v>1146133.19</v>
          </cell>
          <cell r="C1326">
            <v>1004143.24</v>
          </cell>
          <cell r="D1326">
            <v>1303.55</v>
          </cell>
          <cell r="E1326">
            <v>1299.93</v>
          </cell>
          <cell r="F1326">
            <v>3.6199999999998909</v>
          </cell>
          <cell r="G1326" t="str">
            <v>Pozo de Inspección</v>
          </cell>
          <cell r="H1326" t="str">
            <v>Existente</v>
          </cell>
        </row>
        <row r="1327">
          <cell r="A1327" t="str">
            <v>P35</v>
          </cell>
          <cell r="B1327">
            <v>1146117.5900000001</v>
          </cell>
          <cell r="C1327">
            <v>1004139.93</v>
          </cell>
          <cell r="D1327">
            <v>1302.3800000000001</v>
          </cell>
          <cell r="E1327">
            <v>1300.08</v>
          </cell>
          <cell r="F1327">
            <v>2.3000000000001819</v>
          </cell>
          <cell r="G1327" t="str">
            <v>Pozo de Inspección</v>
          </cell>
          <cell r="H1327" t="str">
            <v>Existente</v>
          </cell>
        </row>
        <row r="1328">
          <cell r="A1328" t="str">
            <v>P36</v>
          </cell>
          <cell r="B1328">
            <v>1146142.8500000001</v>
          </cell>
          <cell r="C1328">
            <v>1004173.75</v>
          </cell>
          <cell r="D1328">
            <v>1302.5899999999999</v>
          </cell>
          <cell r="E1328">
            <v>1297.97</v>
          </cell>
          <cell r="F1328">
            <v>4.6199999999998909</v>
          </cell>
          <cell r="G1328" t="str">
            <v>Pozo de Inspección</v>
          </cell>
          <cell r="H1328" t="str">
            <v>Existente</v>
          </cell>
        </row>
        <row r="1329">
          <cell r="A1329" t="str">
            <v>P37</v>
          </cell>
          <cell r="B1329">
            <v>1146207.6599999999</v>
          </cell>
          <cell r="C1329">
            <v>1002660.08</v>
          </cell>
          <cell r="D1329">
            <v>1256.21</v>
          </cell>
          <cell r="E1329">
            <v>1254.9100000000001</v>
          </cell>
          <cell r="F1329">
            <v>1.2999999999999545</v>
          </cell>
          <cell r="G1329" t="str">
            <v>Pozo de Inspección</v>
          </cell>
          <cell r="H1329" t="str">
            <v>Nuevo</v>
          </cell>
        </row>
        <row r="1330">
          <cell r="A1330" t="str">
            <v>P38</v>
          </cell>
          <cell r="B1330">
            <v>1146723.8700000001</v>
          </cell>
          <cell r="C1330">
            <v>1003181.99</v>
          </cell>
          <cell r="D1330">
            <v>1323</v>
          </cell>
          <cell r="E1330">
            <v>1321.65</v>
          </cell>
          <cell r="F1330">
            <v>1.3499999999999091</v>
          </cell>
          <cell r="G1330" t="str">
            <v>Pozo de Inspección</v>
          </cell>
          <cell r="H1330" t="str">
            <v>Existente</v>
          </cell>
        </row>
        <row r="1331">
          <cell r="A1331" t="str">
            <v>P39</v>
          </cell>
          <cell r="B1331">
            <v>1146392</v>
          </cell>
          <cell r="C1331">
            <v>1003588.41</v>
          </cell>
          <cell r="D1331">
            <v>1311.25</v>
          </cell>
          <cell r="E1331">
            <v>1308.18</v>
          </cell>
          <cell r="F1331">
            <v>3.0699999999999363</v>
          </cell>
          <cell r="G1331" t="str">
            <v>Pozo de Inspección</v>
          </cell>
          <cell r="H1331" t="str">
            <v>Existente</v>
          </cell>
        </row>
        <row r="1332">
          <cell r="A1332" t="str">
            <v>P40</v>
          </cell>
          <cell r="B1332">
            <v>1146469.92</v>
          </cell>
          <cell r="C1332">
            <v>1003167.81</v>
          </cell>
          <cell r="D1332">
            <v>1318</v>
          </cell>
          <cell r="E1332">
            <v>1314.42</v>
          </cell>
          <cell r="F1332">
            <v>3.5799999999999272</v>
          </cell>
          <cell r="G1332" t="str">
            <v>Pozo de Inspección</v>
          </cell>
          <cell r="H1332" t="str">
            <v>Existente</v>
          </cell>
        </row>
        <row r="1333">
          <cell r="A1333" t="str">
            <v>P41</v>
          </cell>
          <cell r="B1333">
            <v>1146559.8</v>
          </cell>
          <cell r="C1333">
            <v>1003620.28</v>
          </cell>
          <cell r="D1333">
            <v>1315.95</v>
          </cell>
          <cell r="E1333">
            <v>1314.75</v>
          </cell>
          <cell r="F1333">
            <v>1.2000000000000455</v>
          </cell>
          <cell r="G1333" t="str">
            <v>Pozo de Inspección</v>
          </cell>
          <cell r="H1333" t="str">
            <v>Existente</v>
          </cell>
        </row>
        <row r="1334">
          <cell r="A1334" t="str">
            <v>20i</v>
          </cell>
          <cell r="B1334">
            <v>1145442.99</v>
          </cell>
          <cell r="C1334">
            <v>1003039.96</v>
          </cell>
          <cell r="D1334">
            <v>1309.57</v>
          </cell>
          <cell r="E1334">
            <v>1308.1099999999999</v>
          </cell>
          <cell r="F1334">
            <v>1.4600000000000364</v>
          </cell>
          <cell r="G1334" t="str">
            <v>Pozo de Inspección</v>
          </cell>
          <cell r="H1334" t="str">
            <v>Existente</v>
          </cell>
        </row>
        <row r="1335">
          <cell r="A1335" t="str">
            <v>43i</v>
          </cell>
          <cell r="B1335">
            <v>1145594.3999999999</v>
          </cell>
          <cell r="C1335">
            <v>1003026.32</v>
          </cell>
          <cell r="D1335">
            <v>1312.26</v>
          </cell>
          <cell r="E1335">
            <v>1311.03</v>
          </cell>
          <cell r="F1335">
            <v>1.2300000000000182</v>
          </cell>
          <cell r="G1335" t="str">
            <v>Pozo de Inspección</v>
          </cell>
          <cell r="H1335" t="str">
            <v>Existente</v>
          </cell>
        </row>
        <row r="1336">
          <cell r="A1336" t="str">
            <v>44i</v>
          </cell>
          <cell r="B1336">
            <v>1145587.51</v>
          </cell>
          <cell r="C1336">
            <v>1002954.58</v>
          </cell>
          <cell r="D1336">
            <v>1309.32</v>
          </cell>
          <cell r="E1336">
            <v>1307.72</v>
          </cell>
          <cell r="F1336">
            <v>1.5999999999999091</v>
          </cell>
          <cell r="G1336" t="str">
            <v>Pozo de Inspección</v>
          </cell>
          <cell r="H1336" t="str">
            <v>Existente</v>
          </cell>
        </row>
        <row r="1337">
          <cell r="A1337" t="str">
            <v>77i</v>
          </cell>
          <cell r="B1337">
            <v>1144959.8500000001</v>
          </cell>
          <cell r="C1337">
            <v>1003298.91</v>
          </cell>
          <cell r="D1337">
            <v>1298.25</v>
          </cell>
          <cell r="E1337">
            <v>1297</v>
          </cell>
          <cell r="F1337">
            <v>1.25</v>
          </cell>
          <cell r="G1337" t="str">
            <v>Pozo de Inspección</v>
          </cell>
          <cell r="H1337" t="str">
            <v>Existente</v>
          </cell>
        </row>
        <row r="1338">
          <cell r="A1338" t="str">
            <v>81i</v>
          </cell>
          <cell r="B1338">
            <v>1145970.43</v>
          </cell>
          <cell r="C1338">
            <v>1003065.08</v>
          </cell>
          <cell r="D1338">
            <v>1315.78</v>
          </cell>
          <cell r="E1338">
            <v>1313.46</v>
          </cell>
          <cell r="F1338">
            <v>2.3199999999999363</v>
          </cell>
          <cell r="G1338" t="str">
            <v>Pozo de Inspección</v>
          </cell>
          <cell r="H1338" t="str">
            <v>Existente</v>
          </cell>
        </row>
        <row r="1339">
          <cell r="A1339" t="str">
            <v>82i</v>
          </cell>
          <cell r="B1339">
            <v>1145898.53</v>
          </cell>
          <cell r="C1339">
            <v>1003071.74</v>
          </cell>
          <cell r="D1339">
            <v>1314.77</v>
          </cell>
          <cell r="E1339">
            <v>1312.85</v>
          </cell>
          <cell r="F1339">
            <v>1.9200000000000728</v>
          </cell>
          <cell r="G1339" t="str">
            <v>Pozo de Inspección</v>
          </cell>
          <cell r="H1339" t="str">
            <v>Existente</v>
          </cell>
        </row>
        <row r="1340">
          <cell r="A1340" t="str">
            <v>83i</v>
          </cell>
          <cell r="B1340">
            <v>1145827.6299999999</v>
          </cell>
          <cell r="C1340">
            <v>1003078.55</v>
          </cell>
          <cell r="D1340">
            <v>1314</v>
          </cell>
          <cell r="E1340">
            <v>1311.7</v>
          </cell>
          <cell r="F1340">
            <v>2.2999999999999545</v>
          </cell>
          <cell r="G1340" t="str">
            <v>Pozo de Inspección</v>
          </cell>
          <cell r="H1340" t="str">
            <v>Existente</v>
          </cell>
        </row>
        <row r="1341">
          <cell r="A1341" t="str">
            <v>84i</v>
          </cell>
          <cell r="B1341">
            <v>1145755.5</v>
          </cell>
          <cell r="C1341">
            <v>1003084.57</v>
          </cell>
          <cell r="D1341">
            <v>1312.65</v>
          </cell>
          <cell r="E1341">
            <v>1310.18</v>
          </cell>
          <cell r="F1341">
            <v>2.4700000000000273</v>
          </cell>
          <cell r="G1341" t="str">
            <v>Pozo de Inspección</v>
          </cell>
          <cell r="H1341" t="str">
            <v>Existente</v>
          </cell>
        </row>
        <row r="1342">
          <cell r="A1342" t="str">
            <v>87i</v>
          </cell>
          <cell r="B1342">
            <v>1145683.83</v>
          </cell>
          <cell r="C1342">
            <v>1003162.2</v>
          </cell>
          <cell r="D1342">
            <v>1305.3599999999999</v>
          </cell>
          <cell r="E1342">
            <v>1303.96</v>
          </cell>
          <cell r="F1342">
            <v>1.3999999999998636</v>
          </cell>
          <cell r="G1342" t="str">
            <v>Pozo de Inspección</v>
          </cell>
          <cell r="H1342" t="str">
            <v>Existente</v>
          </cell>
        </row>
        <row r="1343">
          <cell r="A1343" t="str">
            <v>98i</v>
          </cell>
          <cell r="B1343">
            <v>1145905.33</v>
          </cell>
          <cell r="C1343">
            <v>1003144.05</v>
          </cell>
          <cell r="D1343">
            <v>1310.84</v>
          </cell>
          <cell r="E1343">
            <v>1307.44</v>
          </cell>
          <cell r="F1343">
            <v>3.3999999999998636</v>
          </cell>
          <cell r="G1343" t="str">
            <v>Pozo de Inspección</v>
          </cell>
          <cell r="H1343" t="str">
            <v>Existente</v>
          </cell>
        </row>
        <row r="1344">
          <cell r="A1344" t="str">
            <v>133i</v>
          </cell>
          <cell r="B1344">
            <v>1145072.6100000001</v>
          </cell>
          <cell r="C1344">
            <v>1003148.84</v>
          </cell>
          <cell r="D1344">
            <v>1296.27</v>
          </cell>
          <cell r="E1344">
            <v>1294.69</v>
          </cell>
          <cell r="F1344">
            <v>1.5799999999999272</v>
          </cell>
          <cell r="G1344" t="str">
            <v>Pozo de Inspección</v>
          </cell>
          <cell r="H1344" t="str">
            <v>Existente</v>
          </cell>
        </row>
        <row r="1345">
          <cell r="A1345" t="str">
            <v>137i</v>
          </cell>
          <cell r="B1345">
            <v>1145139.54</v>
          </cell>
          <cell r="C1345">
            <v>1003065.58</v>
          </cell>
          <cell r="D1345">
            <v>1298.0899999999999</v>
          </cell>
          <cell r="E1345">
            <v>1296.0899999999999</v>
          </cell>
          <cell r="F1345">
            <v>2</v>
          </cell>
          <cell r="G1345" t="str">
            <v>Pozo de Inspección</v>
          </cell>
          <cell r="H1345" t="str">
            <v>Existente</v>
          </cell>
        </row>
        <row r="1346">
          <cell r="A1346" t="str">
            <v>140i</v>
          </cell>
          <cell r="B1346">
            <v>1145148.43</v>
          </cell>
          <cell r="C1346">
            <v>1003142.13</v>
          </cell>
          <cell r="D1346">
            <v>1299.06</v>
          </cell>
          <cell r="E1346">
            <v>1297.3900000000001</v>
          </cell>
          <cell r="F1346">
            <v>1.6699999999998454</v>
          </cell>
          <cell r="G1346" t="str">
            <v>Pozo de Inspección</v>
          </cell>
          <cell r="H1346" t="str">
            <v>Existente</v>
          </cell>
        </row>
        <row r="1347">
          <cell r="A1347" t="str">
            <v>159i</v>
          </cell>
          <cell r="B1347">
            <v>1145697.52</v>
          </cell>
          <cell r="C1347">
            <v>1003315.72</v>
          </cell>
          <cell r="D1347">
            <v>1310.71</v>
          </cell>
          <cell r="E1347">
            <v>1309.23</v>
          </cell>
          <cell r="F1347">
            <v>1.4800000000000182</v>
          </cell>
          <cell r="G1347" t="str">
            <v>Pozo de Inspección</v>
          </cell>
          <cell r="H1347" t="str">
            <v>Existente</v>
          </cell>
        </row>
        <row r="1348">
          <cell r="A1348" t="str">
            <v>185i</v>
          </cell>
          <cell r="B1348">
            <v>1145161.17</v>
          </cell>
          <cell r="C1348">
            <v>1003263.27</v>
          </cell>
          <cell r="D1348">
            <v>1302.43</v>
          </cell>
          <cell r="E1348">
            <v>1300.81</v>
          </cell>
          <cell r="F1348">
            <v>1.6200000000001182</v>
          </cell>
          <cell r="G1348" t="str">
            <v>Pozo de Inspección</v>
          </cell>
          <cell r="H1348" t="str">
            <v>Existente</v>
          </cell>
        </row>
        <row r="1349">
          <cell r="A1349" t="str">
            <v>205i</v>
          </cell>
          <cell r="B1349">
            <v>1146449.73</v>
          </cell>
          <cell r="C1349">
            <v>1003035.34</v>
          </cell>
          <cell r="D1349">
            <v>1318.96</v>
          </cell>
          <cell r="E1349">
            <v>1317.29</v>
          </cell>
          <cell r="F1349">
            <v>1.6700000000000728</v>
          </cell>
          <cell r="G1349" t="str">
            <v>Pozo de Inspección</v>
          </cell>
          <cell r="H1349" t="str">
            <v>Existente</v>
          </cell>
        </row>
        <row r="1350">
          <cell r="A1350" t="str">
            <v>217i</v>
          </cell>
          <cell r="B1350">
            <v>1146050.01</v>
          </cell>
          <cell r="C1350">
            <v>1003131.64</v>
          </cell>
          <cell r="D1350">
            <v>1311.22</v>
          </cell>
          <cell r="E1350">
            <v>1309.33</v>
          </cell>
          <cell r="F1350">
            <v>1.8900000000001</v>
          </cell>
          <cell r="G1350" t="str">
            <v>Pozo de Inspección</v>
          </cell>
          <cell r="H1350" t="str">
            <v>Existente</v>
          </cell>
        </row>
        <row r="1351">
          <cell r="A1351" t="str">
            <v>240i</v>
          </cell>
          <cell r="B1351">
            <v>1145636.07</v>
          </cell>
          <cell r="C1351">
            <v>1003441.08</v>
          </cell>
          <cell r="D1351">
            <v>1306.75</v>
          </cell>
          <cell r="E1351">
            <v>1305.8399999999999</v>
          </cell>
          <cell r="F1351">
            <v>0.91000000000008185</v>
          </cell>
          <cell r="G1351" t="str">
            <v>Pozo de Inspección</v>
          </cell>
          <cell r="H1351" t="str">
            <v>Existente</v>
          </cell>
        </row>
        <row r="1352">
          <cell r="A1352" t="str">
            <v>241i</v>
          </cell>
          <cell r="B1352">
            <v>1145215.94</v>
          </cell>
          <cell r="C1352">
            <v>1003058.91</v>
          </cell>
          <cell r="D1352">
            <v>1299.1099999999999</v>
          </cell>
          <cell r="E1352">
            <v>1296.76</v>
          </cell>
          <cell r="F1352">
            <v>2.3499999999999091</v>
          </cell>
          <cell r="G1352" t="str">
            <v>Pozo de Inspección</v>
          </cell>
          <cell r="H1352" t="str">
            <v>Existente</v>
          </cell>
        </row>
        <row r="1353">
          <cell r="A1353" t="str">
            <v>247i</v>
          </cell>
          <cell r="B1353">
            <v>1145298.83</v>
          </cell>
          <cell r="C1353">
            <v>1003127.35</v>
          </cell>
          <cell r="D1353">
            <v>1304.74</v>
          </cell>
          <cell r="E1353">
            <v>1303.1300000000001</v>
          </cell>
          <cell r="F1353">
            <v>1.6099999999999</v>
          </cell>
          <cell r="G1353" t="str">
            <v>Pozo de Inspección</v>
          </cell>
          <cell r="H1353" t="str">
            <v>Existente</v>
          </cell>
        </row>
        <row r="1354">
          <cell r="A1354" t="str">
            <v>287i</v>
          </cell>
          <cell r="B1354">
            <v>1145122.3999999999</v>
          </cell>
          <cell r="C1354">
            <v>1002997.06</v>
          </cell>
          <cell r="D1354">
            <v>1276.33</v>
          </cell>
          <cell r="E1354">
            <v>1275.07</v>
          </cell>
          <cell r="F1354">
            <v>1.2599999999999909</v>
          </cell>
          <cell r="G1354" t="str">
            <v>Pozo de Inspección</v>
          </cell>
          <cell r="H1354" t="str">
            <v>Existente</v>
          </cell>
        </row>
        <row r="1355">
          <cell r="A1355" t="str">
            <v>305i</v>
          </cell>
          <cell r="B1355">
            <v>1145989.22</v>
          </cell>
          <cell r="C1355">
            <v>1003288.6</v>
          </cell>
          <cell r="D1355">
            <v>1312.56</v>
          </cell>
          <cell r="E1355">
            <v>1310.54</v>
          </cell>
          <cell r="F1355">
            <v>2.0199999999999818</v>
          </cell>
          <cell r="G1355" t="str">
            <v>Pozo de Inspección</v>
          </cell>
          <cell r="H1355" t="str">
            <v>Existente</v>
          </cell>
        </row>
        <row r="1356">
          <cell r="A1356" t="str">
            <v>310i</v>
          </cell>
          <cell r="B1356">
            <v>1145854.07</v>
          </cell>
          <cell r="C1356">
            <v>1003377.91</v>
          </cell>
          <cell r="D1356">
            <v>1312.23</v>
          </cell>
          <cell r="E1356">
            <v>1310.82</v>
          </cell>
          <cell r="F1356">
            <v>1.4100000000000819</v>
          </cell>
          <cell r="G1356" t="str">
            <v>Pozo de Inspección</v>
          </cell>
          <cell r="H1356" t="str">
            <v>Existente</v>
          </cell>
        </row>
        <row r="1357">
          <cell r="A1357" t="str">
            <v>372i</v>
          </cell>
          <cell r="B1357">
            <v>1145964.07</v>
          </cell>
          <cell r="C1357">
            <v>1002992.76</v>
          </cell>
          <cell r="D1357">
            <v>1314.05</v>
          </cell>
          <cell r="E1357">
            <v>1312.14</v>
          </cell>
          <cell r="F1357">
            <v>1.9099999999998545</v>
          </cell>
          <cell r="G1357" t="str">
            <v>Pozo de Inspección</v>
          </cell>
          <cell r="H1357" t="str">
            <v>Existente</v>
          </cell>
        </row>
        <row r="1358">
          <cell r="A1358" t="str">
            <v>374i</v>
          </cell>
          <cell r="B1358">
            <v>1145890.4099999999</v>
          </cell>
          <cell r="C1358">
            <v>1002999.76</v>
          </cell>
          <cell r="D1358">
            <v>1313.43</v>
          </cell>
          <cell r="E1358">
            <v>1311.47</v>
          </cell>
          <cell r="F1358">
            <v>1.9600000000000364</v>
          </cell>
          <cell r="G1358" t="str">
            <v>Pozo de Inspección</v>
          </cell>
          <cell r="H1358" t="str">
            <v>Existente</v>
          </cell>
        </row>
        <row r="1359">
          <cell r="A1359" t="str">
            <v>413i</v>
          </cell>
          <cell r="B1359">
            <v>1146374</v>
          </cell>
          <cell r="C1359">
            <v>1003508.37</v>
          </cell>
          <cell r="D1359">
            <v>1313.06</v>
          </cell>
          <cell r="E1359">
            <v>1312.03</v>
          </cell>
          <cell r="F1359">
            <v>1.0299999999999727</v>
          </cell>
          <cell r="G1359" t="str">
            <v>Pozo de Inspección</v>
          </cell>
          <cell r="H1359" t="str">
            <v>Existente</v>
          </cell>
        </row>
        <row r="1360">
          <cell r="A1360" t="str">
            <v>416i</v>
          </cell>
          <cell r="B1360">
            <v>1146537.55</v>
          </cell>
          <cell r="C1360">
            <v>1003586.63</v>
          </cell>
          <cell r="D1360">
            <v>1316.4</v>
          </cell>
          <cell r="E1360">
            <v>1313.71</v>
          </cell>
          <cell r="F1360">
            <v>2.6900000000000546</v>
          </cell>
          <cell r="G1360" t="str">
            <v>Pozo de Inspección</v>
          </cell>
          <cell r="H1360" t="str">
            <v>Existente</v>
          </cell>
        </row>
        <row r="1361">
          <cell r="A1361" t="str">
            <v>417i</v>
          </cell>
          <cell r="B1361">
            <v>1146538.22</v>
          </cell>
          <cell r="C1361">
            <v>1003585.05</v>
          </cell>
          <cell r="D1361">
            <v>1316.42</v>
          </cell>
          <cell r="E1361">
            <v>1313.52</v>
          </cell>
          <cell r="F1361">
            <v>2.9000000000000909</v>
          </cell>
          <cell r="G1361" t="str">
            <v>Pozo de Inspección</v>
          </cell>
          <cell r="H1361" t="str">
            <v>Existente</v>
          </cell>
        </row>
        <row r="1362">
          <cell r="A1362" t="str">
            <v>423i</v>
          </cell>
          <cell r="B1362">
            <v>1145178.1399999999</v>
          </cell>
          <cell r="C1362">
            <v>1002820</v>
          </cell>
          <cell r="D1362">
            <v>1303.3699999999999</v>
          </cell>
          <cell r="E1362">
            <v>1302.17</v>
          </cell>
          <cell r="F1362">
            <v>1.1999999999998181</v>
          </cell>
          <cell r="G1362" t="str">
            <v>Pozo de Inspección</v>
          </cell>
          <cell r="H1362" t="str">
            <v>Existente</v>
          </cell>
        </row>
        <row r="1363">
          <cell r="A1363" t="str">
            <v>425i</v>
          </cell>
          <cell r="B1363">
            <v>1145095.7</v>
          </cell>
          <cell r="C1363">
            <v>1002831.36</v>
          </cell>
          <cell r="D1363">
            <v>1301.4000000000001</v>
          </cell>
          <cell r="E1363">
            <v>1300.06</v>
          </cell>
          <cell r="F1363">
            <v>1.3400000000001455</v>
          </cell>
          <cell r="G1363" t="str">
            <v>Pozo de Inspección</v>
          </cell>
          <cell r="H1363" t="str">
            <v>Existente</v>
          </cell>
        </row>
        <row r="1364">
          <cell r="A1364" t="str">
            <v>437i</v>
          </cell>
          <cell r="B1364">
            <v>1144995.42</v>
          </cell>
          <cell r="C1364">
            <v>1002515.64</v>
          </cell>
          <cell r="D1364">
            <v>1294.1600000000001</v>
          </cell>
          <cell r="E1364">
            <v>1292.82</v>
          </cell>
          <cell r="F1364">
            <v>1.3400000000001455</v>
          </cell>
          <cell r="G1364" t="str">
            <v>Pozo de Inspección</v>
          </cell>
          <cell r="H1364" t="str">
            <v>Existente</v>
          </cell>
        </row>
        <row r="1365">
          <cell r="A1365" t="str">
            <v>440i</v>
          </cell>
          <cell r="B1365">
            <v>1144915.8500000001</v>
          </cell>
          <cell r="C1365">
            <v>1002514.09</v>
          </cell>
          <cell r="D1365">
            <v>1292.97</v>
          </cell>
          <cell r="E1365">
            <v>1290.6199999999999</v>
          </cell>
          <cell r="F1365">
            <v>2.3500000000001364</v>
          </cell>
          <cell r="G1365" t="str">
            <v>Pozo de Inspección</v>
          </cell>
          <cell r="H1365" t="str">
            <v>Existente</v>
          </cell>
        </row>
        <row r="1366">
          <cell r="A1366" t="str">
            <v>444i</v>
          </cell>
          <cell r="B1366">
            <v>1145813.3999999999</v>
          </cell>
          <cell r="C1366">
            <v>1002935.37</v>
          </cell>
          <cell r="D1366">
            <v>1311.33</v>
          </cell>
          <cell r="E1366">
            <v>1309.53</v>
          </cell>
          <cell r="F1366">
            <v>1.7999999999999545</v>
          </cell>
          <cell r="G1366" t="str">
            <v>Pozo de Inspección</v>
          </cell>
          <cell r="H1366" t="str">
            <v>Existente</v>
          </cell>
        </row>
        <row r="1367">
          <cell r="A1367" t="str">
            <v>445i</v>
          </cell>
          <cell r="B1367">
            <v>1145885.44</v>
          </cell>
          <cell r="C1367">
            <v>1002927.51</v>
          </cell>
          <cell r="D1367">
            <v>1309.96</v>
          </cell>
          <cell r="E1367">
            <v>1307.96</v>
          </cell>
          <cell r="F1367">
            <v>2</v>
          </cell>
          <cell r="G1367" t="str">
            <v>Pozo de Inspección</v>
          </cell>
          <cell r="H1367" t="str">
            <v>Existente</v>
          </cell>
        </row>
        <row r="1368">
          <cell r="A1368" t="str">
            <v>450i</v>
          </cell>
          <cell r="B1368">
            <v>1145880.1000000001</v>
          </cell>
          <cell r="C1368">
            <v>1002856.02</v>
          </cell>
          <cell r="D1368">
            <v>1308.79</v>
          </cell>
          <cell r="E1368">
            <v>1307.51</v>
          </cell>
          <cell r="F1368">
            <v>1.2799999999999727</v>
          </cell>
          <cell r="G1368" t="str">
            <v>Pozo de Inspección</v>
          </cell>
          <cell r="H1368" t="str">
            <v>Existente</v>
          </cell>
        </row>
        <row r="1369">
          <cell r="A1369" t="str">
            <v>474i</v>
          </cell>
          <cell r="B1369">
            <v>1146154.3999999999</v>
          </cell>
          <cell r="C1369">
            <v>1003488.52</v>
          </cell>
          <cell r="D1369">
            <v>1310.72</v>
          </cell>
          <cell r="E1369">
            <v>1309.2</v>
          </cell>
          <cell r="F1369">
            <v>1.5199999999999818</v>
          </cell>
          <cell r="G1369" t="str">
            <v>Pozo de Inspección</v>
          </cell>
          <cell r="H1369" t="str">
            <v>Existente</v>
          </cell>
        </row>
        <row r="1370">
          <cell r="A1370" t="str">
            <v>481i</v>
          </cell>
          <cell r="B1370">
            <v>1146427.47</v>
          </cell>
          <cell r="C1370">
            <v>1003534.6</v>
          </cell>
          <cell r="D1370">
            <v>1311.79</v>
          </cell>
          <cell r="E1370">
            <v>1309.72</v>
          </cell>
          <cell r="F1370">
            <v>2.0699999999999363</v>
          </cell>
          <cell r="G1370" t="str">
            <v>Pozo de Inspección</v>
          </cell>
          <cell r="H1370" t="str">
            <v>Existente</v>
          </cell>
        </row>
        <row r="1371">
          <cell r="A1371" t="str">
            <v>482i</v>
          </cell>
          <cell r="B1371">
            <v>1146427</v>
          </cell>
          <cell r="C1371">
            <v>1003532.31</v>
          </cell>
          <cell r="D1371">
            <v>1311.75</v>
          </cell>
          <cell r="E1371">
            <v>1309.1199999999999</v>
          </cell>
          <cell r="F1371">
            <v>2.6300000000001091</v>
          </cell>
          <cell r="G1371" t="str">
            <v>Pozo de Inspección</v>
          </cell>
          <cell r="H1371" t="str">
            <v>Existente</v>
          </cell>
        </row>
        <row r="1372">
          <cell r="A1372" t="str">
            <v>489i</v>
          </cell>
          <cell r="B1372">
            <v>1146454.94</v>
          </cell>
          <cell r="C1372">
            <v>1003547.85</v>
          </cell>
          <cell r="D1372">
            <v>1311.87</v>
          </cell>
          <cell r="E1372">
            <v>1308.8399999999999</v>
          </cell>
          <cell r="F1372">
            <v>3.0299999999999727</v>
          </cell>
          <cell r="G1372" t="str">
            <v>Pozo de Inspección</v>
          </cell>
          <cell r="H1372" t="str">
            <v>Existente</v>
          </cell>
        </row>
        <row r="1373">
          <cell r="A1373" t="str">
            <v>490i</v>
          </cell>
          <cell r="B1373">
            <v>1146455.17</v>
          </cell>
          <cell r="C1373">
            <v>1003545.59</v>
          </cell>
          <cell r="D1373">
            <v>1311.84</v>
          </cell>
          <cell r="E1373">
            <v>1310.89</v>
          </cell>
          <cell r="F1373">
            <v>0.9499999999998181</v>
          </cell>
          <cell r="G1373" t="str">
            <v>Pozo de Inspección</v>
          </cell>
          <cell r="H1373" t="str">
            <v>Existente</v>
          </cell>
        </row>
        <row r="1374">
          <cell r="A1374" t="str">
            <v>496i</v>
          </cell>
          <cell r="B1374">
            <v>1146737.43</v>
          </cell>
          <cell r="C1374">
            <v>1003198.02</v>
          </cell>
          <cell r="D1374">
            <v>1322.93</v>
          </cell>
          <cell r="E1374">
            <v>1321.68</v>
          </cell>
          <cell r="F1374">
            <v>1.25</v>
          </cell>
          <cell r="G1374" t="str">
            <v>Pozo de Inspección</v>
          </cell>
          <cell r="H1374" t="str">
            <v>Existente</v>
          </cell>
        </row>
        <row r="1375">
          <cell r="A1375" t="str">
            <v>505i</v>
          </cell>
          <cell r="B1375">
            <v>1144999.5900000001</v>
          </cell>
          <cell r="C1375">
            <v>1002562.91</v>
          </cell>
          <cell r="D1375">
            <v>1294.1199999999999</v>
          </cell>
          <cell r="E1375">
            <v>1292.01</v>
          </cell>
          <cell r="F1375">
            <v>2.1099999999999</v>
          </cell>
          <cell r="G1375" t="str">
            <v>Pozo de Inspección</v>
          </cell>
          <cell r="H1375" t="str">
            <v>Existente</v>
          </cell>
        </row>
        <row r="1376">
          <cell r="A1376" t="str">
            <v>512i</v>
          </cell>
          <cell r="B1376">
            <v>1145807.53</v>
          </cell>
          <cell r="C1376">
            <v>1002862.06</v>
          </cell>
          <cell r="D1376">
            <v>1308.93</v>
          </cell>
          <cell r="E1376">
            <v>1306.5</v>
          </cell>
          <cell r="F1376">
            <v>2.4300000000000637</v>
          </cell>
          <cell r="G1376" t="str">
            <v>Pozo de Inspección</v>
          </cell>
          <cell r="H1376" t="str">
            <v>Existente</v>
          </cell>
        </row>
        <row r="1377">
          <cell r="A1377" t="str">
            <v>531i</v>
          </cell>
          <cell r="B1377">
            <v>1146188.73</v>
          </cell>
          <cell r="C1377">
            <v>1004031.92</v>
          </cell>
          <cell r="D1377">
            <v>1308.5999999999999</v>
          </cell>
          <cell r="E1377">
            <v>1306.8399999999999</v>
          </cell>
          <cell r="F1377">
            <v>1.7599999999999909</v>
          </cell>
          <cell r="G1377" t="str">
            <v>Pozo de Inspección</v>
          </cell>
          <cell r="H1377" t="str">
            <v>Existente</v>
          </cell>
        </row>
        <row r="1378">
          <cell r="A1378" t="str">
            <v>544i</v>
          </cell>
          <cell r="B1378">
            <v>1146149.18</v>
          </cell>
          <cell r="C1378">
            <v>1003425.5</v>
          </cell>
          <cell r="D1378">
            <v>1315.27</v>
          </cell>
          <cell r="E1378">
            <v>1314.04</v>
          </cell>
          <cell r="F1378">
            <v>1.2300000000000182</v>
          </cell>
          <cell r="G1378" t="str">
            <v>Pozo de Inspección</v>
          </cell>
          <cell r="H1378" t="str">
            <v>Existente</v>
          </cell>
        </row>
        <row r="1379">
          <cell r="A1379" t="str">
            <v>545i</v>
          </cell>
          <cell r="B1379">
            <v>1146145.45</v>
          </cell>
          <cell r="C1379">
            <v>1003389.34</v>
          </cell>
          <cell r="D1379">
            <v>1316.51</v>
          </cell>
          <cell r="E1379">
            <v>1315.4</v>
          </cell>
          <cell r="F1379">
            <v>1.1099999999999</v>
          </cell>
          <cell r="G1379" t="str">
            <v>Pozo de Inspección</v>
          </cell>
          <cell r="H1379" t="str">
            <v>Existente</v>
          </cell>
        </row>
        <row r="1380">
          <cell r="A1380" t="str">
            <v>546i</v>
          </cell>
          <cell r="B1380">
            <v>1146151.79</v>
          </cell>
          <cell r="C1380">
            <v>1003457.12</v>
          </cell>
          <cell r="D1380">
            <v>1313.21</v>
          </cell>
          <cell r="E1380">
            <v>1311.88</v>
          </cell>
          <cell r="F1380">
            <v>1.3299999999999272</v>
          </cell>
          <cell r="G1380" t="str">
            <v>Pozo de Inspección</v>
          </cell>
          <cell r="H1380" t="str">
            <v>Existente</v>
          </cell>
        </row>
        <row r="1381">
          <cell r="A1381" t="str">
            <v>550i</v>
          </cell>
          <cell r="B1381">
            <v>1146076.25</v>
          </cell>
          <cell r="C1381">
            <v>1003427.08</v>
          </cell>
          <cell r="D1381">
            <v>1316.97</v>
          </cell>
          <cell r="E1381">
            <v>1314.73</v>
          </cell>
          <cell r="F1381">
            <v>2.2400000000000091</v>
          </cell>
          <cell r="G1381" t="str">
            <v>Pozo de Inspección</v>
          </cell>
          <cell r="H1381" t="str">
            <v>Existente</v>
          </cell>
        </row>
        <row r="1382">
          <cell r="A1382" t="str">
            <v>551i</v>
          </cell>
          <cell r="B1382">
            <v>1146480.92</v>
          </cell>
          <cell r="C1382">
            <v>1003561.01</v>
          </cell>
          <cell r="D1382">
            <v>1314.04</v>
          </cell>
          <cell r="E1382">
            <v>1312.3</v>
          </cell>
          <cell r="F1382">
            <v>1.7400000000000091</v>
          </cell>
          <cell r="G1382" t="str">
            <v>Pozo de Inspección</v>
          </cell>
          <cell r="H1382" t="str">
            <v>Existente</v>
          </cell>
        </row>
        <row r="1383">
          <cell r="A1383" t="str">
            <v>552i</v>
          </cell>
          <cell r="B1383">
            <v>1146480.77</v>
          </cell>
          <cell r="C1383">
            <v>1003563.35</v>
          </cell>
          <cell r="D1383">
            <v>1314.06</v>
          </cell>
          <cell r="E1383">
            <v>1313.05</v>
          </cell>
          <cell r="F1383">
            <v>1.0099999999999909</v>
          </cell>
          <cell r="G1383" t="str">
            <v>Pozo de Inspección</v>
          </cell>
          <cell r="H1383" t="str">
            <v>Existente</v>
          </cell>
        </row>
        <row r="1384">
          <cell r="A1384" t="str">
            <v>559i</v>
          </cell>
          <cell r="B1384">
            <v>1146508.5900000001</v>
          </cell>
          <cell r="C1384">
            <v>1003611.2</v>
          </cell>
          <cell r="D1384">
            <v>1315.1</v>
          </cell>
          <cell r="E1384">
            <v>1313.91</v>
          </cell>
          <cell r="F1384">
            <v>1.1899999999998272</v>
          </cell>
          <cell r="G1384" t="str">
            <v>Pozo de Inspección</v>
          </cell>
          <cell r="H1384" t="str">
            <v>Existente</v>
          </cell>
        </row>
        <row r="1385">
          <cell r="A1385" t="str">
            <v>565i</v>
          </cell>
          <cell r="B1385">
            <v>1146594.1000000001</v>
          </cell>
          <cell r="C1385">
            <v>1003309.47</v>
          </cell>
          <cell r="D1385">
            <v>1321.65</v>
          </cell>
          <cell r="E1385">
            <v>1318.45</v>
          </cell>
          <cell r="F1385">
            <v>3.2000000000000455</v>
          </cell>
          <cell r="G1385" t="str">
            <v>Pozo de Inspección</v>
          </cell>
          <cell r="H1385" t="str">
            <v>Existente</v>
          </cell>
        </row>
        <row r="1386">
          <cell r="A1386" t="str">
            <v>567i</v>
          </cell>
          <cell r="B1386">
            <v>1146586.48</v>
          </cell>
          <cell r="C1386">
            <v>1003236.24</v>
          </cell>
          <cell r="D1386">
            <v>1321.09</v>
          </cell>
          <cell r="E1386">
            <v>1318.62</v>
          </cell>
          <cell r="F1386">
            <v>2.4700000000000273</v>
          </cell>
          <cell r="G1386" t="str">
            <v>Pozo de Inspección</v>
          </cell>
          <cell r="H1386" t="str">
            <v>Existente</v>
          </cell>
        </row>
        <row r="1387">
          <cell r="A1387" t="str">
            <v>568i</v>
          </cell>
          <cell r="B1387">
            <v>1146662.24</v>
          </cell>
          <cell r="C1387">
            <v>1003227.26</v>
          </cell>
          <cell r="D1387">
            <v>1323.17</v>
          </cell>
          <cell r="E1387">
            <v>1321.77</v>
          </cell>
          <cell r="F1387">
            <v>1.4000000000000909</v>
          </cell>
          <cell r="G1387" t="str">
            <v>Pozo de Inspección</v>
          </cell>
          <cell r="H1387" t="str">
            <v>Existente</v>
          </cell>
        </row>
        <row r="1388">
          <cell r="A1388" t="str">
            <v>579i</v>
          </cell>
          <cell r="B1388">
            <v>1146069.27</v>
          </cell>
          <cell r="C1388">
            <v>1003357.59</v>
          </cell>
          <cell r="D1388">
            <v>1315.81</v>
          </cell>
          <cell r="E1388">
            <v>1313.15</v>
          </cell>
          <cell r="F1388">
            <v>2.6599999999998545</v>
          </cell>
          <cell r="G1388" t="str">
            <v>Pozo de Inspección</v>
          </cell>
          <cell r="H1388" t="str">
            <v>Existente</v>
          </cell>
        </row>
        <row r="1389">
          <cell r="A1389" t="str">
            <v>631i</v>
          </cell>
          <cell r="B1389">
            <v>1145046.8899999999</v>
          </cell>
          <cell r="C1389">
            <v>1002874.27</v>
          </cell>
          <cell r="D1389">
            <v>1301.19</v>
          </cell>
          <cell r="E1389">
            <v>1300.03</v>
          </cell>
          <cell r="F1389">
            <v>1.1600000000000819</v>
          </cell>
          <cell r="G1389" t="str">
            <v>Pozo de Inspección</v>
          </cell>
          <cell r="H1389" t="str">
            <v>Existente</v>
          </cell>
        </row>
        <row r="1390">
          <cell r="A1390" t="str">
            <v>641i</v>
          </cell>
          <cell r="B1390">
            <v>1146214.77</v>
          </cell>
          <cell r="C1390">
            <v>1003342.48</v>
          </cell>
          <cell r="D1390">
            <v>1316.06</v>
          </cell>
          <cell r="E1390">
            <v>1314.28</v>
          </cell>
          <cell r="F1390">
            <v>1.7799999999999727</v>
          </cell>
          <cell r="G1390" t="str">
            <v>Pozo de Inspección</v>
          </cell>
          <cell r="H1390" t="str">
            <v>Existente</v>
          </cell>
        </row>
        <row r="1391">
          <cell r="A1391" t="str">
            <v>645i</v>
          </cell>
          <cell r="B1391">
            <v>1146284.3899999999</v>
          </cell>
          <cell r="C1391">
            <v>1003260.61</v>
          </cell>
          <cell r="D1391">
            <v>1313.97</v>
          </cell>
          <cell r="E1391">
            <v>1312.37</v>
          </cell>
          <cell r="F1391">
            <v>1.6000000000001364</v>
          </cell>
          <cell r="G1391" t="str">
            <v>Pozo de Inspección</v>
          </cell>
          <cell r="H1391" t="str">
            <v>Existente</v>
          </cell>
        </row>
        <row r="1392">
          <cell r="A1392" t="str">
            <v>655i</v>
          </cell>
          <cell r="B1392">
            <v>1146042.18</v>
          </cell>
          <cell r="C1392">
            <v>1003059.13</v>
          </cell>
          <cell r="D1392">
            <v>1315.43</v>
          </cell>
          <cell r="E1392">
            <v>1313.87</v>
          </cell>
          <cell r="F1392">
            <v>1.5600000000001728</v>
          </cell>
          <cell r="G1392" t="str">
            <v>Pozo de Inspección</v>
          </cell>
          <cell r="H1392" t="str">
            <v>Existente</v>
          </cell>
        </row>
        <row r="1393">
          <cell r="A1393" t="str">
            <v>656i</v>
          </cell>
          <cell r="B1393">
            <v>1146113.57</v>
          </cell>
          <cell r="C1393">
            <v>1003052.51</v>
          </cell>
          <cell r="D1393">
            <v>1316.02</v>
          </cell>
          <cell r="E1393">
            <v>1314.59</v>
          </cell>
          <cell r="F1393">
            <v>1.4300000000000637</v>
          </cell>
          <cell r="G1393" t="str">
            <v>Pozo de Inspección</v>
          </cell>
          <cell r="H1393" t="str">
            <v>Existente</v>
          </cell>
        </row>
        <row r="1394">
          <cell r="A1394" t="str">
            <v>681i</v>
          </cell>
          <cell r="B1394">
            <v>1146186.28</v>
          </cell>
          <cell r="C1394">
            <v>1003639.01</v>
          </cell>
          <cell r="D1394">
            <v>1289.1400000000001</v>
          </cell>
          <cell r="E1394">
            <v>1286.29</v>
          </cell>
          <cell r="F1394">
            <v>2.8500000000001364</v>
          </cell>
          <cell r="G1394" t="str">
            <v>Pozo de Inspección</v>
          </cell>
          <cell r="H1394" t="str">
            <v>Existente</v>
          </cell>
        </row>
        <row r="1395">
          <cell r="A1395" t="str">
            <v>686i</v>
          </cell>
          <cell r="B1395">
            <v>1146032.99</v>
          </cell>
          <cell r="C1395">
            <v>1003437.77</v>
          </cell>
          <cell r="D1395">
            <v>1315.3</v>
          </cell>
          <cell r="E1395">
            <v>1314.02</v>
          </cell>
          <cell r="F1395">
            <v>1.2799999999999727</v>
          </cell>
          <cell r="G1395" t="str">
            <v>Pozo de Inspección</v>
          </cell>
          <cell r="H1395" t="str">
            <v>Existente</v>
          </cell>
        </row>
        <row r="1396">
          <cell r="A1396" t="str">
            <v>687i</v>
          </cell>
          <cell r="B1396">
            <v>1145846.1200000001</v>
          </cell>
          <cell r="C1396">
            <v>1003301.89</v>
          </cell>
          <cell r="D1396">
            <v>1309.45</v>
          </cell>
          <cell r="E1396">
            <v>1308.05</v>
          </cell>
          <cell r="F1396">
            <v>1.4000000000000909</v>
          </cell>
          <cell r="G1396" t="str">
            <v>Pozo de Inspección</v>
          </cell>
          <cell r="H1396" t="str">
            <v>Existente</v>
          </cell>
        </row>
        <row r="1397">
          <cell r="A1397" t="str">
            <v>692i</v>
          </cell>
          <cell r="B1397">
            <v>1146519.17</v>
          </cell>
          <cell r="C1397">
            <v>1003565.75</v>
          </cell>
          <cell r="D1397">
            <v>1316.14</v>
          </cell>
          <cell r="E1397">
            <v>1311.62</v>
          </cell>
          <cell r="F1397">
            <v>4.5200000000002092</v>
          </cell>
          <cell r="G1397" t="str">
            <v>Pozo de Inspección</v>
          </cell>
          <cell r="H1397" t="str">
            <v>Existente</v>
          </cell>
        </row>
        <row r="1398">
          <cell r="A1398" t="str">
            <v>713i</v>
          </cell>
          <cell r="B1398">
            <v>1146208.3400000001</v>
          </cell>
          <cell r="C1398">
            <v>1003269.16</v>
          </cell>
          <cell r="D1398">
            <v>1312.21</v>
          </cell>
          <cell r="E1398">
            <v>1310.1099999999999</v>
          </cell>
          <cell r="F1398">
            <v>2.1000000000001364</v>
          </cell>
          <cell r="G1398" t="str">
            <v>Pozo de Inspección</v>
          </cell>
          <cell r="H1398" t="str">
            <v>Existente</v>
          </cell>
        </row>
        <row r="1399">
          <cell r="A1399" t="str">
            <v>717i</v>
          </cell>
          <cell r="B1399">
            <v>1146136.1000000001</v>
          </cell>
          <cell r="C1399">
            <v>1003256.38</v>
          </cell>
          <cell r="D1399">
            <v>1304.8499999999999</v>
          </cell>
          <cell r="E1399">
            <v>1303.5899999999999</v>
          </cell>
          <cell r="F1399">
            <v>1.2599999999999909</v>
          </cell>
          <cell r="G1399" t="str">
            <v>Pozo de Inspección</v>
          </cell>
          <cell r="H1399" t="str">
            <v>Existente</v>
          </cell>
        </row>
        <row r="1400">
          <cell r="A1400" t="str">
            <v>738i</v>
          </cell>
          <cell r="B1400">
            <v>1146632.05</v>
          </cell>
          <cell r="C1400">
            <v>1003787.53</v>
          </cell>
          <cell r="D1400">
            <v>1314.32</v>
          </cell>
          <cell r="E1400">
            <v>1312.61</v>
          </cell>
          <cell r="F1400">
            <v>1.7100000000000364</v>
          </cell>
          <cell r="G1400" t="str">
            <v>Pozo de Inspección</v>
          </cell>
          <cell r="H1400" t="str">
            <v>Existente</v>
          </cell>
        </row>
        <row r="1401">
          <cell r="A1401" t="str">
            <v>739i</v>
          </cell>
          <cell r="B1401">
            <v>1146636</v>
          </cell>
          <cell r="C1401">
            <v>1003787.13</v>
          </cell>
          <cell r="D1401">
            <v>1314.33</v>
          </cell>
          <cell r="E1401">
            <v>1312.95</v>
          </cell>
          <cell r="F1401">
            <v>1.3799999999998818</v>
          </cell>
          <cell r="G1401" t="str">
            <v>Pozo de Inspección</v>
          </cell>
          <cell r="H1401" t="str">
            <v>Existente</v>
          </cell>
        </row>
        <row r="1402">
          <cell r="A1402" t="str">
            <v>744i</v>
          </cell>
          <cell r="B1402">
            <v>1146655.03</v>
          </cell>
          <cell r="C1402">
            <v>1003153.89</v>
          </cell>
          <cell r="D1402">
            <v>1321.12</v>
          </cell>
          <cell r="E1402">
            <v>1319.41</v>
          </cell>
          <cell r="F1402">
            <v>1.709999999999809</v>
          </cell>
          <cell r="G1402" t="str">
            <v>Pozo de Inspección</v>
          </cell>
          <cell r="H1402" t="str">
            <v>Existente</v>
          </cell>
        </row>
        <row r="1403">
          <cell r="A1403" t="str">
            <v>771i</v>
          </cell>
          <cell r="B1403">
            <v>1144947.02</v>
          </cell>
          <cell r="C1403">
            <v>1002481.96</v>
          </cell>
          <cell r="D1403">
            <v>1293.43</v>
          </cell>
          <cell r="E1403">
            <v>1290.26</v>
          </cell>
          <cell r="F1403">
            <v>3.1700000000000728</v>
          </cell>
          <cell r="G1403" t="str">
            <v>Pozo de Inspección</v>
          </cell>
          <cell r="H1403" t="str">
            <v>Existente</v>
          </cell>
        </row>
        <row r="1404">
          <cell r="A1404" t="str">
            <v>786i</v>
          </cell>
          <cell r="B1404">
            <v>1146597.28</v>
          </cell>
          <cell r="C1404">
            <v>1002597.3</v>
          </cell>
          <cell r="D1404">
            <v>1292.23</v>
          </cell>
          <cell r="E1404">
            <v>1291.4000000000001</v>
          </cell>
          <cell r="F1404">
            <v>0.82999999999992724</v>
          </cell>
          <cell r="G1404" t="str">
            <v>Pozo de Inspección</v>
          </cell>
          <cell r="H1404" t="str">
            <v>Existente</v>
          </cell>
        </row>
        <row r="1405">
          <cell r="A1405" t="str">
            <v>853i</v>
          </cell>
          <cell r="B1405">
            <v>1146183.3500000001</v>
          </cell>
          <cell r="C1405">
            <v>1002974.26</v>
          </cell>
          <cell r="D1405">
            <v>1315.85</v>
          </cell>
          <cell r="E1405">
            <v>1313.31</v>
          </cell>
          <cell r="F1405">
            <v>2.5399999999999636</v>
          </cell>
          <cell r="G1405" t="str">
            <v>Pozo de Inspección</v>
          </cell>
          <cell r="H1405" t="str">
            <v>Existente</v>
          </cell>
        </row>
        <row r="1406">
          <cell r="A1406" t="str">
            <v>872i</v>
          </cell>
          <cell r="B1406">
            <v>1146122.1100000001</v>
          </cell>
          <cell r="C1406">
            <v>1003124.96</v>
          </cell>
          <cell r="D1406">
            <v>1313.09</v>
          </cell>
          <cell r="E1406">
            <v>1309.6600000000001</v>
          </cell>
          <cell r="F1406">
            <v>3.4299999999998363</v>
          </cell>
          <cell r="G1406" t="str">
            <v>Pozo de Inspección</v>
          </cell>
          <cell r="H1406" t="str">
            <v>Existente</v>
          </cell>
        </row>
        <row r="1407">
          <cell r="A1407" t="str">
            <v>874i</v>
          </cell>
          <cell r="B1407">
            <v>1146353.3600000001</v>
          </cell>
          <cell r="C1407">
            <v>1003175.47</v>
          </cell>
          <cell r="D1407">
            <v>1315.55</v>
          </cell>
          <cell r="E1407">
            <v>1313.37</v>
          </cell>
          <cell r="F1407">
            <v>2.1800000000000637</v>
          </cell>
          <cell r="G1407" t="str">
            <v>Pozo de Inspección</v>
          </cell>
          <cell r="H1407" t="str">
            <v>Existente</v>
          </cell>
        </row>
        <row r="1408">
          <cell r="A1408" t="str">
            <v>878i</v>
          </cell>
          <cell r="B1408">
            <v>1146428.5900000001</v>
          </cell>
          <cell r="C1408">
            <v>1003170.37</v>
          </cell>
          <cell r="D1408">
            <v>1318.61</v>
          </cell>
          <cell r="E1408">
            <v>1316.76</v>
          </cell>
          <cell r="F1408">
            <v>1.8499999999999091</v>
          </cell>
          <cell r="G1408" t="str">
            <v>Pozo de Inspección</v>
          </cell>
          <cell r="H1408" t="str">
            <v>Existente</v>
          </cell>
        </row>
        <row r="1409">
          <cell r="A1409" t="str">
            <v>902i</v>
          </cell>
          <cell r="B1409">
            <v>1146576.8</v>
          </cell>
          <cell r="C1409">
            <v>1003063.59</v>
          </cell>
          <cell r="D1409">
            <v>1319.7</v>
          </cell>
          <cell r="E1409">
            <v>1317.88</v>
          </cell>
          <cell r="F1409">
            <v>1.8199999999999363</v>
          </cell>
          <cell r="G1409" t="str">
            <v>Pozo de Inspección</v>
          </cell>
          <cell r="H1409" t="str">
            <v>Existente</v>
          </cell>
        </row>
        <row r="1410">
          <cell r="A1410" t="str">
            <v>905i</v>
          </cell>
          <cell r="B1410">
            <v>1146575.8600000001</v>
          </cell>
          <cell r="C1410">
            <v>1003086.99</v>
          </cell>
          <cell r="D1410">
            <v>1320.42</v>
          </cell>
          <cell r="E1410">
            <v>1319.02</v>
          </cell>
          <cell r="F1410">
            <v>1.4000000000000909</v>
          </cell>
          <cell r="G1410" t="str">
            <v>Pozo de Inspección</v>
          </cell>
          <cell r="H1410" t="str">
            <v>Existente</v>
          </cell>
        </row>
        <row r="1411">
          <cell r="A1411" t="str">
            <v>921i</v>
          </cell>
          <cell r="B1411">
            <v>1145408.71</v>
          </cell>
          <cell r="C1411">
            <v>1003574.48</v>
          </cell>
          <cell r="D1411">
            <v>1302.83</v>
          </cell>
          <cell r="E1411">
            <v>1301.8800000000001</v>
          </cell>
          <cell r="F1411">
            <v>0.9499999999998181</v>
          </cell>
          <cell r="G1411" t="str">
            <v>Pozo de Inspección</v>
          </cell>
          <cell r="H1411" t="str">
            <v>Existente</v>
          </cell>
        </row>
        <row r="1412">
          <cell r="A1412" t="str">
            <v>923i</v>
          </cell>
          <cell r="B1412">
            <v>1145366.1399999999</v>
          </cell>
          <cell r="C1412">
            <v>1003608.4</v>
          </cell>
          <cell r="D1412">
            <v>1302.1199999999999</v>
          </cell>
          <cell r="E1412">
            <v>1300.97</v>
          </cell>
          <cell r="F1412">
            <v>1.1499999999998636</v>
          </cell>
          <cell r="G1412" t="str">
            <v>Pozo de Inspección</v>
          </cell>
          <cell r="H1412" t="str">
            <v>Existente</v>
          </cell>
        </row>
        <row r="1413">
          <cell r="A1413" t="str">
            <v>932i</v>
          </cell>
          <cell r="B1413">
            <v>1146106.3899999999</v>
          </cell>
          <cell r="C1413">
            <v>1002979.3</v>
          </cell>
          <cell r="D1413">
            <v>1316.66</v>
          </cell>
          <cell r="E1413">
            <v>1314.85</v>
          </cell>
          <cell r="F1413">
            <v>1.8100000000001728</v>
          </cell>
          <cell r="G1413" t="str">
            <v>Pozo de Inspección</v>
          </cell>
          <cell r="H1413" t="str">
            <v>Existente</v>
          </cell>
        </row>
        <row r="1414">
          <cell r="A1414" t="str">
            <v>964i</v>
          </cell>
          <cell r="B1414">
            <v>1146373.2</v>
          </cell>
          <cell r="C1414">
            <v>1003506.54</v>
          </cell>
          <cell r="D1414">
            <v>1313.05</v>
          </cell>
          <cell r="E1414">
            <v>1311.45</v>
          </cell>
          <cell r="F1414">
            <v>1.5999999999999091</v>
          </cell>
          <cell r="G1414" t="str">
            <v>Pozo de Inspección</v>
          </cell>
          <cell r="H1414" t="str">
            <v>Existente</v>
          </cell>
        </row>
        <row r="1415">
          <cell r="A1415" t="str">
            <v>965i</v>
          </cell>
          <cell r="B1415">
            <v>1146349.17</v>
          </cell>
          <cell r="C1415">
            <v>1003493.97</v>
          </cell>
          <cell r="D1415">
            <v>1314.1</v>
          </cell>
          <cell r="E1415">
            <v>1312.49</v>
          </cell>
          <cell r="F1415">
            <v>1.6099999999999</v>
          </cell>
          <cell r="G1415" t="str">
            <v>Pozo de Inspección</v>
          </cell>
          <cell r="H1415" t="str">
            <v>Existente</v>
          </cell>
        </row>
        <row r="1416">
          <cell r="A1416" t="str">
            <v>988i</v>
          </cell>
          <cell r="B1416">
            <v>1145747.3999999999</v>
          </cell>
          <cell r="C1416">
            <v>1003013.01</v>
          </cell>
          <cell r="D1416">
            <v>1307.74</v>
          </cell>
          <cell r="E1416">
            <v>1306.48</v>
          </cell>
          <cell r="F1416">
            <v>1.2599999999999909</v>
          </cell>
          <cell r="G1416" t="str">
            <v>Pozo de Inspección</v>
          </cell>
          <cell r="H1416" t="str">
            <v>Existente</v>
          </cell>
        </row>
        <row r="1417">
          <cell r="A1417" t="str">
            <v>1008i</v>
          </cell>
          <cell r="B1417">
            <v>1146419.29</v>
          </cell>
          <cell r="C1417">
            <v>1003094.04</v>
          </cell>
          <cell r="D1417">
            <v>1320.24</v>
          </cell>
          <cell r="E1417">
            <v>1318.14</v>
          </cell>
          <cell r="F1417">
            <v>2.0999999999999091</v>
          </cell>
          <cell r="G1417" t="str">
            <v>Pozo de Inspección</v>
          </cell>
          <cell r="H1417" t="str">
            <v>Existente</v>
          </cell>
        </row>
        <row r="1418">
          <cell r="A1418" t="str">
            <v>1021i</v>
          </cell>
          <cell r="B1418">
            <v>1146552.8700000001</v>
          </cell>
          <cell r="C1418">
            <v>1003615.88</v>
          </cell>
          <cell r="D1418">
            <v>1315.23</v>
          </cell>
          <cell r="E1418">
            <v>1312.3</v>
          </cell>
          <cell r="F1418">
            <v>2.9300000000000637</v>
          </cell>
          <cell r="G1418" t="str">
            <v>Pozo de Inspección</v>
          </cell>
          <cell r="H1418" t="str">
            <v>Existente</v>
          </cell>
        </row>
        <row r="1419">
          <cell r="A1419" t="str">
            <v>1023i</v>
          </cell>
          <cell r="B1419">
            <v>1146592.98</v>
          </cell>
          <cell r="C1419">
            <v>1003495.86</v>
          </cell>
          <cell r="D1419">
            <v>1297.56</v>
          </cell>
          <cell r="E1419">
            <v>1296.05</v>
          </cell>
          <cell r="F1419">
            <v>1.5099999999999909</v>
          </cell>
          <cell r="G1419" t="str">
            <v>Pozo de Inspección</v>
          </cell>
          <cell r="H1419" t="str">
            <v>Existente</v>
          </cell>
        </row>
        <row r="1420">
          <cell r="A1420" t="str">
            <v>1025i</v>
          </cell>
          <cell r="B1420">
            <v>1146498.22</v>
          </cell>
          <cell r="C1420">
            <v>1003450.07</v>
          </cell>
          <cell r="D1420">
            <v>1295.4000000000001</v>
          </cell>
          <cell r="E1420">
            <v>1293.45</v>
          </cell>
          <cell r="F1420">
            <v>1.9500000000000455</v>
          </cell>
          <cell r="G1420" t="str">
            <v>Pozo de Inspección</v>
          </cell>
          <cell r="H1420" t="str">
            <v>Existente</v>
          </cell>
        </row>
        <row r="1421">
          <cell r="A1421" t="str">
            <v>1046i</v>
          </cell>
          <cell r="B1421">
            <v>1146389.31</v>
          </cell>
          <cell r="C1421">
            <v>1003435.76</v>
          </cell>
          <cell r="D1421">
            <v>1297.18</v>
          </cell>
          <cell r="E1421">
            <v>1294.8800000000001</v>
          </cell>
          <cell r="F1421">
            <v>2.2999999999999545</v>
          </cell>
          <cell r="G1421" t="str">
            <v>Pozo de Inspección</v>
          </cell>
          <cell r="H1421" t="str">
            <v>Existente</v>
          </cell>
        </row>
        <row r="1422">
          <cell r="A1422" t="str">
            <v>1071i</v>
          </cell>
          <cell r="B1422">
            <v>1146585.51</v>
          </cell>
          <cell r="C1422">
            <v>1003739.69</v>
          </cell>
          <cell r="D1422">
            <v>1311.96</v>
          </cell>
          <cell r="E1422">
            <v>1310.3900000000001</v>
          </cell>
          <cell r="F1422">
            <v>1.5699999999999363</v>
          </cell>
          <cell r="G1422" t="str">
            <v>Pozo de Inspección</v>
          </cell>
          <cell r="H1422" t="str">
            <v>Existente</v>
          </cell>
        </row>
        <row r="1423">
          <cell r="A1423" t="str">
            <v>17ii</v>
          </cell>
          <cell r="B1423">
            <v>1145374.1399999999</v>
          </cell>
          <cell r="C1423">
            <v>1003119.96</v>
          </cell>
          <cell r="D1423">
            <v>1307.5</v>
          </cell>
          <cell r="E1423">
            <v>1306.1099999999999</v>
          </cell>
          <cell r="F1423">
            <v>1.3900000000001</v>
          </cell>
          <cell r="G1423" t="str">
            <v>Pozo de Inspección</v>
          </cell>
          <cell r="H1423" t="str">
            <v>Existente</v>
          </cell>
        </row>
        <row r="1424">
          <cell r="A1424" t="str">
            <v>20ii</v>
          </cell>
          <cell r="B1424">
            <v>1145442.99</v>
          </cell>
          <cell r="C1424">
            <v>1003039.96</v>
          </cell>
          <cell r="D1424">
            <v>1309.57</v>
          </cell>
          <cell r="E1424">
            <v>1308.1500000000001</v>
          </cell>
          <cell r="F1424">
            <v>1.4199999999998454</v>
          </cell>
          <cell r="G1424" t="str">
            <v>Pozo de Inspección</v>
          </cell>
          <cell r="H1424" t="str">
            <v>Existente</v>
          </cell>
        </row>
        <row r="1425">
          <cell r="A1425" t="str">
            <v>43ii</v>
          </cell>
          <cell r="B1425">
            <v>1145594.3999999999</v>
          </cell>
          <cell r="C1425">
            <v>1003026.32</v>
          </cell>
          <cell r="D1425">
            <v>1312.26</v>
          </cell>
          <cell r="E1425">
            <v>1311.03</v>
          </cell>
          <cell r="F1425">
            <v>1.2300000000000182</v>
          </cell>
          <cell r="G1425" t="str">
            <v>Pozo de Inspección</v>
          </cell>
          <cell r="H1425" t="str">
            <v>Existente</v>
          </cell>
        </row>
        <row r="1426">
          <cell r="A1426" t="str">
            <v>83ii</v>
          </cell>
          <cell r="B1426">
            <v>1145827.6299999999</v>
          </cell>
          <cell r="C1426">
            <v>1003078.55</v>
          </cell>
          <cell r="D1426">
            <v>1314</v>
          </cell>
          <cell r="E1426">
            <v>1312.09</v>
          </cell>
          <cell r="F1426">
            <v>1.9100000000000819</v>
          </cell>
          <cell r="G1426" t="str">
            <v>Pozo de Inspección</v>
          </cell>
          <cell r="H1426" t="str">
            <v>Existente</v>
          </cell>
        </row>
        <row r="1427">
          <cell r="A1427" t="str">
            <v>159ii</v>
          </cell>
          <cell r="B1427">
            <v>1145697.52</v>
          </cell>
          <cell r="C1427">
            <v>1003315.72</v>
          </cell>
          <cell r="D1427">
            <v>1310.71</v>
          </cell>
          <cell r="E1427">
            <v>1309.31</v>
          </cell>
          <cell r="F1427">
            <v>1.4000000000000909</v>
          </cell>
          <cell r="G1427" t="str">
            <v>Pozo de Inspección</v>
          </cell>
          <cell r="H1427" t="str">
            <v>Existente</v>
          </cell>
        </row>
        <row r="1428">
          <cell r="A1428" t="str">
            <v>310ii</v>
          </cell>
          <cell r="B1428">
            <v>1145854.07</v>
          </cell>
          <cell r="C1428">
            <v>1003377.91</v>
          </cell>
          <cell r="D1428">
            <v>1312.23</v>
          </cell>
          <cell r="E1428">
            <v>1310.95</v>
          </cell>
          <cell r="F1428">
            <v>1.2799999999999727</v>
          </cell>
          <cell r="G1428" t="str">
            <v>Pozo de Inspección</v>
          </cell>
          <cell r="H1428" t="str">
            <v>Existente</v>
          </cell>
        </row>
        <row r="1429">
          <cell r="A1429" t="str">
            <v>372ii</v>
          </cell>
          <cell r="B1429">
            <v>1145964.07</v>
          </cell>
          <cell r="C1429">
            <v>1002992.76</v>
          </cell>
          <cell r="D1429">
            <v>1314.05</v>
          </cell>
          <cell r="E1429">
            <v>1312.19</v>
          </cell>
          <cell r="F1429">
            <v>1.8599999999999</v>
          </cell>
          <cell r="G1429" t="str">
            <v>Pozo de Inspección</v>
          </cell>
          <cell r="H1429" t="str">
            <v>Existente</v>
          </cell>
        </row>
        <row r="1430">
          <cell r="A1430" t="str">
            <v>444ii</v>
          </cell>
          <cell r="B1430">
            <v>1145813.3999999999</v>
          </cell>
          <cell r="C1430">
            <v>1002935.37</v>
          </cell>
          <cell r="D1430">
            <v>1311.33</v>
          </cell>
          <cell r="E1430">
            <v>1309.6300000000001</v>
          </cell>
          <cell r="F1430">
            <v>1.6999999999998181</v>
          </cell>
          <cell r="G1430" t="str">
            <v>Pozo de Inspección</v>
          </cell>
          <cell r="H1430" t="str">
            <v>Existente</v>
          </cell>
        </row>
        <row r="1431">
          <cell r="A1431" t="str">
            <v>568ii</v>
          </cell>
          <cell r="B1431">
            <v>1146662.24</v>
          </cell>
          <cell r="C1431">
            <v>1003227.26</v>
          </cell>
          <cell r="D1431">
            <v>1323.17</v>
          </cell>
          <cell r="E1431">
            <v>1321.79</v>
          </cell>
          <cell r="F1431">
            <v>1.3800000000001091</v>
          </cell>
          <cell r="G1431" t="str">
            <v>Pozo de Inspección</v>
          </cell>
          <cell r="H1431" t="str">
            <v>Existente</v>
          </cell>
        </row>
        <row r="1432">
          <cell r="A1432" t="str">
            <v>641ii</v>
          </cell>
          <cell r="B1432">
            <v>1146214.77</v>
          </cell>
          <cell r="C1432">
            <v>1003342.48</v>
          </cell>
          <cell r="D1432">
            <v>1316.06</v>
          </cell>
          <cell r="E1432">
            <v>1314.48</v>
          </cell>
          <cell r="F1432">
            <v>1.5799999999999272</v>
          </cell>
          <cell r="G1432" t="str">
            <v>Pozo de Inspección</v>
          </cell>
          <cell r="H1432" t="str">
            <v>Existente</v>
          </cell>
        </row>
        <row r="1433">
          <cell r="A1433" t="str">
            <v>655ii</v>
          </cell>
          <cell r="B1433">
            <v>1146042.18</v>
          </cell>
          <cell r="C1433">
            <v>1003059.13</v>
          </cell>
          <cell r="D1433">
            <v>1315.43</v>
          </cell>
          <cell r="E1433">
            <v>1314.02</v>
          </cell>
          <cell r="F1433">
            <v>1.4100000000000819</v>
          </cell>
          <cell r="G1433" t="str">
            <v>Pozo de Inspección</v>
          </cell>
          <cell r="H1433" t="str">
            <v>Existente</v>
          </cell>
        </row>
        <row r="1434">
          <cell r="A1434" t="str">
            <v>932ii</v>
          </cell>
          <cell r="B1434">
            <v>1146106.3899999999</v>
          </cell>
          <cell r="C1434">
            <v>1002979.3</v>
          </cell>
          <cell r="D1434">
            <v>1316.66</v>
          </cell>
          <cell r="E1434">
            <v>1314.86</v>
          </cell>
          <cell r="F1434">
            <v>1.8000000000001819</v>
          </cell>
          <cell r="G1434" t="str">
            <v>Pozo de Inspección</v>
          </cell>
          <cell r="H1434" t="str">
            <v>Existente</v>
          </cell>
        </row>
        <row r="1435">
          <cell r="A1435" t="str">
            <v>964ii</v>
          </cell>
          <cell r="B1435">
            <v>1146373.2</v>
          </cell>
          <cell r="C1435">
            <v>1003506.54</v>
          </cell>
          <cell r="D1435">
            <v>1313.05</v>
          </cell>
          <cell r="E1435">
            <v>1311.5</v>
          </cell>
          <cell r="F1435">
            <v>1.5499999999999545</v>
          </cell>
          <cell r="G1435" t="str">
            <v>Pozo de Inspección</v>
          </cell>
          <cell r="H1435" t="str">
            <v>Existente</v>
          </cell>
        </row>
        <row r="1436">
          <cell r="A1436" t="str">
            <v>43iii</v>
          </cell>
          <cell r="B1436">
            <v>1145594.3999999999</v>
          </cell>
          <cell r="C1436">
            <v>1003026.32</v>
          </cell>
          <cell r="D1436">
            <v>1312.26</v>
          </cell>
          <cell r="E1436">
            <v>1311.1</v>
          </cell>
          <cell r="F1436">
            <v>1.1600000000000819</v>
          </cell>
          <cell r="G1436" t="str">
            <v>Pozo de Inspección</v>
          </cell>
          <cell r="H1436" t="str">
            <v>Existente</v>
          </cell>
        </row>
        <row r="1437">
          <cell r="A1437" t="str">
            <v>S2</v>
          </cell>
          <cell r="B1437">
            <v>1145843.06</v>
          </cell>
          <cell r="C1437">
            <v>1004217.88</v>
          </cell>
          <cell r="D1437">
            <v>1293.3499999999999</v>
          </cell>
          <cell r="E1437">
            <v>1291.8699999999999</v>
          </cell>
          <cell r="F1437">
            <v>1.4800000000000182</v>
          </cell>
          <cell r="G1437" t="str">
            <v>Pozo de Inspección</v>
          </cell>
          <cell r="H1437" t="str">
            <v>Nuevo</v>
          </cell>
        </row>
        <row r="1438">
          <cell r="A1438" t="str">
            <v>S3</v>
          </cell>
          <cell r="B1438">
            <v>1145859.08</v>
          </cell>
          <cell r="C1438">
            <v>1004195.21</v>
          </cell>
          <cell r="D1438">
            <v>1294.06</v>
          </cell>
          <cell r="E1438">
            <v>1291.7</v>
          </cell>
          <cell r="F1438">
            <v>2.3599999999999</v>
          </cell>
          <cell r="G1438" t="str">
            <v>Pozo de Inspección</v>
          </cell>
          <cell r="H1438" t="str">
            <v>Nuevo</v>
          </cell>
        </row>
        <row r="1439">
          <cell r="A1439" t="str">
            <v>S4</v>
          </cell>
          <cell r="B1439">
            <v>1145890.82</v>
          </cell>
          <cell r="C1439">
            <v>1004166.04</v>
          </cell>
          <cell r="D1439">
            <v>1294</v>
          </cell>
          <cell r="E1439">
            <v>1291.54</v>
          </cell>
          <cell r="F1439">
            <v>2.4600000000000364</v>
          </cell>
          <cell r="G1439" t="str">
            <v>Pozo de Inspección</v>
          </cell>
          <cell r="H1439" t="str">
            <v>Nuevo</v>
          </cell>
        </row>
        <row r="1440">
          <cell r="A1440" t="str">
            <v>S5</v>
          </cell>
          <cell r="B1440">
            <v>1145923.31</v>
          </cell>
          <cell r="C1440">
            <v>1004132.49</v>
          </cell>
          <cell r="D1440">
            <v>1295.08</v>
          </cell>
          <cell r="E1440">
            <v>1291.3699999999999</v>
          </cell>
          <cell r="F1440">
            <v>3.7100000000000364</v>
          </cell>
          <cell r="G1440" t="str">
            <v>Pozo de Inspección</v>
          </cell>
          <cell r="H1440" t="str">
            <v>Nuevo</v>
          </cell>
        </row>
        <row r="1441">
          <cell r="A1441" t="str">
            <v>S6</v>
          </cell>
          <cell r="B1441">
            <v>1145950.21</v>
          </cell>
          <cell r="C1441">
            <v>1004093.8</v>
          </cell>
          <cell r="D1441">
            <v>1296.1300000000001</v>
          </cell>
          <cell r="E1441">
            <v>1291.2</v>
          </cell>
          <cell r="F1441">
            <v>4.9300000000000637</v>
          </cell>
          <cell r="G1441" t="str">
            <v>Pozo de Inspección</v>
          </cell>
          <cell r="H1441" t="str">
            <v>Nuevo</v>
          </cell>
        </row>
        <row r="1442">
          <cell r="A1442" t="str">
            <v>S7</v>
          </cell>
          <cell r="B1442">
            <v>1145971.82</v>
          </cell>
          <cell r="C1442">
            <v>1004068.06</v>
          </cell>
          <cell r="D1442">
            <v>1295.6400000000001</v>
          </cell>
          <cell r="E1442">
            <v>1291.07</v>
          </cell>
          <cell r="F1442">
            <v>4.5700000000001637</v>
          </cell>
          <cell r="G1442" t="str">
            <v>Pozo de Inspección</v>
          </cell>
          <cell r="H1442" t="str">
            <v>Nuevo</v>
          </cell>
        </row>
        <row r="1443">
          <cell r="A1443" t="str">
            <v>S8</v>
          </cell>
          <cell r="B1443">
            <v>1145999.3500000001</v>
          </cell>
          <cell r="C1443">
            <v>1004000.02</v>
          </cell>
          <cell r="D1443">
            <v>1297.21</v>
          </cell>
          <cell r="E1443">
            <v>1290.8</v>
          </cell>
          <cell r="F1443">
            <v>6.4100000000000819</v>
          </cell>
          <cell r="G1443" t="str">
            <v>Cámara de Caida</v>
          </cell>
          <cell r="H1443" t="str">
            <v>Nuevo</v>
          </cell>
        </row>
        <row r="1444">
          <cell r="A1444" t="str">
            <v>S9</v>
          </cell>
          <cell r="B1444">
            <v>1146006.79</v>
          </cell>
          <cell r="C1444">
            <v>1003955.42</v>
          </cell>
          <cell r="D1444">
            <v>1296.55</v>
          </cell>
          <cell r="E1444">
            <v>1290.6300000000001</v>
          </cell>
          <cell r="F1444">
            <v>5.9199999999998454</v>
          </cell>
          <cell r="G1444" t="str">
            <v>Cámara de Caida</v>
          </cell>
          <cell r="H1444" t="str">
            <v>Nuevo</v>
          </cell>
        </row>
        <row r="1445">
          <cell r="A1445" t="str">
            <v>S10</v>
          </cell>
          <cell r="B1445">
            <v>1145990.77</v>
          </cell>
          <cell r="C1445">
            <v>1003921.39</v>
          </cell>
          <cell r="D1445">
            <v>1294.23</v>
          </cell>
          <cell r="E1445">
            <v>1290.49</v>
          </cell>
          <cell r="F1445">
            <v>3.7400000000000091</v>
          </cell>
          <cell r="G1445" t="str">
            <v>Pozo de Inspección</v>
          </cell>
          <cell r="H1445" t="str">
            <v>Nuevo</v>
          </cell>
        </row>
        <row r="1446">
          <cell r="A1446" t="str">
            <v>S11</v>
          </cell>
          <cell r="B1446">
            <v>1145960.72</v>
          </cell>
          <cell r="C1446">
            <v>1003896.72</v>
          </cell>
          <cell r="D1446">
            <v>1291.78</v>
          </cell>
          <cell r="E1446">
            <v>1290.17</v>
          </cell>
          <cell r="F1446">
            <v>1.6099999999999</v>
          </cell>
          <cell r="G1446" t="str">
            <v>Pozo de Inspección</v>
          </cell>
          <cell r="H1446" t="str">
            <v>Nuevo</v>
          </cell>
        </row>
        <row r="1447">
          <cell r="A1447" t="str">
            <v>S12</v>
          </cell>
          <cell r="B1447">
            <v>1145905.1499999999</v>
          </cell>
          <cell r="C1447">
            <v>1003845.3</v>
          </cell>
          <cell r="D1447">
            <v>1294.23</v>
          </cell>
          <cell r="E1447">
            <v>1289.8900000000001</v>
          </cell>
          <cell r="F1447">
            <v>4.3399999999999181</v>
          </cell>
          <cell r="G1447" t="str">
            <v>Pozo de Inspección</v>
          </cell>
          <cell r="H1447" t="str">
            <v>Nuevo</v>
          </cell>
        </row>
        <row r="1448">
          <cell r="A1448" t="str">
            <v>S13</v>
          </cell>
          <cell r="B1448">
            <v>1145893.3600000001</v>
          </cell>
          <cell r="C1448">
            <v>1003822.44</v>
          </cell>
          <cell r="D1448">
            <v>1294.47</v>
          </cell>
          <cell r="E1448">
            <v>1289.79</v>
          </cell>
          <cell r="F1448">
            <v>4.6800000000000637</v>
          </cell>
          <cell r="G1448" t="str">
            <v>Pozo de Inspección</v>
          </cell>
          <cell r="H1448" t="str">
            <v>Nuevo</v>
          </cell>
        </row>
        <row r="1449">
          <cell r="A1449" t="str">
            <v>S14</v>
          </cell>
          <cell r="B1449">
            <v>1145889.17</v>
          </cell>
          <cell r="C1449">
            <v>1003794.24</v>
          </cell>
          <cell r="D1449">
            <v>1294.51</v>
          </cell>
          <cell r="E1449">
            <v>1289.68</v>
          </cell>
          <cell r="F1449">
            <v>4.8299999999999272</v>
          </cell>
          <cell r="G1449" t="str">
            <v>Pozo de Inspección</v>
          </cell>
          <cell r="H1449" t="str">
            <v>Nuevo</v>
          </cell>
        </row>
        <row r="1450">
          <cell r="A1450" t="str">
            <v>S15</v>
          </cell>
          <cell r="B1450">
            <v>1145893.3999999999</v>
          </cell>
          <cell r="C1450">
            <v>1003766.7</v>
          </cell>
          <cell r="D1450">
            <v>1294.73</v>
          </cell>
          <cell r="E1450">
            <v>1289.57</v>
          </cell>
          <cell r="F1450">
            <v>5.1600000000000819</v>
          </cell>
          <cell r="G1450" t="str">
            <v>Cámara de Caida</v>
          </cell>
          <cell r="H1450" t="str">
            <v>Nuevo</v>
          </cell>
        </row>
        <row r="1451">
          <cell r="A1451" t="str">
            <v>S16</v>
          </cell>
          <cell r="B1451">
            <v>1145904.1499999999</v>
          </cell>
          <cell r="C1451">
            <v>1003734.14</v>
          </cell>
          <cell r="D1451">
            <v>1294.77</v>
          </cell>
          <cell r="E1451">
            <v>1289.44</v>
          </cell>
          <cell r="F1451">
            <v>5.3299999999999272</v>
          </cell>
          <cell r="G1451" t="str">
            <v>Cámara de Caida</v>
          </cell>
          <cell r="H1451" t="str">
            <v>Nuevo</v>
          </cell>
        </row>
        <row r="1452">
          <cell r="A1452" t="str">
            <v>A19</v>
          </cell>
          <cell r="B1452">
            <v>1145899.69</v>
          </cell>
          <cell r="C1452">
            <v>1003696.49</v>
          </cell>
          <cell r="D1452">
            <v>1289.26</v>
          </cell>
          <cell r="E1452">
            <v>1287.27</v>
          </cell>
          <cell r="F1452">
            <v>1.9900000000000091</v>
          </cell>
          <cell r="G1452" t="str">
            <v>Pozo de Inspección</v>
          </cell>
          <cell r="H1452" t="str">
            <v>Nuevo</v>
          </cell>
        </row>
        <row r="1453">
          <cell r="A1453" t="str">
            <v>A20</v>
          </cell>
          <cell r="B1453">
            <v>1145887.53</v>
          </cell>
          <cell r="C1453">
            <v>1003683.9</v>
          </cell>
          <cell r="D1453">
            <v>1289.56</v>
          </cell>
          <cell r="E1453">
            <v>1287.5899999999999</v>
          </cell>
          <cell r="F1453">
            <v>1.9700000000000273</v>
          </cell>
          <cell r="G1453" t="str">
            <v>Pozo de Inspección</v>
          </cell>
          <cell r="H1453" t="str">
            <v>Nuevo</v>
          </cell>
        </row>
        <row r="1454">
          <cell r="A1454" t="str">
            <v>A21</v>
          </cell>
          <cell r="B1454">
            <v>1145860.1000000001</v>
          </cell>
          <cell r="C1454">
            <v>1003675.9</v>
          </cell>
          <cell r="D1454">
            <v>1289.17</v>
          </cell>
          <cell r="E1454">
            <v>1287.52</v>
          </cell>
          <cell r="F1454">
            <v>1.6500000000000909</v>
          </cell>
          <cell r="G1454" t="str">
            <v>Pozo de Inspección</v>
          </cell>
          <cell r="H1454" t="str">
            <v>Nuevo</v>
          </cell>
        </row>
        <row r="1455">
          <cell r="A1455" t="str">
            <v>A22</v>
          </cell>
          <cell r="B1455">
            <v>1145827.83</v>
          </cell>
          <cell r="C1455">
            <v>1003690.43</v>
          </cell>
          <cell r="D1455">
            <v>1289.8</v>
          </cell>
          <cell r="E1455">
            <v>1287.44</v>
          </cell>
          <cell r="F1455">
            <v>2.3599999999999</v>
          </cell>
          <cell r="G1455" t="str">
            <v>Pozo de Inspección</v>
          </cell>
          <cell r="H1455" t="str">
            <v>Nuevo</v>
          </cell>
        </row>
        <row r="1456">
          <cell r="A1456" t="str">
            <v>A23</v>
          </cell>
          <cell r="B1456">
            <v>1145767.45</v>
          </cell>
          <cell r="C1456">
            <v>1003746.09</v>
          </cell>
          <cell r="D1456">
            <v>1288.9100000000001</v>
          </cell>
          <cell r="E1456">
            <v>1287.27</v>
          </cell>
          <cell r="F1456">
            <v>1.6400000000001</v>
          </cell>
          <cell r="G1456" t="str">
            <v>Pozo de Inspección</v>
          </cell>
          <cell r="H1456" t="str">
            <v>Nuevo</v>
          </cell>
        </row>
        <row r="1457">
          <cell r="A1457" t="str">
            <v>A24</v>
          </cell>
          <cell r="B1457">
            <v>1145718.1599999999</v>
          </cell>
          <cell r="C1457">
            <v>1003767.4</v>
          </cell>
          <cell r="D1457">
            <v>1287.9000000000001</v>
          </cell>
          <cell r="E1457">
            <v>1286.99</v>
          </cell>
          <cell r="F1457">
            <v>0.91000000000008185</v>
          </cell>
          <cell r="G1457" t="str">
            <v>Pozo de Inspección</v>
          </cell>
          <cell r="H1457" t="str">
            <v>Nuevo</v>
          </cell>
        </row>
        <row r="1458">
          <cell r="A1458" t="str">
            <v>A25</v>
          </cell>
          <cell r="B1458">
            <v>1145677.6599999999</v>
          </cell>
          <cell r="C1458">
            <v>1003790.41</v>
          </cell>
          <cell r="D1458">
            <v>1289.06</v>
          </cell>
          <cell r="E1458">
            <v>1286.8900000000001</v>
          </cell>
          <cell r="F1458">
            <v>2.1699999999998454</v>
          </cell>
          <cell r="G1458" t="str">
            <v>Pozo de Inspección</v>
          </cell>
          <cell r="H1458" t="str">
            <v>Nuevo</v>
          </cell>
        </row>
        <row r="1459">
          <cell r="A1459" t="str">
            <v>A26</v>
          </cell>
          <cell r="B1459">
            <v>1145614.48</v>
          </cell>
          <cell r="C1459">
            <v>1003775.52</v>
          </cell>
          <cell r="D1459">
            <v>1289.42</v>
          </cell>
          <cell r="E1459">
            <v>1286.75</v>
          </cell>
          <cell r="F1459">
            <v>2.6700000000000728</v>
          </cell>
          <cell r="G1459" t="str">
            <v>Pozo de Inspección</v>
          </cell>
          <cell r="H1459" t="str">
            <v>Nuevo</v>
          </cell>
        </row>
        <row r="1460">
          <cell r="A1460" t="str">
            <v>A27</v>
          </cell>
          <cell r="B1460">
            <v>1145580.6499999999</v>
          </cell>
          <cell r="C1460">
            <v>1003782.53</v>
          </cell>
          <cell r="D1460">
            <v>1289.1400000000001</v>
          </cell>
          <cell r="E1460">
            <v>1286.67</v>
          </cell>
          <cell r="F1460">
            <v>2.4700000000000273</v>
          </cell>
          <cell r="G1460" t="str">
            <v>Pozo de Inspección</v>
          </cell>
          <cell r="H1460" t="str">
            <v>Nuevo</v>
          </cell>
        </row>
        <row r="1461">
          <cell r="A1461" t="str">
            <v>A28</v>
          </cell>
          <cell r="B1461">
            <v>1145505.05</v>
          </cell>
          <cell r="C1461">
            <v>1003785.86</v>
          </cell>
          <cell r="D1461">
            <v>1290.1300000000001</v>
          </cell>
          <cell r="E1461">
            <v>1286.42</v>
          </cell>
          <cell r="F1461">
            <v>3.7100000000000364</v>
          </cell>
          <cell r="G1461" t="str">
            <v>Pozo de Inspección</v>
          </cell>
          <cell r="H1461" t="str">
            <v>Nuevo</v>
          </cell>
        </row>
        <row r="1462">
          <cell r="A1462" t="str">
            <v>A29</v>
          </cell>
          <cell r="B1462">
            <v>1145479.78</v>
          </cell>
          <cell r="C1462">
            <v>1003817.46</v>
          </cell>
          <cell r="D1462">
            <v>1289.24</v>
          </cell>
          <cell r="E1462">
            <v>1286.42</v>
          </cell>
          <cell r="F1462">
            <v>2.8199999999999363</v>
          </cell>
          <cell r="G1462" t="str">
            <v>Pozo de Inspección</v>
          </cell>
          <cell r="H1462" t="str">
            <v>Nuevo</v>
          </cell>
        </row>
        <row r="1463">
          <cell r="A1463" t="str">
            <v>A30</v>
          </cell>
          <cell r="B1463">
            <v>1145459.6599999999</v>
          </cell>
          <cell r="C1463">
            <v>1003818.78</v>
          </cell>
          <cell r="D1463">
            <v>1289.2</v>
          </cell>
          <cell r="E1463">
            <v>1286.3699999999999</v>
          </cell>
          <cell r="F1463">
            <v>2.8300000000001546</v>
          </cell>
          <cell r="G1463" t="str">
            <v>Pozo de Inspección</v>
          </cell>
          <cell r="H1463" t="str">
            <v>Nuevo</v>
          </cell>
        </row>
        <row r="1464">
          <cell r="A1464" t="str">
            <v>A31</v>
          </cell>
          <cell r="B1464">
            <v>1145429.29</v>
          </cell>
          <cell r="C1464">
            <v>1003792.62</v>
          </cell>
          <cell r="D1464">
            <v>1290.04</v>
          </cell>
          <cell r="E1464">
            <v>1286.28</v>
          </cell>
          <cell r="F1464">
            <v>3.7599999999999909</v>
          </cell>
          <cell r="G1464" t="str">
            <v>Pozo de Inspección</v>
          </cell>
          <cell r="H1464" t="str">
            <v>Nuevo</v>
          </cell>
        </row>
        <row r="1465">
          <cell r="A1465" t="str">
            <v>A32</v>
          </cell>
          <cell r="B1465">
            <v>1145376.01</v>
          </cell>
          <cell r="C1465">
            <v>1003758.88</v>
          </cell>
          <cell r="D1465">
            <v>1289.6400000000001</v>
          </cell>
          <cell r="E1465">
            <v>1286.0999999999999</v>
          </cell>
          <cell r="F1465">
            <v>3.540000000000191</v>
          </cell>
          <cell r="G1465" t="str">
            <v>Pozo de Inspección</v>
          </cell>
          <cell r="H1465" t="str">
            <v>Nuevo</v>
          </cell>
        </row>
        <row r="1466">
          <cell r="A1466" t="str">
            <v>A33</v>
          </cell>
          <cell r="B1466">
            <v>1145332.45</v>
          </cell>
          <cell r="C1466">
            <v>1003711.23</v>
          </cell>
          <cell r="D1466">
            <v>1290</v>
          </cell>
          <cell r="E1466">
            <v>1285.96</v>
          </cell>
          <cell r="F1466">
            <v>4.0399999999999636</v>
          </cell>
          <cell r="G1466" t="str">
            <v>Pozo de Inspección</v>
          </cell>
          <cell r="H1466" t="str">
            <v>Nuevo</v>
          </cell>
        </row>
        <row r="1467">
          <cell r="A1467" t="str">
            <v>A34</v>
          </cell>
          <cell r="B1467">
            <v>1145295.43</v>
          </cell>
          <cell r="C1467">
            <v>1003716.06</v>
          </cell>
          <cell r="D1467">
            <v>1289.48</v>
          </cell>
          <cell r="E1467">
            <v>1286.21</v>
          </cell>
          <cell r="F1467">
            <v>3.2699999999999818</v>
          </cell>
          <cell r="G1467" t="str">
            <v>Pozo de Inspección</v>
          </cell>
          <cell r="H1467" t="str">
            <v>Nuevo</v>
          </cell>
        </row>
        <row r="1468">
          <cell r="A1468" t="str">
            <v>A35</v>
          </cell>
          <cell r="B1468">
            <v>1145267.1599999999</v>
          </cell>
          <cell r="C1468">
            <v>1003713.18</v>
          </cell>
          <cell r="D1468">
            <v>1289.73</v>
          </cell>
          <cell r="E1468">
            <v>1286.17</v>
          </cell>
          <cell r="F1468">
            <v>3.5599999999999454</v>
          </cell>
          <cell r="G1468" t="str">
            <v>Pozo de Inspección</v>
          </cell>
          <cell r="H1468" t="str">
            <v>Nuevo</v>
          </cell>
        </row>
        <row r="1469">
          <cell r="A1469" t="str">
            <v>A36</v>
          </cell>
          <cell r="B1469">
            <v>1145249.79</v>
          </cell>
          <cell r="C1469">
            <v>1003738.97</v>
          </cell>
          <cell r="D1469">
            <v>1289.71</v>
          </cell>
          <cell r="E1469">
            <v>1286.1300000000001</v>
          </cell>
          <cell r="F1469">
            <v>3.5799999999999272</v>
          </cell>
          <cell r="G1469" t="str">
            <v>Pozo de Inspección</v>
          </cell>
          <cell r="H1469" t="str">
            <v>Nuevo</v>
          </cell>
        </row>
        <row r="1470">
          <cell r="A1470" t="str">
            <v>A37</v>
          </cell>
          <cell r="B1470">
            <v>1145171.81</v>
          </cell>
          <cell r="C1470">
            <v>1003745.28</v>
          </cell>
          <cell r="D1470">
            <v>1290</v>
          </cell>
          <cell r="E1470">
            <v>1286.05</v>
          </cell>
          <cell r="F1470">
            <v>3.9500000000000455</v>
          </cell>
          <cell r="G1470" t="str">
            <v>Pozo de Inspección</v>
          </cell>
          <cell r="H1470" t="str">
            <v>Nuevo</v>
          </cell>
        </row>
        <row r="1471">
          <cell r="A1471" t="str">
            <v>A38</v>
          </cell>
          <cell r="B1471">
            <v>1145060.51</v>
          </cell>
          <cell r="C1471">
            <v>1003754.16</v>
          </cell>
          <cell r="D1471">
            <v>1290.2</v>
          </cell>
          <cell r="E1471">
            <v>1285.94</v>
          </cell>
          <cell r="F1471">
            <v>4.2599999999999909</v>
          </cell>
          <cell r="G1471" t="str">
            <v>Pozo de Inspección</v>
          </cell>
          <cell r="H1471" t="str">
            <v>Nuevo</v>
          </cell>
        </row>
        <row r="1472">
          <cell r="A1472" t="str">
            <v>A39</v>
          </cell>
          <cell r="B1472">
            <v>1145046.52</v>
          </cell>
          <cell r="C1472">
            <v>1003744.19</v>
          </cell>
          <cell r="D1472">
            <v>1290.1400000000001</v>
          </cell>
          <cell r="E1472">
            <v>1285.9100000000001</v>
          </cell>
          <cell r="F1472">
            <v>4.2300000000000182</v>
          </cell>
          <cell r="G1472" t="str">
            <v>Pozo de Inspección</v>
          </cell>
          <cell r="H1472" t="str">
            <v>Nuevo</v>
          </cell>
        </row>
        <row r="1473">
          <cell r="A1473" t="str">
            <v>A40</v>
          </cell>
          <cell r="B1473">
            <v>1145017.45</v>
          </cell>
          <cell r="C1473">
            <v>1003755.99</v>
          </cell>
          <cell r="D1473">
            <v>1289.6500000000001</v>
          </cell>
          <cell r="E1473">
            <v>1285.8699999999999</v>
          </cell>
          <cell r="F1473">
            <v>3.7800000000002001</v>
          </cell>
          <cell r="G1473" t="str">
            <v>Pozo de Inspección</v>
          </cell>
          <cell r="H1473" t="str">
            <v>Nuevo</v>
          </cell>
        </row>
        <row r="1474">
          <cell r="A1474" t="str">
            <v>A41</v>
          </cell>
          <cell r="B1474">
            <v>1144950.22</v>
          </cell>
          <cell r="C1474">
            <v>1003758.74</v>
          </cell>
          <cell r="D1474">
            <v>1293.77</v>
          </cell>
          <cell r="E1474">
            <v>1285.8</v>
          </cell>
          <cell r="F1474">
            <v>7.9700000000000273</v>
          </cell>
          <cell r="G1474" t="str">
            <v>Cámara de Caida</v>
          </cell>
          <cell r="H1474" t="str">
            <v>Nuevo</v>
          </cell>
        </row>
        <row r="1475">
          <cell r="A1475" t="str">
            <v>A42</v>
          </cell>
          <cell r="B1475">
            <v>1144929.1200000001</v>
          </cell>
          <cell r="C1475">
            <v>1003704.95</v>
          </cell>
          <cell r="D1475">
            <v>1289.81</v>
          </cell>
          <cell r="E1475">
            <v>1284.05</v>
          </cell>
          <cell r="F1475">
            <v>5.7599999999999909</v>
          </cell>
          <cell r="G1475" t="str">
            <v>Cámara de Caida</v>
          </cell>
          <cell r="H1475" t="str">
            <v>Nuevo</v>
          </cell>
        </row>
        <row r="1476">
          <cell r="A1476" t="str">
            <v>A43</v>
          </cell>
          <cell r="B1476">
            <v>1144918.32</v>
          </cell>
          <cell r="C1476">
            <v>1003687.01</v>
          </cell>
          <cell r="D1476">
            <v>1283.29</v>
          </cell>
          <cell r="E1476">
            <v>1280.07</v>
          </cell>
          <cell r="F1476">
            <v>3.2200000000000273</v>
          </cell>
          <cell r="G1476" t="str">
            <v>Pozo de Inspección</v>
          </cell>
          <cell r="H1476" t="str">
            <v>Nuevo</v>
          </cell>
        </row>
        <row r="1477">
          <cell r="A1477" t="str">
            <v>A44</v>
          </cell>
          <cell r="B1477">
            <v>1144936.6499999999</v>
          </cell>
          <cell r="C1477">
            <v>1003679.81</v>
          </cell>
          <cell r="D1477">
            <v>1279.6300000000001</v>
          </cell>
          <cell r="E1477">
            <v>1275.68</v>
          </cell>
          <cell r="F1477">
            <v>3.9500000000000455</v>
          </cell>
          <cell r="G1477" t="str">
            <v>Pozo de Inspección</v>
          </cell>
          <cell r="H1477" t="str">
            <v>Nuevo</v>
          </cell>
        </row>
        <row r="1478">
          <cell r="A1478" t="str">
            <v>A45</v>
          </cell>
          <cell r="B1478">
            <v>1144944.23</v>
          </cell>
          <cell r="C1478">
            <v>1003666.04</v>
          </cell>
          <cell r="D1478">
            <v>1274</v>
          </cell>
          <cell r="E1478">
            <v>1272.8900000000001</v>
          </cell>
          <cell r="F1478">
            <v>1.1099999999999</v>
          </cell>
          <cell r="G1478" t="str">
            <v>Pozo de Inspección</v>
          </cell>
          <cell r="H1478" t="str">
            <v>Nuevo</v>
          </cell>
        </row>
        <row r="1479">
          <cell r="A1479" t="str">
            <v>A46</v>
          </cell>
          <cell r="B1479">
            <v>1144893.93</v>
          </cell>
          <cell r="C1479">
            <v>1003612.19</v>
          </cell>
          <cell r="D1479">
            <v>1275.5999999999999</v>
          </cell>
          <cell r="E1479">
            <v>1271.6500000000001</v>
          </cell>
          <cell r="F1479">
            <v>3.9499999999998181</v>
          </cell>
          <cell r="G1479" t="str">
            <v>Pozo de Inspección</v>
          </cell>
          <cell r="H1479" t="str">
            <v>Nuevo</v>
          </cell>
        </row>
        <row r="1480">
          <cell r="A1480">
            <v>101</v>
          </cell>
          <cell r="B1480">
            <v>1144843.6000000001</v>
          </cell>
          <cell r="C1480">
            <v>1003627.03</v>
          </cell>
          <cell r="D1480">
            <v>1275</v>
          </cell>
          <cell r="E1480">
            <v>1271.55</v>
          </cell>
          <cell r="F1480">
            <v>3.4500000000000455</v>
          </cell>
          <cell r="G1480" t="str">
            <v>Pozo de Inspección</v>
          </cell>
          <cell r="H1480" t="str">
            <v>Existente</v>
          </cell>
        </row>
        <row r="1481">
          <cell r="A1481">
            <v>102</v>
          </cell>
          <cell r="B1481">
            <v>1144786.6000000001</v>
          </cell>
          <cell r="C1481">
            <v>1003667.49</v>
          </cell>
          <cell r="D1481">
            <v>1275.1099999999999</v>
          </cell>
          <cell r="E1481">
            <v>1271.4100000000001</v>
          </cell>
          <cell r="F1481">
            <v>3.6999999999998181</v>
          </cell>
          <cell r="G1481" t="str">
            <v>Pozo de Inspección</v>
          </cell>
          <cell r="H1481" t="str">
            <v>Existente</v>
          </cell>
        </row>
        <row r="1482">
          <cell r="A1482">
            <v>103</v>
          </cell>
          <cell r="B1482">
            <v>1144744.5900000001</v>
          </cell>
          <cell r="C1482">
            <v>1003689.93</v>
          </cell>
          <cell r="D1482">
            <v>1275.1300000000001</v>
          </cell>
          <cell r="E1482">
            <v>1271.31</v>
          </cell>
          <cell r="F1482">
            <v>3.8200000000001637</v>
          </cell>
          <cell r="G1482" t="str">
            <v>Pozo de Inspección</v>
          </cell>
          <cell r="H1482" t="str">
            <v>Existente</v>
          </cell>
        </row>
        <row r="1483">
          <cell r="A1483">
            <v>104</v>
          </cell>
          <cell r="B1483">
            <v>1144721.53</v>
          </cell>
          <cell r="C1483">
            <v>1003684.42</v>
          </cell>
          <cell r="D1483">
            <v>1274.68</v>
          </cell>
          <cell r="E1483">
            <v>1271.26</v>
          </cell>
          <cell r="F1483">
            <v>3.4200000000000728</v>
          </cell>
          <cell r="G1483" t="str">
            <v>Pozo de Inspección</v>
          </cell>
          <cell r="H1483" t="str">
            <v>Existente</v>
          </cell>
        </row>
        <row r="1484">
          <cell r="A1484">
            <v>105</v>
          </cell>
          <cell r="B1484">
            <v>1144707.74</v>
          </cell>
          <cell r="C1484">
            <v>1003666.21</v>
          </cell>
          <cell r="D1484">
            <v>1274.3699999999999</v>
          </cell>
          <cell r="E1484">
            <v>1271.21</v>
          </cell>
          <cell r="F1484">
            <v>3.1599999999998545</v>
          </cell>
          <cell r="G1484" t="str">
            <v>Pozo de Inspección</v>
          </cell>
          <cell r="H1484" t="str">
            <v>Existente</v>
          </cell>
        </row>
        <row r="1485">
          <cell r="A1485">
            <v>106</v>
          </cell>
          <cell r="B1485">
            <v>1144714.2</v>
          </cell>
          <cell r="C1485">
            <v>1003644.18</v>
          </cell>
          <cell r="D1485">
            <v>1274.3399999999999</v>
          </cell>
          <cell r="E1485">
            <v>1271.1600000000001</v>
          </cell>
          <cell r="F1485">
            <v>3.1799999999998363</v>
          </cell>
          <cell r="G1485" t="str">
            <v>Pozo de Inspección</v>
          </cell>
          <cell r="H1485" t="str">
            <v>Nuevo</v>
          </cell>
        </row>
        <row r="1486">
          <cell r="A1486">
            <v>107</v>
          </cell>
          <cell r="B1486">
            <v>1144678.21</v>
          </cell>
          <cell r="C1486">
            <v>1003609.82</v>
          </cell>
          <cell r="D1486">
            <v>1274</v>
          </cell>
          <cell r="E1486">
            <v>1271.05</v>
          </cell>
          <cell r="F1486">
            <v>2.9500000000000455</v>
          </cell>
          <cell r="G1486" t="str">
            <v>Pozo de Inspección</v>
          </cell>
          <cell r="H1486" t="str">
            <v>Existente</v>
          </cell>
        </row>
        <row r="1487">
          <cell r="A1487">
            <v>108</v>
          </cell>
          <cell r="B1487">
            <v>1144628.69</v>
          </cell>
          <cell r="C1487">
            <v>1003584.56</v>
          </cell>
          <cell r="D1487">
            <v>1272.53</v>
          </cell>
          <cell r="E1487">
            <v>1270.93</v>
          </cell>
          <cell r="F1487">
            <v>1.5999999999999091</v>
          </cell>
          <cell r="G1487" t="str">
            <v>Pozo de Inspección</v>
          </cell>
          <cell r="H1487" t="str">
            <v>Existente</v>
          </cell>
        </row>
        <row r="1488">
          <cell r="A1488">
            <v>109</v>
          </cell>
          <cell r="B1488">
            <v>1144636.1100000001</v>
          </cell>
          <cell r="C1488">
            <v>1003556.12</v>
          </cell>
          <cell r="D1488">
            <v>1272.6099999999999</v>
          </cell>
          <cell r="E1488">
            <v>1270.8699999999999</v>
          </cell>
          <cell r="F1488">
            <v>1.7400000000000091</v>
          </cell>
          <cell r="G1488" t="str">
            <v>Pozo de Inspección</v>
          </cell>
          <cell r="H1488" t="str">
            <v>Existente</v>
          </cell>
        </row>
        <row r="1489">
          <cell r="A1489">
            <v>110</v>
          </cell>
          <cell r="B1489">
            <v>1144626.48</v>
          </cell>
          <cell r="C1489">
            <v>1003482.29</v>
          </cell>
          <cell r="D1489">
            <v>1272.6500000000001</v>
          </cell>
          <cell r="E1489">
            <v>1270.72</v>
          </cell>
          <cell r="F1489">
            <v>1.9300000000000637</v>
          </cell>
          <cell r="G1489" t="str">
            <v>Pozo de Inspección</v>
          </cell>
          <cell r="H1489" t="str">
            <v>Existente</v>
          </cell>
        </row>
        <row r="1490">
          <cell r="A1490">
            <v>111</v>
          </cell>
          <cell r="B1490">
            <v>1144613.55</v>
          </cell>
          <cell r="C1490">
            <v>1003461.09</v>
          </cell>
          <cell r="D1490">
            <v>1273.6600000000001</v>
          </cell>
          <cell r="E1490">
            <v>1270.67</v>
          </cell>
          <cell r="F1490">
            <v>2.9900000000000091</v>
          </cell>
          <cell r="G1490" t="str">
            <v>Pozo de Inspección</v>
          </cell>
          <cell r="H1490" t="str">
            <v>Existente</v>
          </cell>
        </row>
        <row r="1491">
          <cell r="A1491">
            <v>112</v>
          </cell>
          <cell r="B1491">
            <v>1144599.55</v>
          </cell>
          <cell r="C1491">
            <v>1003444.37</v>
          </cell>
          <cell r="D1491">
            <v>1273.6600000000001</v>
          </cell>
          <cell r="E1491">
            <v>1270.6300000000001</v>
          </cell>
          <cell r="F1491">
            <v>3.0299999999999727</v>
          </cell>
          <cell r="G1491" t="str">
            <v>Pozo de Inspección</v>
          </cell>
          <cell r="H1491" t="str">
            <v>Existente</v>
          </cell>
        </row>
      </sheetData>
      <sheetData sheetId="5">
        <row r="1">
          <cell r="A1" t="str">
            <v>DESCARGA</v>
          </cell>
          <cell r="B1" t="str">
            <v>COORDENADA ESTE (m)</v>
          </cell>
          <cell r="C1" t="str">
            <v>COORDENADA NORTE  (m)</v>
          </cell>
          <cell r="D1" t="str">
            <v>COTA TERRENO (m.s.n.m.)</v>
          </cell>
          <cell r="E1" t="str">
            <v>COTA BATEA (m.s.n.m.)</v>
          </cell>
          <cell r="F1" t="str">
            <v>ESTADO</v>
          </cell>
        </row>
        <row r="2">
          <cell r="A2" t="str">
            <v>PTAR</v>
          </cell>
          <cell r="B2">
            <v>1143802.18</v>
          </cell>
          <cell r="C2">
            <v>1001704.73</v>
          </cell>
          <cell r="D2">
            <v>1249.57</v>
          </cell>
          <cell r="E2">
            <v>1246.82</v>
          </cell>
          <cell r="F2" t="str">
            <v>Nuevo</v>
          </cell>
        </row>
        <row r="3">
          <cell r="A3" t="str">
            <v>D2</v>
          </cell>
          <cell r="B3">
            <v>1144979.75</v>
          </cell>
          <cell r="C3">
            <v>1003581.35</v>
          </cell>
          <cell r="D3">
            <v>1266.3900000000001</v>
          </cell>
          <cell r="E3">
            <v>1266.3900000000001</v>
          </cell>
          <cell r="F3" t="str">
            <v>Excedentes</v>
          </cell>
        </row>
        <row r="4">
          <cell r="A4" t="str">
            <v>D3</v>
          </cell>
          <cell r="B4">
            <v>1145103.67</v>
          </cell>
          <cell r="C4">
            <v>1002980.85</v>
          </cell>
          <cell r="D4">
            <v>1273.03</v>
          </cell>
          <cell r="E4">
            <v>1273.03</v>
          </cell>
          <cell r="F4" t="str">
            <v>Existente</v>
          </cell>
        </row>
        <row r="5">
          <cell r="A5" t="str">
            <v>D4</v>
          </cell>
          <cell r="B5">
            <v>1146586.3700000001</v>
          </cell>
          <cell r="C5">
            <v>1003484.95</v>
          </cell>
          <cell r="D5">
            <v>1295.3900000000001</v>
          </cell>
          <cell r="E5">
            <v>1295.3900000000001</v>
          </cell>
          <cell r="F5" t="str">
            <v>Excedentes</v>
          </cell>
        </row>
        <row r="6">
          <cell r="A6" t="str">
            <v>D5</v>
          </cell>
          <cell r="B6">
            <v>1146182.8400000001</v>
          </cell>
          <cell r="C6">
            <v>1003570.65</v>
          </cell>
          <cell r="D6">
            <v>1304.78</v>
          </cell>
          <cell r="E6">
            <v>1304.78</v>
          </cell>
          <cell r="F6" t="str">
            <v>Excedentes</v>
          </cell>
        </row>
        <row r="7">
          <cell r="A7" t="str">
            <v>D6</v>
          </cell>
          <cell r="B7">
            <v>1145915.6499999999</v>
          </cell>
          <cell r="C7">
            <v>1002735.15</v>
          </cell>
          <cell r="D7">
            <v>1263.06</v>
          </cell>
          <cell r="E7">
            <v>1263.06</v>
          </cell>
          <cell r="F7" t="str">
            <v>Excedentes</v>
          </cell>
        </row>
        <row r="8">
          <cell r="A8" t="str">
            <v>D7</v>
          </cell>
          <cell r="B8">
            <v>1146248.6399999999</v>
          </cell>
          <cell r="C8">
            <v>1004033.83</v>
          </cell>
          <cell r="D8">
            <v>1287.4100000000001</v>
          </cell>
          <cell r="E8">
            <v>1287.4100000000001</v>
          </cell>
          <cell r="F8" t="str">
            <v>Existente</v>
          </cell>
        </row>
        <row r="9">
          <cell r="A9" t="str">
            <v>D8</v>
          </cell>
          <cell r="B9">
            <v>1146084.18</v>
          </cell>
          <cell r="C9">
            <v>1004202.02</v>
          </cell>
          <cell r="D9">
            <v>1295.31</v>
          </cell>
          <cell r="E9">
            <v>1295.31</v>
          </cell>
          <cell r="F9" t="str">
            <v>Existente</v>
          </cell>
        </row>
        <row r="10">
          <cell r="A10" t="str">
            <v>D9</v>
          </cell>
          <cell r="B10">
            <v>1146184.1299999999</v>
          </cell>
          <cell r="C10">
            <v>1003641.57</v>
          </cell>
          <cell r="D10">
            <v>1286.21</v>
          </cell>
          <cell r="E10">
            <v>1286.21</v>
          </cell>
          <cell r="F10" t="str">
            <v>Excedentes</v>
          </cell>
        </row>
        <row r="11">
          <cell r="A11" t="str">
            <v>D10</v>
          </cell>
          <cell r="B11">
            <v>1144697.04</v>
          </cell>
          <cell r="C11">
            <v>1003097.43</v>
          </cell>
          <cell r="D11">
            <v>1264.93</v>
          </cell>
          <cell r="E11">
            <v>1264.93</v>
          </cell>
          <cell r="F11" t="str">
            <v>Excedentes</v>
          </cell>
        </row>
        <row r="12">
          <cell r="A12" t="str">
            <v>D11</v>
          </cell>
          <cell r="B12">
            <v>1146572.56</v>
          </cell>
          <cell r="C12">
            <v>1002578.99</v>
          </cell>
          <cell r="D12">
            <v>1286.76</v>
          </cell>
          <cell r="E12">
            <v>1286.76</v>
          </cell>
          <cell r="F12" t="str">
            <v>Existente</v>
          </cell>
        </row>
        <row r="13">
          <cell r="A13" t="str">
            <v>D12</v>
          </cell>
          <cell r="B13">
            <v>1146245.6000000001</v>
          </cell>
          <cell r="C13">
            <v>1002852.53</v>
          </cell>
          <cell r="D13">
            <v>1281.69</v>
          </cell>
          <cell r="E13">
            <v>1281.69</v>
          </cell>
          <cell r="F13" t="str">
            <v>Excedentes</v>
          </cell>
        </row>
        <row r="14">
          <cell r="A14" t="str">
            <v>D13</v>
          </cell>
          <cell r="B14">
            <v>1145703.76</v>
          </cell>
          <cell r="C14">
            <v>1004416.64</v>
          </cell>
          <cell r="D14">
            <v>1265.49</v>
          </cell>
          <cell r="E14">
            <v>1265.49</v>
          </cell>
          <cell r="F14" t="str">
            <v>Existente</v>
          </cell>
        </row>
        <row r="15">
          <cell r="A15" t="str">
            <v>D14</v>
          </cell>
          <cell r="B15">
            <v>1145171.22</v>
          </cell>
          <cell r="C15">
            <v>1003337</v>
          </cell>
          <cell r="D15">
            <v>1274.25</v>
          </cell>
          <cell r="E15">
            <v>1274.25</v>
          </cell>
          <cell r="F15" t="str">
            <v>Excedentes</v>
          </cell>
        </row>
        <row r="16">
          <cell r="A16" t="str">
            <v>D15</v>
          </cell>
          <cell r="B16">
            <v>1146568.93</v>
          </cell>
          <cell r="C16">
            <v>1004044.68</v>
          </cell>
          <cell r="D16">
            <v>1284.51</v>
          </cell>
          <cell r="E16">
            <v>1284.51</v>
          </cell>
          <cell r="F16" t="str">
            <v>Existente</v>
          </cell>
        </row>
        <row r="17">
          <cell r="A17" t="str">
            <v>D16</v>
          </cell>
          <cell r="B17">
            <v>1146536.97</v>
          </cell>
          <cell r="C17">
            <v>1004086.14</v>
          </cell>
          <cell r="D17">
            <v>1282.06</v>
          </cell>
          <cell r="E17">
            <v>1282.06</v>
          </cell>
          <cell r="F17" t="str">
            <v>Existente</v>
          </cell>
        </row>
        <row r="18">
          <cell r="A18" t="str">
            <v>D17</v>
          </cell>
          <cell r="B18">
            <v>1145698.03</v>
          </cell>
          <cell r="C18">
            <v>1002915.61</v>
          </cell>
          <cell r="D18">
            <v>1293.68</v>
          </cell>
          <cell r="E18">
            <v>1293.68</v>
          </cell>
          <cell r="F18" t="str">
            <v>Exedente</v>
          </cell>
        </row>
        <row r="19">
          <cell r="A19" t="str">
            <v>D18</v>
          </cell>
          <cell r="B19">
            <v>1145723.0900000001</v>
          </cell>
          <cell r="C19">
            <v>1002727.01</v>
          </cell>
          <cell r="D19">
            <v>1284.1199999999999</v>
          </cell>
          <cell r="E19">
            <v>1284.1199999999999</v>
          </cell>
          <cell r="F19" t="str">
            <v>Exedente</v>
          </cell>
        </row>
        <row r="20">
          <cell r="A20" t="str">
            <v>D19</v>
          </cell>
          <cell r="B20">
            <v>1146326.33</v>
          </cell>
          <cell r="C20">
            <v>1003622.75</v>
          </cell>
          <cell r="D20">
            <v>1295.55</v>
          </cell>
          <cell r="E20">
            <v>1295.55</v>
          </cell>
          <cell r="F20" t="str">
            <v>Existente</v>
          </cell>
        </row>
        <row r="21">
          <cell r="A21" t="str">
            <v>D20</v>
          </cell>
          <cell r="B21">
            <v>1145086.99</v>
          </cell>
          <cell r="C21">
            <v>1002284.37</v>
          </cell>
          <cell r="D21">
            <v>1245.1199999999999</v>
          </cell>
          <cell r="E21">
            <v>1245.1199999999999</v>
          </cell>
          <cell r="F21" t="str">
            <v>Exedente</v>
          </cell>
        </row>
        <row r="22">
          <cell r="A22" t="str">
            <v>D21</v>
          </cell>
          <cell r="B22">
            <v>1146302.33</v>
          </cell>
          <cell r="C22">
            <v>1003615.46</v>
          </cell>
          <cell r="D22">
            <v>1290.17</v>
          </cell>
          <cell r="E22">
            <v>1290.17</v>
          </cell>
          <cell r="F22" t="str">
            <v>Existente</v>
          </cell>
        </row>
        <row r="23">
          <cell r="A23" t="str">
            <v>D23</v>
          </cell>
          <cell r="B23">
            <v>1146172.54</v>
          </cell>
          <cell r="C23">
            <v>1003696.39</v>
          </cell>
          <cell r="D23">
            <v>1285.47</v>
          </cell>
          <cell r="E23">
            <v>1284.6199999999999</v>
          </cell>
          <cell r="F23" t="str">
            <v>Exedente</v>
          </cell>
        </row>
        <row r="24">
          <cell r="A24" t="str">
            <v>D24</v>
          </cell>
          <cell r="B24">
            <v>1145867.53</v>
          </cell>
          <cell r="C24">
            <v>1003502.13</v>
          </cell>
          <cell r="D24">
            <v>1298.28</v>
          </cell>
          <cell r="E24">
            <v>1298.28</v>
          </cell>
          <cell r="F24" t="str">
            <v>Exedente</v>
          </cell>
        </row>
        <row r="25">
          <cell r="A25" t="str">
            <v>D25</v>
          </cell>
          <cell r="B25">
            <v>1145053.2</v>
          </cell>
          <cell r="C25">
            <v>1002998.79</v>
          </cell>
          <cell r="D25">
            <v>1273.01</v>
          </cell>
          <cell r="E25">
            <v>1273.01</v>
          </cell>
          <cell r="F25" t="str">
            <v>Existente</v>
          </cell>
        </row>
        <row r="26">
          <cell r="A26" t="str">
            <v>D26</v>
          </cell>
          <cell r="B26">
            <v>1145040.3500000001</v>
          </cell>
          <cell r="C26">
            <v>1003522.16</v>
          </cell>
          <cell r="D26">
            <v>1268.8399999999999</v>
          </cell>
          <cell r="E26">
            <v>1268.8399999999999</v>
          </cell>
          <cell r="F26" t="str">
            <v>Exedente</v>
          </cell>
        </row>
        <row r="27">
          <cell r="A27" t="str">
            <v>D27</v>
          </cell>
          <cell r="B27">
            <v>1145467.17</v>
          </cell>
          <cell r="C27">
            <v>1003633.63</v>
          </cell>
          <cell r="D27">
            <v>1279.68</v>
          </cell>
          <cell r="E27">
            <v>1279.68</v>
          </cell>
          <cell r="F27" t="str">
            <v>Existente</v>
          </cell>
        </row>
        <row r="28">
          <cell r="A28" t="str">
            <v>D28</v>
          </cell>
          <cell r="B28">
            <v>1146489.29</v>
          </cell>
          <cell r="C28">
            <v>1003465.88</v>
          </cell>
          <cell r="D28">
            <v>1293.4100000000001</v>
          </cell>
          <cell r="E28">
            <v>1293.4100000000001</v>
          </cell>
          <cell r="F28" t="str">
            <v>Exedente</v>
          </cell>
        </row>
        <row r="29">
          <cell r="A29" t="str">
            <v>D29</v>
          </cell>
          <cell r="B29">
            <v>1146381.75</v>
          </cell>
          <cell r="C29">
            <v>1003441.66</v>
          </cell>
          <cell r="D29">
            <v>1291.98</v>
          </cell>
          <cell r="E29">
            <v>1291.98</v>
          </cell>
          <cell r="F29" t="str">
            <v>Exedente</v>
          </cell>
        </row>
        <row r="30">
          <cell r="A30" t="str">
            <v>D30</v>
          </cell>
          <cell r="B30">
            <v>1146349.1599999999</v>
          </cell>
          <cell r="C30">
            <v>1003418.06</v>
          </cell>
          <cell r="D30">
            <v>1288.8</v>
          </cell>
          <cell r="E30">
            <v>1288.8</v>
          </cell>
          <cell r="F30" t="str">
            <v>Exedente</v>
          </cell>
        </row>
        <row r="31">
          <cell r="A31" t="str">
            <v>D31</v>
          </cell>
          <cell r="B31">
            <v>1145413.4099999999</v>
          </cell>
          <cell r="C31">
            <v>1003657.03</v>
          </cell>
          <cell r="D31">
            <v>1279.24</v>
          </cell>
          <cell r="E31">
            <v>1279.24</v>
          </cell>
          <cell r="F31" t="str">
            <v>Existente</v>
          </cell>
        </row>
        <row r="32">
          <cell r="A32" t="str">
            <v>D32</v>
          </cell>
          <cell r="B32">
            <v>1146006.56</v>
          </cell>
          <cell r="C32">
            <v>1002688.39</v>
          </cell>
          <cell r="D32">
            <v>1249.49</v>
          </cell>
          <cell r="E32">
            <v>1249.49</v>
          </cell>
          <cell r="F32" t="str">
            <v>Exedente</v>
          </cell>
        </row>
        <row r="33">
          <cell r="A33" t="str">
            <v>D33</v>
          </cell>
          <cell r="B33">
            <v>1146206.73</v>
          </cell>
          <cell r="C33">
            <v>1002652.83</v>
          </cell>
          <cell r="D33">
            <v>1253.6099999999999</v>
          </cell>
          <cell r="E33">
            <v>1253.6099999999999</v>
          </cell>
          <cell r="F33" t="str">
            <v>Exedente</v>
          </cell>
        </row>
        <row r="34">
          <cell r="A34" t="str">
            <v>D34</v>
          </cell>
          <cell r="B34">
            <v>1145991.07</v>
          </cell>
          <cell r="C34">
            <v>1002861.88</v>
          </cell>
          <cell r="D34">
            <v>1291.3900000000001</v>
          </cell>
          <cell r="E34">
            <v>1291.3900000000001</v>
          </cell>
          <cell r="F34" t="str">
            <v>Exedente</v>
          </cell>
        </row>
        <row r="35">
          <cell r="A35" t="str">
            <v>D35</v>
          </cell>
          <cell r="B35">
            <v>1146354.24</v>
          </cell>
          <cell r="C35">
            <v>1003363.11</v>
          </cell>
          <cell r="D35">
            <v>1288.94</v>
          </cell>
          <cell r="E35">
            <v>1288.94</v>
          </cell>
          <cell r="F35" t="str">
            <v>Exedente</v>
          </cell>
        </row>
        <row r="36">
          <cell r="A36" t="str">
            <v>D36</v>
          </cell>
          <cell r="B36">
            <v>1145025.57</v>
          </cell>
          <cell r="C36">
            <v>1003542.14</v>
          </cell>
          <cell r="D36">
            <v>1272.29</v>
          </cell>
          <cell r="E36">
            <v>1271.56</v>
          </cell>
          <cell r="F36" t="str">
            <v>Exedente</v>
          </cell>
        </row>
        <row r="37">
          <cell r="A37" t="str">
            <v>D37</v>
          </cell>
          <cell r="B37">
            <v>1145368.93</v>
          </cell>
          <cell r="C37">
            <v>1003691.21</v>
          </cell>
          <cell r="D37">
            <v>1279.02</v>
          </cell>
          <cell r="E37">
            <v>1279.02</v>
          </cell>
          <cell r="F37" t="str">
            <v>Existente</v>
          </cell>
        </row>
        <row r="38">
          <cell r="A38" t="str">
            <v>D38</v>
          </cell>
          <cell r="B38">
            <v>1147040.6599999999</v>
          </cell>
          <cell r="C38">
            <v>1002565.76</v>
          </cell>
          <cell r="D38">
            <v>1281.25</v>
          </cell>
          <cell r="E38">
            <v>1281.25</v>
          </cell>
          <cell r="F38" t="str">
            <v>Existente</v>
          </cell>
        </row>
        <row r="39">
          <cell r="A39" t="str">
            <v>D39</v>
          </cell>
          <cell r="B39">
            <v>1145012.25</v>
          </cell>
          <cell r="C39">
            <v>1003440.4</v>
          </cell>
          <cell r="D39">
            <v>1269.78</v>
          </cell>
          <cell r="E39">
            <v>1269.78</v>
          </cell>
          <cell r="F39" t="str">
            <v>Exedente</v>
          </cell>
        </row>
        <row r="40">
          <cell r="A40" t="str">
            <v>D1</v>
          </cell>
          <cell r="B40">
            <v>1146125.8700000001</v>
          </cell>
          <cell r="C40">
            <v>1003710.09</v>
          </cell>
          <cell r="D40">
            <v>1290.68</v>
          </cell>
          <cell r="E40">
            <v>1290.68</v>
          </cell>
          <cell r="F40" t="str">
            <v>Exedente</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Datos"/>
      <sheetName val="Cuadrillas"/>
      <sheetName val="Jornal"/>
      <sheetName val="Macro1"/>
      <sheetName val="Banderas"/>
      <sheetName val="criterio"/>
      <sheetName val="INSUMOS"/>
      <sheetName val="Insum"/>
      <sheetName val="resum96"/>
      <sheetName val="Design (3)"/>
      <sheetName val="Design"/>
      <sheetName val="Resultados"/>
      <sheetName val="REVISIONE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407">
          <cell r="J407">
            <v>10360</v>
          </cell>
        </row>
        <row r="511">
          <cell r="J511">
            <v>11840</v>
          </cell>
        </row>
      </sheetData>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efreshError="1">
        <row r="303">
          <cell r="J303">
            <v>2480</v>
          </cell>
        </row>
        <row r="407">
          <cell r="J407">
            <v>10360</v>
          </cell>
        </row>
        <row r="511">
          <cell r="J511">
            <v>11840</v>
          </cell>
        </row>
      </sheetData>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PVC"/>
      <sheetName val="PPTO ALC"/>
      <sheetName val="REVISADA"/>
      <sheetName val="ACOMETIDAS"/>
      <sheetName val="CANTIDAD"/>
      <sheetName val="CALCULO CANTIDADES LLANO VARGAS"/>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OTULOS"/>
      <sheetName val="HOJA MODELO"/>
      <sheetName val="MANO DE OBRA"/>
      <sheetName val="ANALISIS BASICOS"/>
      <sheetName val="1- PRELIMINARES"/>
      <sheetName val="2 - DEMOLICIONES"/>
      <sheetName val="3 MOVIMIENTOS DE TIERRA - EXCAV"/>
      <sheetName val="4 - CIMENTACIÓN - CONCRETOS"/>
      <sheetName val="5 - ESTRUCTURA - CONCRETOS "/>
      <sheetName val="6 - MAMPOSTERIA - ESTRUCT. ESP."/>
      <sheetName val="7 - ESTRUCTURA CUBIERTA"/>
      <sheetName val="8 - PISOS - CONCRETO-ENCHAPES"/>
      <sheetName val="9 - PAÑETES - PINTURA"/>
      <sheetName val="10- DEPORTES - ESPECIALES"/>
      <sheetName val="12- INST VARIAS"/>
      <sheetName val="13. ELECTRICOS"/>
      <sheetName val="13. ELECTRICOS 2"/>
      <sheetName val="CERRAMIENTO"/>
      <sheetName val="LISTADO MATERIALES"/>
      <sheetName val="LISTADO EQUIPOS"/>
      <sheetName val="HIDROSANITARIA"/>
      <sheetName val="L PRECIOS"/>
      <sheetName val="ANALISIS RESUMIDO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APU (2)"/>
      <sheetName val="APU"/>
      <sheetName val="MAT"/>
      <sheetName val="EQU"/>
      <sheetName val="MO"/>
      <sheetName val="SUB PRE"/>
      <sheetName val="AIU"/>
      <sheetName val="5094-2003"/>
      <sheetName val="DATOS GRAFICOS"/>
      <sheetName val="Units"/>
    </sheetNames>
    <sheetDataSet>
      <sheetData sheetId="0" refreshError="1"/>
      <sheetData sheetId="1" refreshError="1"/>
      <sheetData sheetId="2" refreshError="1"/>
      <sheetData sheetId="3" refreshError="1"/>
      <sheetData sheetId="4" refreshError="1"/>
      <sheetData sheetId="5" refreshError="1">
        <row r="2">
          <cell r="A2" t="str">
            <v>Volqueta</v>
          </cell>
          <cell r="B2" t="str">
            <v>KODIAC</v>
          </cell>
          <cell r="C2">
            <v>35000</v>
          </cell>
        </row>
        <row r="3">
          <cell r="A3" t="str">
            <v>Retroexcavadora</v>
          </cell>
          <cell r="B3" t="str">
            <v>llantas</v>
          </cell>
          <cell r="C3">
            <v>85000</v>
          </cell>
        </row>
        <row r="4">
          <cell r="A4" t="str">
            <v>Compresor</v>
          </cell>
          <cell r="B4" t="str">
            <v>INGERSON RAND</v>
          </cell>
          <cell r="C4">
            <v>15000</v>
          </cell>
        </row>
        <row r="5">
          <cell r="A5" t="str">
            <v>Equipo de topografía</v>
          </cell>
          <cell r="B5" t="str">
            <v>TOPCON</v>
          </cell>
          <cell r="C5">
            <v>50000</v>
          </cell>
        </row>
        <row r="6">
          <cell r="A6" t="str">
            <v>Vibrocompactador manual</v>
          </cell>
          <cell r="B6" t="str">
            <v>Rana</v>
          </cell>
          <cell r="C6">
            <v>8000</v>
          </cell>
        </row>
        <row r="7">
          <cell r="A7" t="str">
            <v>Pluma 300 Kgs</v>
          </cell>
          <cell r="B7" t="str">
            <v>GASOLINA</v>
          </cell>
          <cell r="C7">
            <v>45000</v>
          </cell>
        </row>
        <row r="8">
          <cell r="A8" t="str">
            <v>Vibrador a Gasolina</v>
          </cell>
          <cell r="B8" t="str">
            <v>GASOLINA</v>
          </cell>
          <cell r="C8">
            <v>4000</v>
          </cell>
        </row>
        <row r="9">
          <cell r="A9" t="str">
            <v>Formaleta Anden</v>
          </cell>
          <cell r="B9" t="str">
            <v>ML</v>
          </cell>
          <cell r="C9">
            <v>50</v>
          </cell>
        </row>
        <row r="10">
          <cell r="A10" t="str">
            <v>Formaleta vigas</v>
          </cell>
          <cell r="B10" t="str">
            <v>ML</v>
          </cell>
          <cell r="C10">
            <v>750</v>
          </cell>
        </row>
        <row r="11">
          <cell r="A11" t="str">
            <v>Formaleta columnas</v>
          </cell>
          <cell r="B11" t="str">
            <v>ML</v>
          </cell>
          <cell r="C11">
            <v>3500</v>
          </cell>
        </row>
        <row r="12">
          <cell r="A12" t="str">
            <v xml:space="preserve">Andamio </v>
          </cell>
          <cell r="B12" t="str">
            <v>SECCION</v>
          </cell>
          <cell r="C12">
            <v>1200</v>
          </cell>
        </row>
        <row r="13">
          <cell r="A13" t="str">
            <v>Equipo de soldadura</v>
          </cell>
          <cell r="B13" t="str">
            <v>LINCON</v>
          </cell>
          <cell r="C13">
            <v>4500</v>
          </cell>
        </row>
        <row r="14">
          <cell r="A14" t="str">
            <v>Paral metálico</v>
          </cell>
          <cell r="B14" t="str">
            <v>UN</v>
          </cell>
          <cell r="C14">
            <v>2500</v>
          </cell>
        </row>
        <row r="15">
          <cell r="A15" t="str">
            <v>Formaleta zapatas</v>
          </cell>
          <cell r="B15" t="str">
            <v>GL</v>
          </cell>
          <cell r="C15">
            <v>6000</v>
          </cell>
        </row>
        <row r="16">
          <cell r="A16" t="str">
            <v>Formaleta de entrepiso</v>
          </cell>
          <cell r="B16" t="str">
            <v>M2</v>
          </cell>
          <cell r="C16">
            <v>5000</v>
          </cell>
        </row>
        <row r="17">
          <cell r="A17" t="str">
            <v>Formaleta muros</v>
          </cell>
          <cell r="B17" t="str">
            <v>M2</v>
          </cell>
          <cell r="C17">
            <v>5000</v>
          </cell>
        </row>
        <row r="18">
          <cell r="A18" t="str">
            <v>Mezcladora</v>
          </cell>
          <cell r="B18" t="str">
            <v>GASOLINA</v>
          </cell>
          <cell r="C18">
            <v>8000</v>
          </cell>
        </row>
        <row r="19">
          <cell r="A19" t="str">
            <v>Herramienta menor</v>
          </cell>
          <cell r="B19" t="str">
            <v>GL</v>
          </cell>
          <cell r="C19">
            <v>200000</v>
          </cell>
        </row>
        <row r="20">
          <cell r="A20" t="str">
            <v>Formaleta Pozos</v>
          </cell>
          <cell r="B20" t="str">
            <v>UN</v>
          </cell>
          <cell r="C20">
            <v>10000</v>
          </cell>
        </row>
        <row r="21">
          <cell r="A21" t="str">
            <v>Formaleta para Cámaras</v>
          </cell>
          <cell r="B21" t="str">
            <v>M2</v>
          </cell>
          <cell r="C21">
            <v>23800</v>
          </cell>
        </row>
        <row r="22">
          <cell r="A22" t="str">
            <v>Accesorios</v>
          </cell>
          <cell r="C22">
            <v>500</v>
          </cell>
        </row>
        <row r="23">
          <cell r="A23" t="str">
            <v>Transporte Bogotá - Hato Corozal</v>
          </cell>
          <cell r="B23" t="str">
            <v>Camión sencillo</v>
          </cell>
          <cell r="C23">
            <v>600000</v>
          </cell>
        </row>
        <row r="24">
          <cell r="A24" t="str">
            <v>Vigas tipo I</v>
          </cell>
          <cell r="B24" t="str">
            <v>ton</v>
          </cell>
          <cell r="C24">
            <v>500</v>
          </cell>
        </row>
        <row r="25">
          <cell r="A25" t="str">
            <v>Ladrillo</v>
          </cell>
          <cell r="B25" t="str">
            <v>ton</v>
          </cell>
          <cell r="C25">
            <v>500</v>
          </cell>
        </row>
        <row r="26">
          <cell r="A26" t="str">
            <v>Acero de refuerzo</v>
          </cell>
          <cell r="C26">
            <v>500</v>
          </cell>
        </row>
        <row r="27">
          <cell r="A27" t="str">
            <v>Baranda</v>
          </cell>
          <cell r="C27">
            <v>500</v>
          </cell>
        </row>
        <row r="28">
          <cell r="A28" t="str">
            <v>Tubería</v>
          </cell>
          <cell r="C28">
            <v>500</v>
          </cell>
        </row>
        <row r="29">
          <cell r="A29" t="str">
            <v>Cortadora de concreto</v>
          </cell>
          <cell r="B29" t="str">
            <v>BOMAG</v>
          </cell>
          <cell r="C29">
            <v>7500</v>
          </cell>
        </row>
      </sheetData>
      <sheetData sheetId="6" refreshError="1">
        <row r="1">
          <cell r="E1">
            <v>56</v>
          </cell>
        </row>
        <row r="2">
          <cell r="A2" t="str">
            <v>Maestro</v>
          </cell>
          <cell r="B2">
            <v>50000</v>
          </cell>
          <cell r="C2">
            <v>28000.000000000004</v>
          </cell>
          <cell r="D2">
            <v>78000</v>
          </cell>
        </row>
        <row r="3">
          <cell r="A3" t="str">
            <v>Oficial soldador</v>
          </cell>
          <cell r="B3">
            <v>50000</v>
          </cell>
          <cell r="C3">
            <v>28000.000000000004</v>
          </cell>
          <cell r="D3">
            <v>78000</v>
          </cell>
        </row>
        <row r="4">
          <cell r="A4" t="str">
            <v>Ayudante soldador</v>
          </cell>
          <cell r="B4">
            <v>18000</v>
          </cell>
          <cell r="C4">
            <v>10080.000000000002</v>
          </cell>
          <cell r="D4">
            <v>28080</v>
          </cell>
        </row>
        <row r="5">
          <cell r="A5" t="str">
            <v>Oficial eléctrico</v>
          </cell>
          <cell r="B5">
            <v>25000</v>
          </cell>
          <cell r="C5">
            <v>14000.000000000002</v>
          </cell>
          <cell r="D5">
            <v>39000</v>
          </cell>
        </row>
        <row r="6">
          <cell r="A6" t="str">
            <v>Ayudante eléctrico</v>
          </cell>
          <cell r="B6">
            <v>18000</v>
          </cell>
          <cell r="C6">
            <v>10080.000000000002</v>
          </cell>
          <cell r="D6">
            <v>28080</v>
          </cell>
        </row>
        <row r="7">
          <cell r="A7" t="str">
            <v>Oficial</v>
          </cell>
          <cell r="B7">
            <v>38000</v>
          </cell>
          <cell r="C7">
            <v>21280.000000000004</v>
          </cell>
          <cell r="D7">
            <v>59280</v>
          </cell>
        </row>
        <row r="8">
          <cell r="A8" t="str">
            <v>2 Oficiales</v>
          </cell>
          <cell r="B8">
            <v>76000</v>
          </cell>
          <cell r="C8">
            <v>42560.000000000007</v>
          </cell>
          <cell r="D8">
            <v>118560</v>
          </cell>
        </row>
        <row r="9">
          <cell r="A9" t="str">
            <v>Ayudante</v>
          </cell>
          <cell r="B9">
            <v>24000</v>
          </cell>
          <cell r="C9">
            <v>13440.000000000002</v>
          </cell>
          <cell r="D9">
            <v>37440</v>
          </cell>
        </row>
        <row r="10">
          <cell r="A10" t="str">
            <v>2 Ayudantes</v>
          </cell>
          <cell r="B10">
            <v>48000</v>
          </cell>
          <cell r="C10">
            <v>26880.000000000004</v>
          </cell>
          <cell r="D10">
            <v>74880</v>
          </cell>
        </row>
        <row r="11">
          <cell r="A11" t="str">
            <v>3 Ayudantes</v>
          </cell>
          <cell r="B11">
            <v>72000</v>
          </cell>
          <cell r="C11">
            <v>40320.000000000007</v>
          </cell>
          <cell r="D11">
            <v>112320</v>
          </cell>
        </row>
        <row r="12">
          <cell r="A12" t="str">
            <v>Ingeniero Eléctrico</v>
          </cell>
          <cell r="B12">
            <v>100000</v>
          </cell>
          <cell r="C12">
            <v>56000.000000000007</v>
          </cell>
          <cell r="D12">
            <v>156000</v>
          </cell>
        </row>
        <row r="13">
          <cell r="A13" t="str">
            <v>Comisión Topografía</v>
          </cell>
          <cell r="B13">
            <v>400000</v>
          </cell>
          <cell r="C13">
            <v>224000.00000000003</v>
          </cell>
          <cell r="D13">
            <v>624000</v>
          </cell>
        </row>
        <row r="14">
          <cell r="C14">
            <v>0</v>
          </cell>
          <cell r="D14">
            <v>0</v>
          </cell>
        </row>
      </sheetData>
      <sheetData sheetId="7" refreshError="1"/>
      <sheetData sheetId="8" refreshError="1"/>
      <sheetData sheetId="9" refreshError="1"/>
      <sheetData sheetId="10" refreshError="1"/>
      <sheetData sheetId="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la Obra"/>
      <sheetName val="Materiales"/>
      <sheetName val="Equipo"/>
      <sheetName val="MdeO"/>
      <sheetName val="Otros"/>
      <sheetName val="Items"/>
      <sheetName val="PROPUESTA SIN CANTIDADES"/>
      <sheetName val="1.1"/>
      <sheetName val="1.2"/>
      <sheetName val="1.3"/>
      <sheetName val="1.4"/>
      <sheetName val="1.5"/>
      <sheetName val="1.6"/>
      <sheetName val="AUI"/>
      <sheetName val="Hoja en blanco PU"/>
      <sheetName val="Presupuesto"/>
      <sheetName val="AIU"/>
      <sheetName val="Diagrama GANTT"/>
      <sheetName val="Grafico"/>
      <sheetName val="Gantt Excel"/>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Adherente Epoxico Sikadur  32</v>
          </cell>
        </row>
        <row r="12">
          <cell r="A12" t="str">
            <v>Adoquin de Concreto e=10cm Tipo 1  "Rectangular recto"</v>
          </cell>
        </row>
        <row r="13">
          <cell r="A13" t="str">
            <v>Adoquin color 10X20X6  (en obra)</v>
          </cell>
        </row>
        <row r="14">
          <cell r="A14" t="str">
            <v>Adoquin en Concreto  Tipo 2 "Hueso de Perro" o "I"</v>
          </cell>
        </row>
        <row r="15">
          <cell r="A15" t="str">
            <v>Agregado petreo para mezclas asfálticas</v>
          </cell>
        </row>
        <row r="16">
          <cell r="A16" t="str">
            <v>Agua</v>
          </cell>
        </row>
        <row r="17">
          <cell r="A17" t="str">
            <v>Alambre de pua calibre 12 (340 m)</v>
          </cell>
        </row>
        <row r="18">
          <cell r="A18" t="str">
            <v>Alambre galvanizado No. 12</v>
          </cell>
        </row>
        <row r="19">
          <cell r="A19" t="str">
            <v>Alambre galvanizado No. 13</v>
          </cell>
        </row>
        <row r="20">
          <cell r="A20" t="str">
            <v>Alambre negro N°18</v>
          </cell>
        </row>
        <row r="21">
          <cell r="A21" t="str">
            <v>Alambre negro para amarre</v>
          </cell>
        </row>
        <row r="22">
          <cell r="A22" t="str">
            <v>Amortiguadores Defensa Metalica</v>
          </cell>
        </row>
        <row r="23">
          <cell r="A23" t="str">
            <v>Anfo</v>
          </cell>
        </row>
        <row r="24">
          <cell r="A24" t="str">
            <v>Angulo de 1-1/2" x 1/4" (cerramiento en malla)</v>
          </cell>
        </row>
        <row r="25">
          <cell r="A25" t="str">
            <v>Antisol blanco</v>
          </cell>
        </row>
        <row r="26">
          <cell r="A26" t="str">
            <v>Arbol de 1.2 m</v>
          </cell>
        </row>
        <row r="27">
          <cell r="A27" t="str">
            <v>Arena Fina</v>
          </cell>
        </row>
        <row r="28">
          <cell r="A28" t="str">
            <v>Arena de Peña</v>
          </cell>
        </row>
        <row r="29">
          <cell r="A29" t="str">
            <v>Arena lavada</v>
          </cell>
        </row>
        <row r="30">
          <cell r="A30" t="str">
            <v>Arena Lavada de Rio</v>
          </cell>
        </row>
        <row r="31">
          <cell r="A31" t="str">
            <v>Asfaltita</v>
          </cell>
        </row>
        <row r="32">
          <cell r="A32" t="str">
            <v>Asfalto 60/70+Aditivo</v>
          </cell>
        </row>
        <row r="33">
          <cell r="A33" t="str">
            <v>Barrera Bidireccional New Jersey</v>
          </cell>
        </row>
        <row r="34">
          <cell r="A34" t="str">
            <v>Barrera Monodireccional New Jersey</v>
          </cell>
        </row>
        <row r="35">
          <cell r="A35" t="str">
            <v>Bolsacreto De 1m3 1401</v>
          </cell>
        </row>
        <row r="36">
          <cell r="A36" t="str">
            <v>Cable de Acero  D=1/2``</v>
          </cell>
        </row>
        <row r="37">
          <cell r="A37" t="str">
            <v>Cable de Acero  D=3/8``</v>
          </cell>
        </row>
        <row r="38">
          <cell r="A38" t="str">
            <v>Cable de Acero Ref: 6*19 A-A D=5/8``</v>
          </cell>
        </row>
        <row r="39">
          <cell r="A39" t="str">
            <v>Cable de Acero Ref: 6*19 A-A D=3/4``</v>
          </cell>
        </row>
        <row r="40">
          <cell r="A40" t="str">
            <v>Cable de Acero Ref: 6*19 A-A D=1-1/8``</v>
          </cell>
        </row>
        <row r="41">
          <cell r="A41" t="str">
            <v>Cable de Acero Ref: 6*19 A-A D=1-1/4``</v>
          </cell>
        </row>
        <row r="42">
          <cell r="A42" t="str">
            <v>Cable de Acero Ref: 6*19 A-A D=1-1/2``</v>
          </cell>
        </row>
        <row r="43">
          <cell r="A43" t="str">
            <v>Cable de Acero Ref: 6*19 A-A D=1-5/8``</v>
          </cell>
        </row>
        <row r="44">
          <cell r="A44" t="str">
            <v>Cable de Acero Ref: 6*19 A-A D=1-3/4``</v>
          </cell>
        </row>
        <row r="45">
          <cell r="A45" t="str">
            <v>Cable de Acero Ref: 6*19 A-A D=1-7/8``</v>
          </cell>
        </row>
        <row r="46">
          <cell r="A46" t="str">
            <v>Cable de Acero Ref: 6*19 A-A D=2``</v>
          </cell>
        </row>
        <row r="47">
          <cell r="A47" t="str">
            <v>Carga Fulminante Fuerte + Clavo 5/16 B. Vel1</v>
          </cell>
        </row>
        <row r="48">
          <cell r="A48" t="str">
            <v>Captafaro (en grado diamante),incluye elemento de fijacion</v>
          </cell>
        </row>
        <row r="49">
          <cell r="A49" t="str">
            <v>Cemento Asfaltico 60-70</v>
          </cell>
        </row>
        <row r="50">
          <cell r="A50" t="str">
            <v>Cemento Asfaltico 80-100</v>
          </cell>
        </row>
        <row r="51">
          <cell r="A51" t="str">
            <v>Cemento gris</v>
          </cell>
        </row>
        <row r="52">
          <cell r="A52" t="str">
            <v>Cesped</v>
          </cell>
        </row>
        <row r="53">
          <cell r="A53" t="str">
            <v>Cinta de Demarcacion cal. 3 (rollo 500mx0.10m)</v>
          </cell>
        </row>
        <row r="54">
          <cell r="A54" t="str">
            <v>Cinta Flexible para Sellos de Juntas Sika O-22</v>
          </cell>
        </row>
        <row r="55">
          <cell r="A55" t="str">
            <v>Cinta Sika PVC 0,22</v>
          </cell>
        </row>
        <row r="56">
          <cell r="A56" t="str">
            <v>Concreto 1:2:5 - 14 MPa - (2000 PSI)</v>
          </cell>
        </row>
        <row r="57">
          <cell r="A57" t="str">
            <v>Concreto 1:2:4 - 17.5 MPa - (2500 PSI)</v>
          </cell>
        </row>
        <row r="58">
          <cell r="A58" t="str">
            <v>Concreto 1:2:3 - 21MPa - (3000 PSI)</v>
          </cell>
        </row>
        <row r="59">
          <cell r="A59" t="str">
            <v>Concreto 1:2:2 - 24MPa - (3500 PSI)</v>
          </cell>
        </row>
        <row r="60">
          <cell r="A60" t="str">
            <v>Concreto Fluido - 28.0MPa - (4000 PSI)</v>
          </cell>
        </row>
        <row r="61">
          <cell r="A61" t="str">
            <v>Cordón detonante</v>
          </cell>
        </row>
        <row r="62">
          <cell r="A62" t="str">
            <v>Costal de fibra o fique</v>
          </cell>
        </row>
        <row r="63">
          <cell r="A63" t="str">
            <v>Cuarton 2"X4X300</v>
          </cell>
        </row>
        <row r="64">
          <cell r="A64" t="str">
            <v>Cuñas para el tensionamiento</v>
          </cell>
        </row>
        <row r="65">
          <cell r="A65" t="str">
            <v>Defensas Métalicas  Calibre 12(Tramo de 3.81 m)</v>
          </cell>
        </row>
        <row r="66">
          <cell r="A66" t="str">
            <v>Defensas Métalicas  Calibre 12(Tramo de 3.81 m)</v>
          </cell>
        </row>
        <row r="67">
          <cell r="A67" t="str">
            <v>Defensas Métalicas  Calibre 12(Tramo de 3.81 m)  Curva</v>
          </cell>
        </row>
        <row r="68">
          <cell r="A68" t="str">
            <v>Delineadores 40*50cms</v>
          </cell>
        </row>
        <row r="69">
          <cell r="A69" t="str">
            <v>Disco Diamantado Asfalto-Concreto 350mm</v>
          </cell>
        </row>
        <row r="70">
          <cell r="A70" t="str">
            <v xml:space="preserve">Disposición de material de derrumbe </v>
          </cell>
        </row>
        <row r="71">
          <cell r="A71" t="str">
            <v>Disolvente para pintura (especificar el tipo de disolvente que está utilizando) thiner</v>
          </cell>
        </row>
        <row r="72">
          <cell r="A72" t="str">
            <v>Detonador</v>
          </cell>
        </row>
        <row r="73">
          <cell r="A73" t="str">
            <v>Ductos para tensionimiento</v>
          </cell>
        </row>
        <row r="74">
          <cell r="A74" t="str">
            <v>Empradizacion de Taludes Según Norma Invias</v>
          </cell>
        </row>
        <row r="75">
          <cell r="A75" t="str">
            <v>Emulsion Asfaltica</v>
          </cell>
        </row>
        <row r="76">
          <cell r="A76" t="str">
            <v>Emulsión CRL-1H</v>
          </cell>
        </row>
        <row r="77">
          <cell r="A77" t="str">
            <v>Emulsión CRR-2</v>
          </cell>
        </row>
        <row r="78">
          <cell r="A78" t="str">
            <v>Esferas reflectivas</v>
          </cell>
        </row>
        <row r="79">
          <cell r="A79" t="str">
            <v>Estacas de Guadua</v>
          </cell>
        </row>
        <row r="80">
          <cell r="A80" t="str">
            <v>Estacas, Pintura, Tachuelas, Hilo (localización de estructuras y carreteras)</v>
          </cell>
        </row>
        <row r="81">
          <cell r="A81" t="str">
            <v>Estoperol D=10 CM  H=2.5 cms</v>
          </cell>
        </row>
        <row r="82">
          <cell r="A82" t="str">
            <v>Explosivos  75% (INDUGEL)</v>
          </cell>
        </row>
        <row r="83">
          <cell r="A83" t="str">
            <v>Explosivo Polvora</v>
          </cell>
        </row>
        <row r="84">
          <cell r="A84" t="str">
            <v>Fulminantes</v>
          </cell>
        </row>
        <row r="85">
          <cell r="A85" t="str">
            <v>Fundente</v>
          </cell>
        </row>
        <row r="86">
          <cell r="A86" t="str">
            <v>Gas propano</v>
          </cell>
        </row>
        <row r="87">
          <cell r="A87" t="str">
            <v>Geomalla Fortgrid UX - 165</v>
          </cell>
        </row>
        <row r="88">
          <cell r="A88" t="str">
            <v>Geomalla Fortgrid UX - 100</v>
          </cell>
        </row>
        <row r="89">
          <cell r="A89" t="str">
            <v>Geomalla Fortgrid UX - 25</v>
          </cell>
        </row>
        <row r="90">
          <cell r="A90" t="str">
            <v>Geotextil NT 1600</v>
          </cell>
        </row>
        <row r="91">
          <cell r="A91" t="str">
            <v>Geotextil NT 1800</v>
          </cell>
        </row>
        <row r="92">
          <cell r="A92" t="str">
            <v>Geotextil NT 2000</v>
          </cell>
        </row>
        <row r="93">
          <cell r="A93" t="str">
            <v>Geotextil NT 2500</v>
          </cell>
        </row>
        <row r="94">
          <cell r="A94" t="str">
            <v>Geotextil NT 3000</v>
          </cell>
        </row>
        <row r="95">
          <cell r="A95" t="str">
            <v>Geotextil NT 4000</v>
          </cell>
        </row>
        <row r="96">
          <cell r="A96" t="str">
            <v>Geotextil NT 5000</v>
          </cell>
        </row>
        <row r="97">
          <cell r="A97" t="str">
            <v>Geotextil NT 6000</v>
          </cell>
        </row>
        <row r="98">
          <cell r="A98" t="str">
            <v>Geotextil NT 7000</v>
          </cell>
        </row>
        <row r="99">
          <cell r="A99" t="str">
            <v>Geotextil Repav 400</v>
          </cell>
        </row>
        <row r="100">
          <cell r="A100" t="str">
            <v>Geotextil Repav 450</v>
          </cell>
        </row>
        <row r="101">
          <cell r="A101" t="str">
            <v>Geotextil Tejido Fortex BX-30</v>
          </cell>
        </row>
        <row r="102">
          <cell r="A102" t="str">
            <v>Geotextil Tejido Fortex BX-40</v>
          </cell>
        </row>
        <row r="103">
          <cell r="A103" t="str">
            <v>Geotextil Tejido Fortex BX-60</v>
          </cell>
        </row>
        <row r="104">
          <cell r="A104" t="str">
            <v>Geotextil Tejido Fortex BX-90</v>
          </cell>
        </row>
        <row r="105">
          <cell r="A105" t="str">
            <v>Grapas</v>
          </cell>
        </row>
        <row r="106">
          <cell r="A106" t="str">
            <v>Gravilla 1 1/2"</v>
          </cell>
        </row>
        <row r="107">
          <cell r="A107" t="str">
            <v>Gravilla 1/2"</v>
          </cell>
        </row>
        <row r="108">
          <cell r="A108" t="str">
            <v>Gravilla 3/8"</v>
          </cell>
        </row>
        <row r="109">
          <cell r="A109" t="str">
            <v>Gravilla 3/4"</v>
          </cell>
        </row>
        <row r="110">
          <cell r="A110" t="str">
            <v>Indugel Plus Tipo B32X250</v>
          </cell>
        </row>
        <row r="111">
          <cell r="A111" t="str">
            <v>Junta Sellante Gomaespuma</v>
          </cell>
        </row>
        <row r="112">
          <cell r="A112" t="str">
            <v>Lechada para ductos (tensionamiento)</v>
          </cell>
        </row>
        <row r="113">
          <cell r="A113" t="str">
            <v>Liga, Asfalto Mc-70</v>
          </cell>
        </row>
        <row r="114">
          <cell r="A114" t="str">
            <v>Limpiador 1/4 PVC  (anclajes)</v>
          </cell>
        </row>
        <row r="115">
          <cell r="A115" t="str">
            <v>Madera Repisa 3 M</v>
          </cell>
        </row>
        <row r="116">
          <cell r="A116" t="str">
            <v>Madera Tabla Burra</v>
          </cell>
        </row>
        <row r="117">
          <cell r="A117" t="str">
            <v>Madera Vara De Clavo</v>
          </cell>
        </row>
        <row r="118">
          <cell r="A118" t="str">
            <v>Manguera de polietileno de 3"</v>
          </cell>
        </row>
        <row r="119">
          <cell r="A119" t="str">
            <v>Malla Gavion Triple Torcion Cal. 12</v>
          </cell>
        </row>
        <row r="120">
          <cell r="A120" t="str">
            <v>Material de Afirmado</v>
          </cell>
        </row>
        <row r="121">
          <cell r="A121" t="str">
            <v>Material de Afirmado Norma Invias</v>
          </cell>
        </row>
        <row r="122">
          <cell r="A122" t="str">
            <v>Material de base granular</v>
          </cell>
        </row>
        <row r="123">
          <cell r="A123" t="str">
            <v>Material de base granular para Bacheo</v>
          </cell>
        </row>
        <row r="124">
          <cell r="A124" t="str">
            <v>Material de Sub-Base Granular</v>
          </cell>
        </row>
        <row r="125">
          <cell r="A125" t="str">
            <v>Material de Sub-Base Granular No. 4 SBG-4</v>
          </cell>
        </row>
        <row r="126">
          <cell r="A126" t="str">
            <v>Material Sellante para Filtros</v>
          </cell>
        </row>
        <row r="127">
          <cell r="A127" t="str">
            <v>Mecha Lenta</v>
          </cell>
        </row>
        <row r="128">
          <cell r="A128" t="str">
            <v>Mezcla densa en caliente MDC-2 en Planta</v>
          </cell>
        </row>
        <row r="129">
          <cell r="A129" t="str">
            <v>Mezcla densa en caliente MDC-2</v>
          </cell>
        </row>
        <row r="130">
          <cell r="A130" t="str">
            <v xml:space="preserve">Mortero 1:3 </v>
          </cell>
        </row>
        <row r="131">
          <cell r="A131" t="str">
            <v>Neopreno, Dureza 75, E= 1/4``</v>
          </cell>
        </row>
        <row r="132">
          <cell r="A132" t="str">
            <v>Neopreno 35cm*45cm*5cm Dureza 60</v>
          </cell>
        </row>
        <row r="133">
          <cell r="A133" t="str">
            <v>Nutrientes (DAP, TRIPLE 15, UREA ETC) (UREA)</v>
          </cell>
        </row>
        <row r="134">
          <cell r="A134" t="str">
            <v>Oxigeno y acetileno</v>
          </cell>
        </row>
        <row r="135">
          <cell r="A135" t="str">
            <v>Oxigeno industrial</v>
          </cell>
        </row>
        <row r="136">
          <cell r="A136" t="str">
            <v>Pegante epóxico</v>
          </cell>
        </row>
        <row r="137">
          <cell r="A137" t="str">
            <v>Piedra Media Zonga</v>
          </cell>
        </row>
        <row r="138">
          <cell r="A138" t="str">
            <v>Piedra para concreto ciclópeo (rajón o canto rodado)</v>
          </cell>
        </row>
        <row r="139">
          <cell r="A139" t="str">
            <v>Piedra para gavión</v>
          </cell>
        </row>
        <row r="140">
          <cell r="A140" t="str">
            <v>Pilotes en Madera Barbasco Negro  D= 15 Cms</v>
          </cell>
        </row>
        <row r="141">
          <cell r="A141" t="str">
            <v>Pintura anticorrosiva</v>
          </cell>
        </row>
        <row r="142">
          <cell r="A142" t="str">
            <v xml:space="preserve">Pintura acrilica, esmalte o similar </v>
          </cell>
        </row>
        <row r="143">
          <cell r="A143" t="str">
            <v>Pintura Demarcacion Tipo Trafico</v>
          </cell>
        </row>
        <row r="144">
          <cell r="A144" t="str">
            <v>Pintura y Estacas</v>
          </cell>
        </row>
        <row r="145">
          <cell r="A145" t="str">
            <v>Pintura para Barandas Metálicas</v>
          </cell>
        </row>
        <row r="146">
          <cell r="A146" t="str">
            <v>Pintura epoxica</v>
          </cell>
        </row>
        <row r="147">
          <cell r="A147" t="str">
            <v>Platina De Acero  2-5/8``X2-5/8``X3/8``</v>
          </cell>
        </row>
        <row r="148">
          <cell r="A148" t="str">
            <v>Poste en Concreto Prefabricado 10 X 10 cm X 1.80 m  210 kg/cm2</v>
          </cell>
        </row>
        <row r="149">
          <cell r="A149" t="str">
            <v>Poste Pino Patula [1.50m] D=9-10 cm</v>
          </cell>
        </row>
        <row r="150">
          <cell r="A150" t="str">
            <v>Poste de Referencia en Concreto Incluye Pintura</v>
          </cell>
        </row>
        <row r="151">
          <cell r="A151" t="str">
            <v>Postes para defensa metálica (1,80m)</v>
          </cell>
        </row>
        <row r="152">
          <cell r="A152" t="str">
            <v>Prensacables De Hf. Tipo Pesado D=1-¼``</v>
          </cell>
        </row>
        <row r="153">
          <cell r="A153" t="str">
            <v>Prensacables De Hf. Tipo Pesado D=1``</v>
          </cell>
        </row>
        <row r="154">
          <cell r="A154" t="str">
            <v>Prensacables De Hf. Tipo Pesado D=7/8``</v>
          </cell>
        </row>
        <row r="155">
          <cell r="A155" t="str">
            <v>Prensacables De Hf. Tipo Pesado D=¾``</v>
          </cell>
        </row>
        <row r="156">
          <cell r="A156" t="str">
            <v>Prensacables De Hf. Tipo Pesado D=5/8``.</v>
          </cell>
        </row>
        <row r="157">
          <cell r="A157" t="str">
            <v>Puntilla con cabeza 2"</v>
          </cell>
        </row>
        <row r="158">
          <cell r="A158" t="str">
            <v>Puntilla S/Cabeza 1"</v>
          </cell>
        </row>
        <row r="159">
          <cell r="A159" t="str">
            <v>Rajon</v>
          </cell>
        </row>
        <row r="160">
          <cell r="A160" t="str">
            <v>Rejilla Sumidero y Marco Hta 0,7 X 0,3</v>
          </cell>
        </row>
        <row r="161">
          <cell r="A161" t="str">
            <v>Rejilla Sumidero Lateral 83,5X45</v>
          </cell>
        </row>
        <row r="162">
          <cell r="A162" t="str">
            <v xml:space="preserve">Resina termoplastica </v>
          </cell>
        </row>
        <row r="163">
          <cell r="A163" t="str">
            <v>Sardinel Prefabricado</v>
          </cell>
        </row>
        <row r="164">
          <cell r="A164" t="str">
            <v>Sección final de defensa metálica</v>
          </cell>
        </row>
        <row r="165">
          <cell r="A165" t="str">
            <v>Sección Tope de defensa metálica</v>
          </cell>
        </row>
        <row r="166">
          <cell r="A166" t="str">
            <v>Segueta</v>
          </cell>
        </row>
        <row r="167">
          <cell r="A167" t="str">
            <v>Sello de Juntas</v>
          </cell>
        </row>
        <row r="168">
          <cell r="A168" t="str">
            <v>Semillas para empradizar</v>
          </cell>
        </row>
        <row r="169">
          <cell r="A169" t="str">
            <v>Señal  Vertical 75x75 cms</v>
          </cell>
        </row>
        <row r="170">
          <cell r="A170" t="str">
            <v>Señal  Vial Informativa</v>
          </cell>
        </row>
        <row r="171">
          <cell r="A171" t="str">
            <v>Señal Vertical Vial 0.90 * 1.13 M Informativa</v>
          </cell>
        </row>
        <row r="172">
          <cell r="A172" t="str">
            <v>Señal Vertical Vial 60 * 75 cm Preventiva</v>
          </cell>
        </row>
        <row r="173">
          <cell r="A173" t="str">
            <v>Señalizacion</v>
          </cell>
        </row>
        <row r="174">
          <cell r="A174" t="str">
            <v>Sikaflex Pro 3WF tubo 600cc o Similar</v>
          </cell>
        </row>
        <row r="175">
          <cell r="A175" t="str">
            <v>Sikament Ns Superplastific Tarro De 25 Kls</v>
          </cell>
        </row>
        <row r="176">
          <cell r="A176" t="str">
            <v>Soldadura en PVC 1/4  (anclajes)</v>
          </cell>
        </row>
        <row r="177">
          <cell r="A177" t="str">
            <v>Soldadura Electrica 7018</v>
          </cell>
        </row>
        <row r="178">
          <cell r="A178" t="str">
            <v>Suministro e Instalación Concreto Simple De 17.5 Mpa - (2500 P.S.I).</v>
          </cell>
        </row>
        <row r="179">
          <cell r="A179" t="str">
            <v>Suministro e Instalación Concreto Simple De 21 Mpa - (3000 P.S.I).</v>
          </cell>
        </row>
        <row r="180">
          <cell r="A180" t="str">
            <v>Suministro eInstalación Concreto Simple de 24.5 MPa - (3500 P.S.I).</v>
          </cell>
        </row>
        <row r="181">
          <cell r="A181" t="str">
            <v>Suministro e Instalación Concreto Simple De 28 MPa - (4000 P.S.I).</v>
          </cell>
        </row>
        <row r="182">
          <cell r="A182" t="str">
            <v>Superplastificante Sikament</v>
          </cell>
        </row>
        <row r="183">
          <cell r="A183" t="str">
            <v>Tabla Chapa (17.5 cms x 1.7 cms x 2.7 M)</v>
          </cell>
        </row>
        <row r="184">
          <cell r="A184" t="str">
            <v>Tabla 1x10x300 Otobo</v>
          </cell>
        </row>
        <row r="185">
          <cell r="A185" t="str">
            <v>Tacha reflectiva</v>
          </cell>
        </row>
        <row r="186">
          <cell r="A186" t="str">
            <v>Tapón en PVC RD21 de 1" (para anclaje)</v>
          </cell>
        </row>
        <row r="187">
          <cell r="A187" t="str">
            <v>Tela Cerramiento Obra (Verde)</v>
          </cell>
        </row>
        <row r="188">
          <cell r="A188" t="str">
            <v>Tensor para Cable de Acero D= 5/8``</v>
          </cell>
        </row>
        <row r="189">
          <cell r="A189" t="str">
            <v>Tensor para Cable de Acero D=3/4``</v>
          </cell>
        </row>
        <row r="190">
          <cell r="A190" t="str">
            <v>Tensor para Cable de Acero D= 1``</v>
          </cell>
        </row>
        <row r="191">
          <cell r="A191" t="str">
            <v>Tensor para Cable de Acero D= 1-1/8``</v>
          </cell>
        </row>
        <row r="192">
          <cell r="A192" t="str">
            <v>Tensor para Cable de Acero D= 1-1/4``</v>
          </cell>
        </row>
        <row r="193">
          <cell r="A193" t="str">
            <v>Tensor para Cable de Acero D= 1-1/2``</v>
          </cell>
        </row>
        <row r="194">
          <cell r="A194" t="str">
            <v>Tensor para Cable de Acero D= 1-3/4``</v>
          </cell>
        </row>
        <row r="195">
          <cell r="A195" t="str">
            <v>Tensor para Cable de Acero D= 2``</v>
          </cell>
        </row>
        <row r="196">
          <cell r="A196" t="str">
            <v>Tierra Negra</v>
          </cell>
        </row>
        <row r="197">
          <cell r="A197" t="str">
            <v>Tira de Acero Calidad A 663 ASTM</v>
          </cell>
        </row>
        <row r="198">
          <cell r="A198" t="str">
            <v>Tornillo 1/2"</v>
          </cell>
        </row>
        <row r="199">
          <cell r="A199" t="str">
            <v>Tornillos para defensa metálica</v>
          </cell>
        </row>
        <row r="200">
          <cell r="A200" t="str">
            <v>Torón de tensionmiento 1/2" o 5/8"</v>
          </cell>
        </row>
        <row r="201">
          <cell r="A201" t="str">
            <v>Tramo recto para defensas métalicas (3,81m)</v>
          </cell>
        </row>
        <row r="202">
          <cell r="A202" t="str">
            <v>Trompetas de 12 torones (tensionamiento)</v>
          </cell>
        </row>
        <row r="203">
          <cell r="A203" t="str">
            <v>Tuberia PVC RD21 de 1" (para anclajes)</v>
          </cell>
        </row>
        <row r="204">
          <cell r="A204" t="str">
            <v>Tuberia de 10" PAA vaciado tremi de 4 mts</v>
          </cell>
        </row>
        <row r="205">
          <cell r="A205" t="str">
            <v>Tubo concreto reforzado CL  I D=36`` 900mm (tipo 1)</v>
          </cell>
        </row>
        <row r="206">
          <cell r="A206" t="str">
            <v>Tubo concreto simple CL. ID=24" 600 mm</v>
          </cell>
        </row>
        <row r="207">
          <cell r="A207" t="str">
            <v>Tubo Drenaje Pvc 2 1/2`` Perforado  Con Filtro</v>
          </cell>
        </row>
        <row r="208">
          <cell r="A208" t="str">
            <v>Tubo Sanitario Pvc D= 3`` Para Desagues</v>
          </cell>
        </row>
        <row r="209">
          <cell r="A209" t="str">
            <v>Tubo Metálio Agua Negra D= 2``, C. 0,80</v>
          </cell>
        </row>
        <row r="210">
          <cell r="A210" t="str">
            <v>Tubo Drenaje  Corrugada PVC 100 mm ( 4``) Sin filtro. Tramos de 5 m. con unión.</v>
          </cell>
        </row>
        <row r="211">
          <cell r="A211" t="str">
            <v>Tubo Metálico MP-68</v>
          </cell>
        </row>
        <row r="212">
          <cell r="A212" t="str">
            <v>Unión en PVC RD21 de 1" (para anclajes)</v>
          </cell>
        </row>
        <row r="213">
          <cell r="A213" t="str">
            <v>Escolta Y Transporte (Una tarifa por cada m3 escoltado y transportado)</v>
          </cell>
        </row>
        <row r="214">
          <cell r="A214" t="str">
            <v>Malla Gavion Cal. 13</v>
          </cell>
        </row>
        <row r="215">
          <cell r="A215" t="str">
            <v>Alambre galvanizado No. 14</v>
          </cell>
        </row>
        <row r="216">
          <cell r="A216" t="str">
            <v>Abono 15-15-15</v>
          </cell>
        </row>
        <row r="217">
          <cell r="A217" t="str">
            <v>Esqueje de gramiena radicular</v>
          </cell>
        </row>
        <row r="218">
          <cell r="A218" t="str">
            <v>Madera tipo horcon 15 cm</v>
          </cell>
        </row>
        <row r="219">
          <cell r="A219" t="str">
            <v>Geodren vial 100mm * 1.0m</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row r="303">
          <cell r="A303">
            <v>0</v>
          </cell>
        </row>
        <row r="304">
          <cell r="A304">
            <v>0</v>
          </cell>
        </row>
        <row r="305">
          <cell r="A305">
            <v>0</v>
          </cell>
        </row>
        <row r="306">
          <cell r="A306">
            <v>0</v>
          </cell>
        </row>
        <row r="307">
          <cell r="A307">
            <v>0</v>
          </cell>
        </row>
        <row r="308">
          <cell r="A308">
            <v>0</v>
          </cell>
        </row>
        <row r="309">
          <cell r="A309">
            <v>0</v>
          </cell>
        </row>
        <row r="310">
          <cell r="A310">
            <v>0</v>
          </cell>
        </row>
        <row r="311">
          <cell r="A311">
            <v>0</v>
          </cell>
        </row>
        <row r="312">
          <cell r="A312">
            <v>0</v>
          </cell>
        </row>
        <row r="313">
          <cell r="A313">
            <v>0</v>
          </cell>
        </row>
        <row r="314">
          <cell r="A314">
            <v>0</v>
          </cell>
        </row>
        <row r="315">
          <cell r="A315">
            <v>0</v>
          </cell>
        </row>
        <row r="316">
          <cell r="A316">
            <v>0</v>
          </cell>
        </row>
        <row r="317">
          <cell r="A317">
            <v>0</v>
          </cell>
        </row>
        <row r="318">
          <cell r="A318">
            <v>0</v>
          </cell>
        </row>
        <row r="319">
          <cell r="A319">
            <v>0</v>
          </cell>
        </row>
        <row r="320">
          <cell r="A320">
            <v>0</v>
          </cell>
        </row>
        <row r="321">
          <cell r="A321">
            <v>0</v>
          </cell>
        </row>
        <row r="322">
          <cell r="A322">
            <v>0</v>
          </cell>
        </row>
        <row r="323">
          <cell r="A323">
            <v>0</v>
          </cell>
        </row>
        <row r="324">
          <cell r="A324">
            <v>0</v>
          </cell>
        </row>
        <row r="325">
          <cell r="A325">
            <v>0</v>
          </cell>
        </row>
        <row r="326">
          <cell r="A326">
            <v>0</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row r="375">
          <cell r="A375">
            <v>0</v>
          </cell>
        </row>
        <row r="376">
          <cell r="A376">
            <v>0</v>
          </cell>
        </row>
        <row r="377">
          <cell r="A377">
            <v>0</v>
          </cell>
        </row>
        <row r="378">
          <cell r="A378">
            <v>0</v>
          </cell>
        </row>
        <row r="379">
          <cell r="A379">
            <v>0</v>
          </cell>
        </row>
        <row r="380">
          <cell r="A380">
            <v>0</v>
          </cell>
        </row>
        <row r="381">
          <cell r="A381">
            <v>0</v>
          </cell>
        </row>
        <row r="382">
          <cell r="A382">
            <v>0</v>
          </cell>
        </row>
        <row r="383">
          <cell r="A383">
            <v>0</v>
          </cell>
        </row>
        <row r="384">
          <cell r="A384">
            <v>0</v>
          </cell>
        </row>
        <row r="385">
          <cell r="A385">
            <v>0</v>
          </cell>
        </row>
        <row r="386">
          <cell r="A386">
            <v>0</v>
          </cell>
        </row>
        <row r="387">
          <cell r="A387">
            <v>0</v>
          </cell>
        </row>
        <row r="388">
          <cell r="A388">
            <v>0</v>
          </cell>
        </row>
        <row r="389">
          <cell r="A389">
            <v>0</v>
          </cell>
        </row>
        <row r="390">
          <cell r="A390">
            <v>0</v>
          </cell>
        </row>
        <row r="391">
          <cell r="A391">
            <v>0</v>
          </cell>
        </row>
        <row r="392">
          <cell r="A392">
            <v>0</v>
          </cell>
        </row>
        <row r="393">
          <cell r="A393">
            <v>0</v>
          </cell>
        </row>
        <row r="394">
          <cell r="A394">
            <v>0</v>
          </cell>
        </row>
        <row r="395">
          <cell r="A395">
            <v>0</v>
          </cell>
        </row>
        <row r="396">
          <cell r="A396">
            <v>0</v>
          </cell>
        </row>
        <row r="397">
          <cell r="A397">
            <v>0</v>
          </cell>
        </row>
        <row r="398">
          <cell r="A398">
            <v>0</v>
          </cell>
        </row>
        <row r="399">
          <cell r="A399">
            <v>0</v>
          </cell>
        </row>
        <row r="400">
          <cell r="A400">
            <v>0</v>
          </cell>
        </row>
        <row r="401">
          <cell r="A401">
            <v>0</v>
          </cell>
        </row>
        <row r="402">
          <cell r="A402">
            <v>0</v>
          </cell>
        </row>
        <row r="403">
          <cell r="A403">
            <v>0</v>
          </cell>
        </row>
        <row r="404">
          <cell r="A404">
            <v>0</v>
          </cell>
        </row>
        <row r="405">
          <cell r="A405">
            <v>0</v>
          </cell>
        </row>
        <row r="406">
          <cell r="A406">
            <v>0</v>
          </cell>
        </row>
        <row r="407">
          <cell r="A407">
            <v>0</v>
          </cell>
        </row>
        <row r="408">
          <cell r="A408">
            <v>0</v>
          </cell>
        </row>
        <row r="409">
          <cell r="A409">
            <v>0</v>
          </cell>
        </row>
        <row r="410">
          <cell r="A410">
            <v>0</v>
          </cell>
        </row>
        <row r="411">
          <cell r="A411">
            <v>0</v>
          </cell>
        </row>
        <row r="412">
          <cell r="A412">
            <v>0</v>
          </cell>
        </row>
        <row r="413">
          <cell r="A413">
            <v>0</v>
          </cell>
        </row>
        <row r="414">
          <cell r="A414">
            <v>0</v>
          </cell>
        </row>
        <row r="415">
          <cell r="A415">
            <v>0</v>
          </cell>
        </row>
        <row r="416">
          <cell r="A416">
            <v>0</v>
          </cell>
        </row>
        <row r="417">
          <cell r="A417">
            <v>0</v>
          </cell>
        </row>
        <row r="418">
          <cell r="A418">
            <v>0</v>
          </cell>
        </row>
        <row r="419">
          <cell r="A419">
            <v>0</v>
          </cell>
        </row>
        <row r="420">
          <cell r="A420">
            <v>0</v>
          </cell>
        </row>
        <row r="421">
          <cell r="A421">
            <v>0</v>
          </cell>
        </row>
        <row r="422">
          <cell r="A422">
            <v>0</v>
          </cell>
        </row>
        <row r="423">
          <cell r="A423">
            <v>0</v>
          </cell>
        </row>
        <row r="424">
          <cell r="A424">
            <v>0</v>
          </cell>
        </row>
        <row r="425">
          <cell r="A425">
            <v>0</v>
          </cell>
        </row>
        <row r="426">
          <cell r="A426">
            <v>0</v>
          </cell>
        </row>
        <row r="427">
          <cell r="A427">
            <v>0</v>
          </cell>
        </row>
        <row r="428">
          <cell r="A428">
            <v>0</v>
          </cell>
        </row>
        <row r="429">
          <cell r="A429">
            <v>0</v>
          </cell>
        </row>
        <row r="430">
          <cell r="A430">
            <v>0</v>
          </cell>
        </row>
        <row r="431">
          <cell r="A431">
            <v>0</v>
          </cell>
        </row>
        <row r="432">
          <cell r="A432">
            <v>0</v>
          </cell>
        </row>
        <row r="433">
          <cell r="A433">
            <v>0</v>
          </cell>
        </row>
        <row r="434">
          <cell r="A434">
            <v>0</v>
          </cell>
        </row>
        <row r="435">
          <cell r="A435">
            <v>0</v>
          </cell>
        </row>
        <row r="436">
          <cell r="A436">
            <v>0</v>
          </cell>
        </row>
        <row r="437">
          <cell r="A437">
            <v>0</v>
          </cell>
        </row>
        <row r="438">
          <cell r="A438">
            <v>0</v>
          </cell>
        </row>
        <row r="439">
          <cell r="A439">
            <v>0</v>
          </cell>
        </row>
        <row r="440">
          <cell r="A440">
            <v>0</v>
          </cell>
        </row>
        <row r="441">
          <cell r="A441">
            <v>0</v>
          </cell>
        </row>
        <row r="442">
          <cell r="A442">
            <v>0</v>
          </cell>
        </row>
        <row r="443">
          <cell r="A443">
            <v>0</v>
          </cell>
        </row>
        <row r="444">
          <cell r="A444">
            <v>0</v>
          </cell>
        </row>
        <row r="445">
          <cell r="A445">
            <v>0</v>
          </cell>
        </row>
        <row r="446">
          <cell r="A446">
            <v>0</v>
          </cell>
        </row>
        <row r="447">
          <cell r="A447">
            <v>0</v>
          </cell>
        </row>
        <row r="448">
          <cell r="A448">
            <v>0</v>
          </cell>
        </row>
        <row r="449">
          <cell r="A449">
            <v>0</v>
          </cell>
        </row>
        <row r="450">
          <cell r="A450">
            <v>0</v>
          </cell>
        </row>
        <row r="451">
          <cell r="A451">
            <v>0</v>
          </cell>
        </row>
        <row r="452">
          <cell r="A452">
            <v>0</v>
          </cell>
        </row>
        <row r="453">
          <cell r="A453">
            <v>0</v>
          </cell>
        </row>
        <row r="454">
          <cell r="A454">
            <v>0</v>
          </cell>
        </row>
        <row r="455">
          <cell r="A455">
            <v>0</v>
          </cell>
        </row>
        <row r="456">
          <cell r="A456">
            <v>0</v>
          </cell>
        </row>
        <row r="457">
          <cell r="A457">
            <v>0</v>
          </cell>
        </row>
        <row r="458">
          <cell r="A458">
            <v>0</v>
          </cell>
        </row>
        <row r="459">
          <cell r="A459">
            <v>0</v>
          </cell>
        </row>
        <row r="460">
          <cell r="A460">
            <v>0</v>
          </cell>
        </row>
        <row r="461">
          <cell r="A461">
            <v>0</v>
          </cell>
        </row>
        <row r="462">
          <cell r="A462">
            <v>0</v>
          </cell>
        </row>
        <row r="463">
          <cell r="A463">
            <v>0</v>
          </cell>
        </row>
        <row r="464">
          <cell r="A464">
            <v>0</v>
          </cell>
        </row>
        <row r="465">
          <cell r="A465">
            <v>0</v>
          </cell>
        </row>
        <row r="466">
          <cell r="A466">
            <v>0</v>
          </cell>
        </row>
        <row r="467">
          <cell r="A467">
            <v>0</v>
          </cell>
        </row>
        <row r="468">
          <cell r="A468">
            <v>0</v>
          </cell>
        </row>
        <row r="469">
          <cell r="A469">
            <v>0</v>
          </cell>
        </row>
        <row r="470">
          <cell r="A470">
            <v>0</v>
          </cell>
        </row>
        <row r="471">
          <cell r="A471">
            <v>0</v>
          </cell>
        </row>
        <row r="472">
          <cell r="A472">
            <v>0</v>
          </cell>
        </row>
        <row r="473">
          <cell r="A473">
            <v>0</v>
          </cell>
        </row>
        <row r="474">
          <cell r="A474">
            <v>0</v>
          </cell>
        </row>
        <row r="475">
          <cell r="A475">
            <v>0</v>
          </cell>
        </row>
        <row r="476">
          <cell r="A476">
            <v>0</v>
          </cell>
        </row>
        <row r="477">
          <cell r="A477">
            <v>0</v>
          </cell>
        </row>
        <row r="478">
          <cell r="A478">
            <v>0</v>
          </cell>
        </row>
        <row r="479">
          <cell r="A479">
            <v>0</v>
          </cell>
        </row>
        <row r="480">
          <cell r="A480">
            <v>0</v>
          </cell>
        </row>
        <row r="481">
          <cell r="A481">
            <v>0</v>
          </cell>
        </row>
        <row r="482">
          <cell r="A482">
            <v>0</v>
          </cell>
        </row>
        <row r="483">
          <cell r="A483">
            <v>0</v>
          </cell>
        </row>
        <row r="484">
          <cell r="A484">
            <v>0</v>
          </cell>
        </row>
        <row r="485">
          <cell r="A485">
            <v>0</v>
          </cell>
        </row>
        <row r="486">
          <cell r="A486">
            <v>0</v>
          </cell>
        </row>
        <row r="487">
          <cell r="A487">
            <v>0</v>
          </cell>
        </row>
        <row r="488">
          <cell r="A488">
            <v>0</v>
          </cell>
        </row>
        <row r="489">
          <cell r="A489">
            <v>0</v>
          </cell>
        </row>
        <row r="490">
          <cell r="A490">
            <v>0</v>
          </cell>
        </row>
        <row r="491">
          <cell r="A491">
            <v>0</v>
          </cell>
        </row>
        <row r="492">
          <cell r="A492">
            <v>0</v>
          </cell>
        </row>
        <row r="493">
          <cell r="A493">
            <v>0</v>
          </cell>
        </row>
        <row r="494">
          <cell r="A494">
            <v>0</v>
          </cell>
        </row>
        <row r="495">
          <cell r="A495">
            <v>0</v>
          </cell>
        </row>
        <row r="496">
          <cell r="A496">
            <v>0</v>
          </cell>
        </row>
        <row r="497">
          <cell r="A497">
            <v>0</v>
          </cell>
        </row>
        <row r="498">
          <cell r="A498">
            <v>0</v>
          </cell>
        </row>
        <row r="499">
          <cell r="A499">
            <v>0</v>
          </cell>
        </row>
        <row r="500">
          <cell r="A500">
            <v>0</v>
          </cell>
        </row>
        <row r="501">
          <cell r="A501">
            <v>0</v>
          </cell>
        </row>
        <row r="502">
          <cell r="A502">
            <v>0</v>
          </cell>
        </row>
        <row r="503">
          <cell r="A503">
            <v>0</v>
          </cell>
        </row>
        <row r="504">
          <cell r="A504">
            <v>0</v>
          </cell>
        </row>
        <row r="505">
          <cell r="A505">
            <v>0</v>
          </cell>
        </row>
        <row r="506">
          <cell r="A506">
            <v>0</v>
          </cell>
        </row>
        <row r="507">
          <cell r="A507">
            <v>0</v>
          </cell>
        </row>
        <row r="508">
          <cell r="A508">
            <v>0</v>
          </cell>
        </row>
        <row r="509">
          <cell r="A509">
            <v>0</v>
          </cell>
        </row>
        <row r="510">
          <cell r="A510">
            <v>0</v>
          </cell>
        </row>
        <row r="511">
          <cell r="A511">
            <v>0</v>
          </cell>
        </row>
        <row r="512">
          <cell r="A512">
            <v>0</v>
          </cell>
        </row>
        <row r="513">
          <cell r="A513">
            <v>0</v>
          </cell>
        </row>
        <row r="514">
          <cell r="A514">
            <v>0</v>
          </cell>
        </row>
        <row r="515">
          <cell r="A515">
            <v>0</v>
          </cell>
        </row>
        <row r="516">
          <cell r="A516">
            <v>0</v>
          </cell>
        </row>
        <row r="517">
          <cell r="A517">
            <v>0</v>
          </cell>
        </row>
        <row r="518">
          <cell r="A518">
            <v>0</v>
          </cell>
        </row>
        <row r="519">
          <cell r="A519">
            <v>0</v>
          </cell>
        </row>
        <row r="520">
          <cell r="A520">
            <v>0</v>
          </cell>
        </row>
        <row r="521">
          <cell r="A521">
            <v>0</v>
          </cell>
        </row>
        <row r="522">
          <cell r="A522">
            <v>0</v>
          </cell>
        </row>
        <row r="523">
          <cell r="A523">
            <v>0</v>
          </cell>
        </row>
        <row r="524">
          <cell r="A524">
            <v>0</v>
          </cell>
        </row>
        <row r="525">
          <cell r="A525">
            <v>0</v>
          </cell>
        </row>
        <row r="526">
          <cell r="A526">
            <v>0</v>
          </cell>
        </row>
        <row r="527">
          <cell r="A527">
            <v>0</v>
          </cell>
        </row>
        <row r="528">
          <cell r="A528">
            <v>0</v>
          </cell>
        </row>
        <row r="529">
          <cell r="A529">
            <v>0</v>
          </cell>
        </row>
        <row r="530">
          <cell r="A530">
            <v>0</v>
          </cell>
        </row>
        <row r="531">
          <cell r="A531">
            <v>0</v>
          </cell>
        </row>
        <row r="532">
          <cell r="A532">
            <v>0</v>
          </cell>
        </row>
        <row r="533">
          <cell r="A533">
            <v>0</v>
          </cell>
        </row>
        <row r="534">
          <cell r="A534">
            <v>0</v>
          </cell>
        </row>
        <row r="535">
          <cell r="A535">
            <v>0</v>
          </cell>
        </row>
        <row r="536">
          <cell r="A536">
            <v>0</v>
          </cell>
        </row>
        <row r="537">
          <cell r="A537">
            <v>0</v>
          </cell>
        </row>
        <row r="538">
          <cell r="A538">
            <v>0</v>
          </cell>
        </row>
        <row r="539">
          <cell r="A539">
            <v>0</v>
          </cell>
        </row>
        <row r="540">
          <cell r="A540">
            <v>0</v>
          </cell>
        </row>
        <row r="541">
          <cell r="A541">
            <v>0</v>
          </cell>
        </row>
        <row r="542">
          <cell r="A542">
            <v>0</v>
          </cell>
        </row>
        <row r="543">
          <cell r="A543">
            <v>0</v>
          </cell>
        </row>
        <row r="544">
          <cell r="A544">
            <v>0</v>
          </cell>
        </row>
        <row r="545">
          <cell r="A545">
            <v>0</v>
          </cell>
        </row>
        <row r="546">
          <cell r="A546">
            <v>0</v>
          </cell>
        </row>
        <row r="547">
          <cell r="A547">
            <v>0</v>
          </cell>
        </row>
        <row r="548">
          <cell r="A548">
            <v>0</v>
          </cell>
        </row>
        <row r="549">
          <cell r="A549">
            <v>0</v>
          </cell>
        </row>
        <row r="550">
          <cell r="A550">
            <v>0</v>
          </cell>
        </row>
        <row r="551">
          <cell r="A551">
            <v>0</v>
          </cell>
        </row>
        <row r="552">
          <cell r="A552">
            <v>0</v>
          </cell>
        </row>
        <row r="553">
          <cell r="A553">
            <v>0</v>
          </cell>
        </row>
        <row r="554">
          <cell r="A554">
            <v>0</v>
          </cell>
        </row>
        <row r="555">
          <cell r="A555">
            <v>0</v>
          </cell>
        </row>
        <row r="556">
          <cell r="A556">
            <v>0</v>
          </cell>
        </row>
        <row r="557">
          <cell r="A557">
            <v>0</v>
          </cell>
        </row>
        <row r="558">
          <cell r="A558">
            <v>0</v>
          </cell>
        </row>
        <row r="559">
          <cell r="A559">
            <v>0</v>
          </cell>
        </row>
        <row r="560">
          <cell r="A560">
            <v>0</v>
          </cell>
        </row>
        <row r="561">
          <cell r="A561">
            <v>0</v>
          </cell>
        </row>
        <row r="562">
          <cell r="A562">
            <v>0</v>
          </cell>
        </row>
        <row r="563">
          <cell r="A563">
            <v>0</v>
          </cell>
        </row>
        <row r="564">
          <cell r="A564">
            <v>0</v>
          </cell>
        </row>
        <row r="565">
          <cell r="A565">
            <v>0</v>
          </cell>
        </row>
        <row r="566">
          <cell r="A566">
            <v>0</v>
          </cell>
        </row>
        <row r="567">
          <cell r="A567">
            <v>0</v>
          </cell>
        </row>
        <row r="568">
          <cell r="A568">
            <v>0</v>
          </cell>
        </row>
        <row r="569">
          <cell r="A569">
            <v>0</v>
          </cell>
        </row>
        <row r="570">
          <cell r="A570">
            <v>0</v>
          </cell>
        </row>
        <row r="571">
          <cell r="A571">
            <v>0</v>
          </cell>
        </row>
        <row r="572">
          <cell r="A572">
            <v>0</v>
          </cell>
        </row>
        <row r="573">
          <cell r="A573">
            <v>0</v>
          </cell>
        </row>
        <row r="574">
          <cell r="A574">
            <v>0</v>
          </cell>
        </row>
        <row r="575">
          <cell r="A575">
            <v>0</v>
          </cell>
        </row>
        <row r="576">
          <cell r="A576">
            <v>0</v>
          </cell>
        </row>
        <row r="577">
          <cell r="A577">
            <v>0</v>
          </cell>
        </row>
        <row r="578">
          <cell r="A578">
            <v>0</v>
          </cell>
        </row>
        <row r="579">
          <cell r="A579">
            <v>0</v>
          </cell>
        </row>
        <row r="580">
          <cell r="A580">
            <v>0</v>
          </cell>
        </row>
        <row r="581">
          <cell r="A581">
            <v>0</v>
          </cell>
        </row>
        <row r="582">
          <cell r="A582">
            <v>0</v>
          </cell>
        </row>
        <row r="583">
          <cell r="A583">
            <v>0</v>
          </cell>
        </row>
        <row r="584">
          <cell r="A584">
            <v>0</v>
          </cell>
        </row>
        <row r="585">
          <cell r="A585">
            <v>0</v>
          </cell>
        </row>
        <row r="586">
          <cell r="A586">
            <v>0</v>
          </cell>
        </row>
        <row r="587">
          <cell r="A587">
            <v>0</v>
          </cell>
        </row>
        <row r="588">
          <cell r="A588">
            <v>0</v>
          </cell>
        </row>
        <row r="589">
          <cell r="A589">
            <v>0</v>
          </cell>
        </row>
        <row r="590">
          <cell r="A590">
            <v>0</v>
          </cell>
        </row>
        <row r="591">
          <cell r="A591">
            <v>0</v>
          </cell>
        </row>
        <row r="592">
          <cell r="A592">
            <v>0</v>
          </cell>
        </row>
        <row r="593">
          <cell r="A593">
            <v>0</v>
          </cell>
        </row>
        <row r="594">
          <cell r="A594">
            <v>0</v>
          </cell>
        </row>
        <row r="595">
          <cell r="A595">
            <v>0</v>
          </cell>
        </row>
        <row r="596">
          <cell r="A596">
            <v>0</v>
          </cell>
        </row>
        <row r="597">
          <cell r="A597">
            <v>0</v>
          </cell>
        </row>
        <row r="598">
          <cell r="A598">
            <v>0</v>
          </cell>
        </row>
        <row r="599">
          <cell r="A599">
            <v>0</v>
          </cell>
        </row>
        <row r="600">
          <cell r="A600">
            <v>0</v>
          </cell>
        </row>
        <row r="601">
          <cell r="A601">
            <v>0</v>
          </cell>
        </row>
        <row r="602">
          <cell r="A602">
            <v>0</v>
          </cell>
        </row>
        <row r="603">
          <cell r="A603">
            <v>0</v>
          </cell>
        </row>
        <row r="604">
          <cell r="A604">
            <v>0</v>
          </cell>
        </row>
        <row r="605">
          <cell r="A605">
            <v>0</v>
          </cell>
        </row>
        <row r="606">
          <cell r="A606">
            <v>0</v>
          </cell>
        </row>
        <row r="607">
          <cell r="A607">
            <v>0</v>
          </cell>
        </row>
        <row r="608">
          <cell r="A608">
            <v>0</v>
          </cell>
        </row>
        <row r="609">
          <cell r="A609">
            <v>0</v>
          </cell>
        </row>
        <row r="610">
          <cell r="A610">
            <v>0</v>
          </cell>
        </row>
        <row r="611">
          <cell r="A611">
            <v>0</v>
          </cell>
        </row>
        <row r="612">
          <cell r="A612">
            <v>0</v>
          </cell>
        </row>
        <row r="613">
          <cell r="A613">
            <v>0</v>
          </cell>
        </row>
        <row r="614">
          <cell r="A614">
            <v>0</v>
          </cell>
        </row>
        <row r="615">
          <cell r="A615">
            <v>0</v>
          </cell>
        </row>
        <row r="616">
          <cell r="A616">
            <v>0</v>
          </cell>
        </row>
        <row r="617">
          <cell r="A617">
            <v>0</v>
          </cell>
        </row>
        <row r="618">
          <cell r="A618">
            <v>0</v>
          </cell>
        </row>
        <row r="619">
          <cell r="A619">
            <v>0</v>
          </cell>
        </row>
        <row r="620">
          <cell r="A620">
            <v>0</v>
          </cell>
        </row>
        <row r="621">
          <cell r="A621">
            <v>0</v>
          </cell>
        </row>
        <row r="622">
          <cell r="A622">
            <v>0</v>
          </cell>
        </row>
        <row r="623">
          <cell r="A623">
            <v>0</v>
          </cell>
        </row>
        <row r="624">
          <cell r="A624">
            <v>0</v>
          </cell>
        </row>
        <row r="625">
          <cell r="A625">
            <v>0</v>
          </cell>
        </row>
        <row r="626">
          <cell r="A626">
            <v>0</v>
          </cell>
        </row>
        <row r="627">
          <cell r="A627">
            <v>0</v>
          </cell>
        </row>
        <row r="628">
          <cell r="A628">
            <v>0</v>
          </cell>
        </row>
        <row r="629">
          <cell r="A629">
            <v>0</v>
          </cell>
        </row>
        <row r="630">
          <cell r="A630">
            <v>0</v>
          </cell>
        </row>
        <row r="631">
          <cell r="A631">
            <v>0</v>
          </cell>
        </row>
        <row r="632">
          <cell r="A632">
            <v>0</v>
          </cell>
        </row>
        <row r="633">
          <cell r="A633">
            <v>0</v>
          </cell>
        </row>
        <row r="634">
          <cell r="A634">
            <v>0</v>
          </cell>
        </row>
        <row r="635">
          <cell r="A635">
            <v>0</v>
          </cell>
        </row>
        <row r="636">
          <cell r="A636">
            <v>0</v>
          </cell>
        </row>
        <row r="637">
          <cell r="A637">
            <v>0</v>
          </cell>
        </row>
        <row r="638">
          <cell r="A638">
            <v>0</v>
          </cell>
        </row>
        <row r="639">
          <cell r="A639">
            <v>0</v>
          </cell>
        </row>
        <row r="640">
          <cell r="A640">
            <v>0</v>
          </cell>
        </row>
        <row r="641">
          <cell r="A641">
            <v>0</v>
          </cell>
        </row>
        <row r="642">
          <cell r="A642">
            <v>0</v>
          </cell>
        </row>
        <row r="643">
          <cell r="A643">
            <v>0</v>
          </cell>
        </row>
        <row r="644">
          <cell r="A644">
            <v>0</v>
          </cell>
        </row>
        <row r="645">
          <cell r="A645">
            <v>0</v>
          </cell>
        </row>
        <row r="646">
          <cell r="A646">
            <v>0</v>
          </cell>
        </row>
        <row r="647">
          <cell r="A647">
            <v>0</v>
          </cell>
        </row>
        <row r="648">
          <cell r="A648">
            <v>0</v>
          </cell>
        </row>
        <row r="649">
          <cell r="A649">
            <v>0</v>
          </cell>
        </row>
        <row r="650">
          <cell r="A650">
            <v>0</v>
          </cell>
        </row>
        <row r="651">
          <cell r="A651">
            <v>0</v>
          </cell>
        </row>
        <row r="652">
          <cell r="A652">
            <v>0</v>
          </cell>
        </row>
        <row r="653">
          <cell r="A653">
            <v>0</v>
          </cell>
        </row>
        <row r="654">
          <cell r="A654">
            <v>0</v>
          </cell>
        </row>
        <row r="655">
          <cell r="A655">
            <v>0</v>
          </cell>
        </row>
        <row r="656">
          <cell r="A656">
            <v>0</v>
          </cell>
        </row>
        <row r="657">
          <cell r="A657">
            <v>0</v>
          </cell>
        </row>
        <row r="658">
          <cell r="A658">
            <v>0</v>
          </cell>
        </row>
        <row r="659">
          <cell r="A659">
            <v>0</v>
          </cell>
        </row>
        <row r="660">
          <cell r="A660">
            <v>0</v>
          </cell>
        </row>
        <row r="661">
          <cell r="A661">
            <v>0</v>
          </cell>
        </row>
        <row r="662">
          <cell r="A662">
            <v>0</v>
          </cell>
        </row>
        <row r="663">
          <cell r="A663">
            <v>0</v>
          </cell>
        </row>
        <row r="664">
          <cell r="A664">
            <v>0</v>
          </cell>
        </row>
        <row r="665">
          <cell r="A665">
            <v>0</v>
          </cell>
        </row>
        <row r="666">
          <cell r="A666">
            <v>0</v>
          </cell>
        </row>
        <row r="667">
          <cell r="A667">
            <v>0</v>
          </cell>
        </row>
        <row r="668">
          <cell r="A668">
            <v>0</v>
          </cell>
        </row>
        <row r="669">
          <cell r="A669">
            <v>0</v>
          </cell>
        </row>
        <row r="670">
          <cell r="A670">
            <v>0</v>
          </cell>
        </row>
        <row r="671">
          <cell r="A671">
            <v>0</v>
          </cell>
        </row>
        <row r="672">
          <cell r="A672">
            <v>0</v>
          </cell>
        </row>
        <row r="673">
          <cell r="A673">
            <v>0</v>
          </cell>
        </row>
        <row r="674">
          <cell r="A674">
            <v>0</v>
          </cell>
        </row>
        <row r="675">
          <cell r="A675">
            <v>0</v>
          </cell>
        </row>
        <row r="676">
          <cell r="A676">
            <v>0</v>
          </cell>
        </row>
        <row r="677">
          <cell r="A677">
            <v>0</v>
          </cell>
        </row>
        <row r="678">
          <cell r="A678">
            <v>0</v>
          </cell>
        </row>
        <row r="679">
          <cell r="A679">
            <v>0</v>
          </cell>
        </row>
        <row r="680">
          <cell r="A680">
            <v>0</v>
          </cell>
        </row>
        <row r="681">
          <cell r="A681">
            <v>0</v>
          </cell>
        </row>
        <row r="682">
          <cell r="A682">
            <v>0</v>
          </cell>
        </row>
        <row r="683">
          <cell r="A683">
            <v>0</v>
          </cell>
        </row>
        <row r="684">
          <cell r="A684">
            <v>0</v>
          </cell>
        </row>
        <row r="685">
          <cell r="A685">
            <v>0</v>
          </cell>
        </row>
        <row r="686">
          <cell r="A686">
            <v>0</v>
          </cell>
        </row>
        <row r="687">
          <cell r="A687">
            <v>0</v>
          </cell>
        </row>
        <row r="688">
          <cell r="A688">
            <v>0</v>
          </cell>
        </row>
        <row r="689">
          <cell r="A689">
            <v>0</v>
          </cell>
        </row>
        <row r="690">
          <cell r="A690">
            <v>0</v>
          </cell>
        </row>
        <row r="691">
          <cell r="A691">
            <v>0</v>
          </cell>
        </row>
        <row r="692">
          <cell r="A692">
            <v>0</v>
          </cell>
        </row>
        <row r="693">
          <cell r="A693">
            <v>0</v>
          </cell>
        </row>
        <row r="694">
          <cell r="A694">
            <v>0</v>
          </cell>
        </row>
        <row r="695">
          <cell r="A695">
            <v>0</v>
          </cell>
        </row>
        <row r="696">
          <cell r="A696">
            <v>0</v>
          </cell>
        </row>
        <row r="697">
          <cell r="A697">
            <v>0</v>
          </cell>
        </row>
        <row r="698">
          <cell r="A698">
            <v>0</v>
          </cell>
        </row>
        <row r="699">
          <cell r="A699">
            <v>0</v>
          </cell>
        </row>
        <row r="700">
          <cell r="A700">
            <v>0</v>
          </cell>
        </row>
        <row r="701">
          <cell r="A701">
            <v>0</v>
          </cell>
        </row>
        <row r="702">
          <cell r="A702">
            <v>0</v>
          </cell>
        </row>
        <row r="703">
          <cell r="A703">
            <v>0</v>
          </cell>
        </row>
        <row r="704">
          <cell r="A704">
            <v>0</v>
          </cell>
        </row>
        <row r="705">
          <cell r="A705">
            <v>0</v>
          </cell>
        </row>
        <row r="706">
          <cell r="A706">
            <v>0</v>
          </cell>
        </row>
        <row r="707">
          <cell r="A707">
            <v>0</v>
          </cell>
        </row>
        <row r="708">
          <cell r="A708">
            <v>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row r="1042">
          <cell r="A1042">
            <v>0</v>
          </cell>
        </row>
        <row r="1043">
          <cell r="A1043">
            <v>0</v>
          </cell>
        </row>
        <row r="1044">
          <cell r="A1044">
            <v>0</v>
          </cell>
        </row>
        <row r="1045">
          <cell r="A1045">
            <v>0</v>
          </cell>
        </row>
        <row r="1046">
          <cell r="A1046">
            <v>0</v>
          </cell>
        </row>
        <row r="1047">
          <cell r="A1047">
            <v>0</v>
          </cell>
        </row>
        <row r="1048">
          <cell r="A1048">
            <v>0</v>
          </cell>
        </row>
        <row r="1049">
          <cell r="A1049">
            <v>0</v>
          </cell>
        </row>
        <row r="1050">
          <cell r="A1050">
            <v>0</v>
          </cell>
        </row>
        <row r="1051">
          <cell r="A1051">
            <v>0</v>
          </cell>
        </row>
        <row r="1052">
          <cell r="A1052">
            <v>0</v>
          </cell>
        </row>
        <row r="1053">
          <cell r="A1053">
            <v>0</v>
          </cell>
        </row>
        <row r="1054">
          <cell r="A1054">
            <v>0</v>
          </cell>
        </row>
        <row r="1055">
          <cell r="A1055">
            <v>0</v>
          </cell>
        </row>
        <row r="1056">
          <cell r="A1056">
            <v>0</v>
          </cell>
        </row>
        <row r="1057">
          <cell r="A1057">
            <v>0</v>
          </cell>
        </row>
        <row r="1058">
          <cell r="A1058">
            <v>0</v>
          </cell>
        </row>
        <row r="1059">
          <cell r="A1059">
            <v>0</v>
          </cell>
        </row>
        <row r="1060">
          <cell r="A1060">
            <v>0</v>
          </cell>
        </row>
        <row r="1061">
          <cell r="A1061">
            <v>0</v>
          </cell>
        </row>
        <row r="1062">
          <cell r="A1062">
            <v>0</v>
          </cell>
        </row>
        <row r="1063">
          <cell r="A1063">
            <v>0</v>
          </cell>
        </row>
        <row r="1064">
          <cell r="A1064">
            <v>0</v>
          </cell>
        </row>
        <row r="1065">
          <cell r="A1065">
            <v>0</v>
          </cell>
        </row>
        <row r="1066">
          <cell r="A1066">
            <v>0</v>
          </cell>
        </row>
        <row r="1067">
          <cell r="A1067">
            <v>0</v>
          </cell>
        </row>
        <row r="1068">
          <cell r="A1068">
            <v>0</v>
          </cell>
        </row>
        <row r="1069">
          <cell r="A1069">
            <v>0</v>
          </cell>
        </row>
        <row r="1070">
          <cell r="A1070">
            <v>0</v>
          </cell>
        </row>
        <row r="1071">
          <cell r="A1071">
            <v>0</v>
          </cell>
        </row>
        <row r="1072">
          <cell r="A1072">
            <v>0</v>
          </cell>
        </row>
        <row r="1073">
          <cell r="A1073">
            <v>0</v>
          </cell>
        </row>
        <row r="1074">
          <cell r="A1074">
            <v>0</v>
          </cell>
        </row>
        <row r="1075">
          <cell r="A1075">
            <v>0</v>
          </cell>
        </row>
        <row r="1076">
          <cell r="A1076">
            <v>0</v>
          </cell>
        </row>
        <row r="1077">
          <cell r="A1077">
            <v>0</v>
          </cell>
        </row>
        <row r="1078">
          <cell r="A1078">
            <v>0</v>
          </cell>
        </row>
        <row r="1079">
          <cell r="A1079">
            <v>0</v>
          </cell>
        </row>
        <row r="1080">
          <cell r="A1080">
            <v>0</v>
          </cell>
        </row>
        <row r="1081">
          <cell r="A1081">
            <v>0</v>
          </cell>
        </row>
        <row r="1082">
          <cell r="A1082">
            <v>0</v>
          </cell>
        </row>
        <row r="1083">
          <cell r="A1083">
            <v>0</v>
          </cell>
        </row>
        <row r="1084">
          <cell r="A1084">
            <v>0</v>
          </cell>
        </row>
        <row r="1085">
          <cell r="A1085">
            <v>0</v>
          </cell>
        </row>
        <row r="1086">
          <cell r="A1086">
            <v>0</v>
          </cell>
        </row>
        <row r="1087">
          <cell r="A1087">
            <v>0</v>
          </cell>
        </row>
        <row r="1088">
          <cell r="A1088">
            <v>0</v>
          </cell>
        </row>
        <row r="1089">
          <cell r="A1089">
            <v>0</v>
          </cell>
        </row>
        <row r="1090">
          <cell r="A1090">
            <v>0</v>
          </cell>
        </row>
        <row r="1091">
          <cell r="A1091">
            <v>0</v>
          </cell>
        </row>
        <row r="1092">
          <cell r="A1092">
            <v>0</v>
          </cell>
        </row>
        <row r="1093">
          <cell r="A1093">
            <v>0</v>
          </cell>
        </row>
        <row r="1094">
          <cell r="A1094">
            <v>0</v>
          </cell>
        </row>
        <row r="1095">
          <cell r="A1095">
            <v>0</v>
          </cell>
        </row>
        <row r="1096">
          <cell r="A1096">
            <v>0</v>
          </cell>
        </row>
        <row r="1097">
          <cell r="A1097">
            <v>0</v>
          </cell>
        </row>
        <row r="1098">
          <cell r="A1098">
            <v>0</v>
          </cell>
        </row>
        <row r="1099">
          <cell r="A1099">
            <v>0</v>
          </cell>
        </row>
        <row r="1100">
          <cell r="A1100">
            <v>0</v>
          </cell>
        </row>
        <row r="1101">
          <cell r="A1101">
            <v>0</v>
          </cell>
        </row>
        <row r="1102">
          <cell r="A1102">
            <v>0</v>
          </cell>
        </row>
        <row r="1103">
          <cell r="A1103">
            <v>0</v>
          </cell>
        </row>
        <row r="1104">
          <cell r="A1104">
            <v>0</v>
          </cell>
        </row>
        <row r="1105">
          <cell r="A1105">
            <v>0</v>
          </cell>
        </row>
        <row r="1106">
          <cell r="A1106">
            <v>0</v>
          </cell>
        </row>
        <row r="1107">
          <cell r="A1107">
            <v>0</v>
          </cell>
        </row>
        <row r="1108">
          <cell r="A1108">
            <v>0</v>
          </cell>
        </row>
        <row r="1109">
          <cell r="A1109">
            <v>0</v>
          </cell>
        </row>
        <row r="1110">
          <cell r="A1110">
            <v>0</v>
          </cell>
        </row>
        <row r="1111">
          <cell r="A1111">
            <v>0</v>
          </cell>
        </row>
        <row r="1112">
          <cell r="A1112">
            <v>0</v>
          </cell>
        </row>
        <row r="1113">
          <cell r="A1113">
            <v>0</v>
          </cell>
        </row>
        <row r="1114">
          <cell r="A1114">
            <v>0</v>
          </cell>
        </row>
        <row r="1115">
          <cell r="A1115">
            <v>0</v>
          </cell>
        </row>
        <row r="1116">
          <cell r="A1116">
            <v>0</v>
          </cell>
        </row>
        <row r="1117">
          <cell r="A1117">
            <v>0</v>
          </cell>
        </row>
        <row r="1118">
          <cell r="A1118">
            <v>0</v>
          </cell>
        </row>
        <row r="1119">
          <cell r="A1119">
            <v>0</v>
          </cell>
        </row>
        <row r="1120">
          <cell r="A1120">
            <v>0</v>
          </cell>
        </row>
        <row r="1121">
          <cell r="A1121">
            <v>0</v>
          </cell>
        </row>
        <row r="1122">
          <cell r="A1122">
            <v>0</v>
          </cell>
        </row>
        <row r="1123">
          <cell r="A1123">
            <v>0</v>
          </cell>
        </row>
        <row r="1124">
          <cell r="A1124">
            <v>0</v>
          </cell>
        </row>
        <row r="1125">
          <cell r="A1125">
            <v>0</v>
          </cell>
        </row>
        <row r="1126">
          <cell r="A1126">
            <v>0</v>
          </cell>
        </row>
        <row r="1127">
          <cell r="A1127">
            <v>0</v>
          </cell>
        </row>
        <row r="1128">
          <cell r="A1128">
            <v>0</v>
          </cell>
        </row>
        <row r="1129">
          <cell r="A1129">
            <v>0</v>
          </cell>
        </row>
        <row r="1130">
          <cell r="A1130">
            <v>0</v>
          </cell>
        </row>
        <row r="1131">
          <cell r="A1131">
            <v>0</v>
          </cell>
        </row>
        <row r="1132">
          <cell r="A1132">
            <v>0</v>
          </cell>
        </row>
        <row r="1133">
          <cell r="A1133">
            <v>0</v>
          </cell>
        </row>
        <row r="1134">
          <cell r="A1134">
            <v>0</v>
          </cell>
        </row>
        <row r="1135">
          <cell r="A1135">
            <v>0</v>
          </cell>
        </row>
        <row r="1136">
          <cell r="A1136">
            <v>0</v>
          </cell>
        </row>
        <row r="1137">
          <cell r="A1137">
            <v>0</v>
          </cell>
        </row>
        <row r="1138">
          <cell r="A1138">
            <v>0</v>
          </cell>
        </row>
        <row r="1139">
          <cell r="A1139">
            <v>0</v>
          </cell>
        </row>
        <row r="1140">
          <cell r="A1140">
            <v>0</v>
          </cell>
        </row>
        <row r="1141">
          <cell r="A1141">
            <v>0</v>
          </cell>
        </row>
        <row r="1142">
          <cell r="A1142">
            <v>0</v>
          </cell>
        </row>
        <row r="1143">
          <cell r="A1143">
            <v>0</v>
          </cell>
        </row>
        <row r="1144">
          <cell r="A1144">
            <v>0</v>
          </cell>
        </row>
        <row r="1145">
          <cell r="A1145">
            <v>0</v>
          </cell>
        </row>
        <row r="1146">
          <cell r="A1146">
            <v>0</v>
          </cell>
        </row>
        <row r="1147">
          <cell r="A1147">
            <v>0</v>
          </cell>
        </row>
        <row r="1148">
          <cell r="A1148">
            <v>0</v>
          </cell>
        </row>
        <row r="1149">
          <cell r="A1149">
            <v>0</v>
          </cell>
        </row>
        <row r="1150">
          <cell r="A1150">
            <v>0</v>
          </cell>
        </row>
        <row r="1151">
          <cell r="A1151">
            <v>0</v>
          </cell>
        </row>
        <row r="1152">
          <cell r="A1152">
            <v>0</v>
          </cell>
        </row>
        <row r="1153">
          <cell r="A1153">
            <v>0</v>
          </cell>
        </row>
        <row r="1154">
          <cell r="A1154">
            <v>0</v>
          </cell>
        </row>
        <row r="1155">
          <cell r="A1155">
            <v>0</v>
          </cell>
        </row>
        <row r="1156">
          <cell r="A1156">
            <v>0</v>
          </cell>
        </row>
        <row r="1157">
          <cell r="A1157">
            <v>0</v>
          </cell>
        </row>
        <row r="1158">
          <cell r="A1158">
            <v>0</v>
          </cell>
        </row>
        <row r="1159">
          <cell r="A1159">
            <v>0</v>
          </cell>
        </row>
        <row r="1160">
          <cell r="A1160">
            <v>0</v>
          </cell>
        </row>
        <row r="1161">
          <cell r="A1161">
            <v>0</v>
          </cell>
        </row>
        <row r="1162">
          <cell r="A1162">
            <v>0</v>
          </cell>
        </row>
        <row r="1163">
          <cell r="A1163">
            <v>0</v>
          </cell>
        </row>
        <row r="1164">
          <cell r="A1164">
            <v>0</v>
          </cell>
        </row>
        <row r="1165">
          <cell r="A1165">
            <v>0</v>
          </cell>
        </row>
        <row r="1166">
          <cell r="A1166">
            <v>0</v>
          </cell>
        </row>
        <row r="1167">
          <cell r="A1167">
            <v>0</v>
          </cell>
        </row>
        <row r="1168">
          <cell r="A1168">
            <v>0</v>
          </cell>
        </row>
        <row r="1169">
          <cell r="A1169">
            <v>0</v>
          </cell>
        </row>
        <row r="1170">
          <cell r="A1170">
            <v>0</v>
          </cell>
        </row>
        <row r="1171">
          <cell r="A1171">
            <v>0</v>
          </cell>
        </row>
        <row r="1172">
          <cell r="A1172">
            <v>0</v>
          </cell>
        </row>
        <row r="1173">
          <cell r="A1173">
            <v>0</v>
          </cell>
        </row>
        <row r="1174">
          <cell r="A1174">
            <v>0</v>
          </cell>
        </row>
        <row r="1175">
          <cell r="A1175">
            <v>0</v>
          </cell>
        </row>
        <row r="1176">
          <cell r="A1176">
            <v>0</v>
          </cell>
        </row>
        <row r="1177">
          <cell r="A1177">
            <v>0</v>
          </cell>
        </row>
        <row r="1178">
          <cell r="A1178">
            <v>0</v>
          </cell>
        </row>
        <row r="1179">
          <cell r="A1179">
            <v>0</v>
          </cell>
        </row>
        <row r="1180">
          <cell r="A1180">
            <v>0</v>
          </cell>
        </row>
        <row r="1181">
          <cell r="A1181">
            <v>0</v>
          </cell>
        </row>
        <row r="1182">
          <cell r="A1182">
            <v>0</v>
          </cell>
        </row>
        <row r="1183">
          <cell r="A1183">
            <v>0</v>
          </cell>
        </row>
        <row r="1184">
          <cell r="A1184">
            <v>0</v>
          </cell>
        </row>
        <row r="1185">
          <cell r="A1185">
            <v>0</v>
          </cell>
        </row>
        <row r="1186">
          <cell r="A1186">
            <v>0</v>
          </cell>
        </row>
        <row r="1187">
          <cell r="A1187">
            <v>0</v>
          </cell>
        </row>
        <row r="1188">
          <cell r="A1188">
            <v>0</v>
          </cell>
        </row>
        <row r="1189">
          <cell r="A1189">
            <v>0</v>
          </cell>
        </row>
        <row r="1190">
          <cell r="A1190">
            <v>0</v>
          </cell>
        </row>
        <row r="1191">
          <cell r="A1191">
            <v>0</v>
          </cell>
        </row>
        <row r="1192">
          <cell r="A1192">
            <v>0</v>
          </cell>
        </row>
        <row r="1193">
          <cell r="A1193">
            <v>0</v>
          </cell>
        </row>
        <row r="1194">
          <cell r="A1194">
            <v>0</v>
          </cell>
        </row>
        <row r="1195">
          <cell r="A1195">
            <v>0</v>
          </cell>
        </row>
        <row r="1196">
          <cell r="A1196">
            <v>0</v>
          </cell>
        </row>
        <row r="1197">
          <cell r="A1197">
            <v>0</v>
          </cell>
        </row>
        <row r="1198">
          <cell r="A1198">
            <v>0</v>
          </cell>
        </row>
        <row r="1199">
          <cell r="A1199">
            <v>0</v>
          </cell>
        </row>
        <row r="1200">
          <cell r="A1200">
            <v>0</v>
          </cell>
        </row>
        <row r="1201">
          <cell r="A1201">
            <v>0</v>
          </cell>
        </row>
        <row r="1202">
          <cell r="A1202">
            <v>0</v>
          </cell>
        </row>
        <row r="1203">
          <cell r="A1203">
            <v>0</v>
          </cell>
        </row>
        <row r="1204">
          <cell r="A1204">
            <v>0</v>
          </cell>
        </row>
        <row r="1205">
          <cell r="A1205">
            <v>0</v>
          </cell>
        </row>
        <row r="1206">
          <cell r="A1206">
            <v>0</v>
          </cell>
        </row>
        <row r="1207">
          <cell r="A1207">
            <v>0</v>
          </cell>
        </row>
        <row r="1208">
          <cell r="A1208">
            <v>0</v>
          </cell>
        </row>
        <row r="1209">
          <cell r="A1209">
            <v>0</v>
          </cell>
        </row>
        <row r="1210">
          <cell r="A1210">
            <v>0</v>
          </cell>
        </row>
        <row r="1211">
          <cell r="A1211">
            <v>0</v>
          </cell>
        </row>
        <row r="1212">
          <cell r="A1212">
            <v>0</v>
          </cell>
        </row>
        <row r="1213">
          <cell r="A1213">
            <v>0</v>
          </cell>
        </row>
        <row r="1214">
          <cell r="A1214">
            <v>0</v>
          </cell>
        </row>
        <row r="1215">
          <cell r="A1215">
            <v>0</v>
          </cell>
        </row>
        <row r="1216">
          <cell r="A1216">
            <v>0</v>
          </cell>
        </row>
        <row r="1217">
          <cell r="A1217">
            <v>0</v>
          </cell>
        </row>
        <row r="1218">
          <cell r="A1218">
            <v>0</v>
          </cell>
        </row>
        <row r="1219">
          <cell r="A1219">
            <v>0</v>
          </cell>
        </row>
        <row r="1220">
          <cell r="A1220">
            <v>0</v>
          </cell>
        </row>
        <row r="1221">
          <cell r="A1221">
            <v>0</v>
          </cell>
        </row>
        <row r="1222">
          <cell r="A1222">
            <v>0</v>
          </cell>
        </row>
        <row r="1223">
          <cell r="A1223">
            <v>0</v>
          </cell>
        </row>
        <row r="1224">
          <cell r="A1224">
            <v>0</v>
          </cell>
        </row>
        <row r="1225">
          <cell r="A1225">
            <v>0</v>
          </cell>
        </row>
        <row r="1226">
          <cell r="A1226">
            <v>0</v>
          </cell>
        </row>
        <row r="1227">
          <cell r="A1227">
            <v>0</v>
          </cell>
        </row>
        <row r="1228">
          <cell r="A1228">
            <v>0</v>
          </cell>
        </row>
        <row r="1229">
          <cell r="A1229">
            <v>0</v>
          </cell>
        </row>
        <row r="1230">
          <cell r="A1230">
            <v>0</v>
          </cell>
        </row>
        <row r="1231">
          <cell r="A1231">
            <v>0</v>
          </cell>
        </row>
        <row r="1232">
          <cell r="A1232">
            <v>0</v>
          </cell>
        </row>
        <row r="1233">
          <cell r="A1233">
            <v>0</v>
          </cell>
        </row>
        <row r="1234">
          <cell r="A1234">
            <v>0</v>
          </cell>
        </row>
        <row r="1235">
          <cell r="A1235">
            <v>0</v>
          </cell>
        </row>
        <row r="1236">
          <cell r="A1236">
            <v>0</v>
          </cell>
        </row>
        <row r="1237">
          <cell r="A1237">
            <v>0</v>
          </cell>
        </row>
        <row r="1238">
          <cell r="A1238">
            <v>0</v>
          </cell>
        </row>
        <row r="1239">
          <cell r="A1239">
            <v>0</v>
          </cell>
        </row>
        <row r="1240">
          <cell r="A1240">
            <v>0</v>
          </cell>
        </row>
        <row r="1241">
          <cell r="A1241">
            <v>0</v>
          </cell>
        </row>
        <row r="1242">
          <cell r="A1242">
            <v>0</v>
          </cell>
        </row>
        <row r="1243">
          <cell r="A1243">
            <v>0</v>
          </cell>
        </row>
        <row r="1244">
          <cell r="A1244">
            <v>0</v>
          </cell>
        </row>
        <row r="1245">
          <cell r="A1245">
            <v>0</v>
          </cell>
        </row>
        <row r="1246">
          <cell r="A1246">
            <v>0</v>
          </cell>
        </row>
        <row r="1247">
          <cell r="A1247">
            <v>0</v>
          </cell>
        </row>
        <row r="1248">
          <cell r="A1248">
            <v>0</v>
          </cell>
        </row>
        <row r="1249">
          <cell r="A1249">
            <v>0</v>
          </cell>
        </row>
        <row r="1250">
          <cell r="A1250">
            <v>0</v>
          </cell>
        </row>
        <row r="1251">
          <cell r="A1251">
            <v>0</v>
          </cell>
        </row>
        <row r="1252">
          <cell r="A1252">
            <v>0</v>
          </cell>
        </row>
        <row r="1253">
          <cell r="A1253">
            <v>0</v>
          </cell>
        </row>
        <row r="1254">
          <cell r="A1254">
            <v>0</v>
          </cell>
        </row>
        <row r="1255">
          <cell r="A1255">
            <v>0</v>
          </cell>
        </row>
        <row r="1256">
          <cell r="A1256">
            <v>0</v>
          </cell>
        </row>
        <row r="1257">
          <cell r="A1257">
            <v>0</v>
          </cell>
        </row>
        <row r="1258">
          <cell r="A1258">
            <v>0</v>
          </cell>
        </row>
        <row r="1259">
          <cell r="A1259">
            <v>0</v>
          </cell>
        </row>
        <row r="1260">
          <cell r="A1260">
            <v>0</v>
          </cell>
        </row>
        <row r="1261">
          <cell r="A1261">
            <v>0</v>
          </cell>
        </row>
        <row r="1262">
          <cell r="A1262">
            <v>0</v>
          </cell>
        </row>
        <row r="1263">
          <cell r="A1263">
            <v>0</v>
          </cell>
        </row>
        <row r="1264">
          <cell r="A1264">
            <v>0</v>
          </cell>
        </row>
        <row r="1265">
          <cell r="A1265">
            <v>0</v>
          </cell>
        </row>
        <row r="1266">
          <cell r="A1266">
            <v>0</v>
          </cell>
        </row>
        <row r="1267">
          <cell r="A1267">
            <v>0</v>
          </cell>
        </row>
        <row r="1268">
          <cell r="A1268">
            <v>0</v>
          </cell>
        </row>
        <row r="1269">
          <cell r="A1269">
            <v>0</v>
          </cell>
        </row>
        <row r="1270">
          <cell r="A1270">
            <v>0</v>
          </cell>
        </row>
        <row r="1271">
          <cell r="A1271">
            <v>0</v>
          </cell>
        </row>
        <row r="1272">
          <cell r="A1272">
            <v>0</v>
          </cell>
        </row>
        <row r="1273">
          <cell r="A1273">
            <v>0</v>
          </cell>
        </row>
        <row r="1274">
          <cell r="A1274">
            <v>0</v>
          </cell>
        </row>
        <row r="1275">
          <cell r="A1275">
            <v>0</v>
          </cell>
        </row>
        <row r="1276">
          <cell r="A1276">
            <v>0</v>
          </cell>
        </row>
        <row r="1277">
          <cell r="A1277">
            <v>0</v>
          </cell>
        </row>
        <row r="1278">
          <cell r="A1278">
            <v>0</v>
          </cell>
        </row>
        <row r="1279">
          <cell r="A1279">
            <v>0</v>
          </cell>
        </row>
        <row r="1280">
          <cell r="A1280">
            <v>0</v>
          </cell>
        </row>
        <row r="1281">
          <cell r="A1281">
            <v>0</v>
          </cell>
        </row>
        <row r="1282">
          <cell r="A1282">
            <v>0</v>
          </cell>
        </row>
        <row r="1283">
          <cell r="A1283">
            <v>0</v>
          </cell>
        </row>
        <row r="1284">
          <cell r="A1284">
            <v>0</v>
          </cell>
        </row>
        <row r="1285">
          <cell r="A1285">
            <v>0</v>
          </cell>
        </row>
        <row r="1286">
          <cell r="A1286">
            <v>0</v>
          </cell>
        </row>
        <row r="1287">
          <cell r="A1287">
            <v>0</v>
          </cell>
        </row>
        <row r="1288">
          <cell r="A1288">
            <v>0</v>
          </cell>
        </row>
        <row r="1289">
          <cell r="A1289">
            <v>0</v>
          </cell>
        </row>
        <row r="1290">
          <cell r="A1290">
            <v>0</v>
          </cell>
        </row>
        <row r="1291">
          <cell r="A1291">
            <v>0</v>
          </cell>
        </row>
        <row r="1292">
          <cell r="A1292">
            <v>0</v>
          </cell>
        </row>
        <row r="1293">
          <cell r="A1293">
            <v>0</v>
          </cell>
        </row>
        <row r="1294">
          <cell r="A1294">
            <v>0</v>
          </cell>
        </row>
        <row r="1295">
          <cell r="A1295">
            <v>0</v>
          </cell>
        </row>
        <row r="1296">
          <cell r="A1296">
            <v>0</v>
          </cell>
        </row>
        <row r="1297">
          <cell r="A1297">
            <v>0</v>
          </cell>
        </row>
        <row r="1298">
          <cell r="A1298">
            <v>0</v>
          </cell>
        </row>
        <row r="1299">
          <cell r="A1299">
            <v>0</v>
          </cell>
        </row>
        <row r="1300">
          <cell r="A1300">
            <v>0</v>
          </cell>
        </row>
        <row r="1301">
          <cell r="A1301">
            <v>0</v>
          </cell>
        </row>
        <row r="1302">
          <cell r="A1302">
            <v>0</v>
          </cell>
        </row>
        <row r="1303">
          <cell r="A1303">
            <v>0</v>
          </cell>
        </row>
        <row r="1304">
          <cell r="A1304">
            <v>0</v>
          </cell>
        </row>
        <row r="1305">
          <cell r="A1305">
            <v>0</v>
          </cell>
        </row>
        <row r="1306">
          <cell r="A1306">
            <v>0</v>
          </cell>
        </row>
        <row r="1307">
          <cell r="A1307">
            <v>0</v>
          </cell>
        </row>
        <row r="1308">
          <cell r="A1308">
            <v>0</v>
          </cell>
        </row>
        <row r="1309">
          <cell r="A1309">
            <v>0</v>
          </cell>
        </row>
        <row r="1310">
          <cell r="A1310">
            <v>0</v>
          </cell>
        </row>
        <row r="1311">
          <cell r="A1311">
            <v>0</v>
          </cell>
        </row>
        <row r="1312">
          <cell r="A1312">
            <v>0</v>
          </cell>
        </row>
        <row r="1313">
          <cell r="A1313">
            <v>0</v>
          </cell>
        </row>
        <row r="1314">
          <cell r="A1314">
            <v>0</v>
          </cell>
        </row>
        <row r="1315">
          <cell r="A1315">
            <v>0</v>
          </cell>
        </row>
        <row r="1316">
          <cell r="A1316">
            <v>0</v>
          </cell>
        </row>
        <row r="1317">
          <cell r="A1317">
            <v>0</v>
          </cell>
        </row>
        <row r="1318">
          <cell r="A1318">
            <v>0</v>
          </cell>
        </row>
        <row r="1319">
          <cell r="A1319">
            <v>0</v>
          </cell>
        </row>
        <row r="1320">
          <cell r="A1320">
            <v>0</v>
          </cell>
        </row>
        <row r="1321">
          <cell r="A1321">
            <v>0</v>
          </cell>
        </row>
        <row r="1322">
          <cell r="A1322">
            <v>0</v>
          </cell>
        </row>
        <row r="1323">
          <cell r="A1323">
            <v>0</v>
          </cell>
        </row>
        <row r="1324">
          <cell r="A1324">
            <v>0</v>
          </cell>
        </row>
        <row r="1325">
          <cell r="A1325">
            <v>0</v>
          </cell>
        </row>
        <row r="1326">
          <cell r="A1326">
            <v>0</v>
          </cell>
        </row>
        <row r="1327">
          <cell r="A1327">
            <v>0</v>
          </cell>
        </row>
        <row r="1328">
          <cell r="A1328">
            <v>0</v>
          </cell>
        </row>
        <row r="1329">
          <cell r="A1329">
            <v>0</v>
          </cell>
        </row>
        <row r="1330">
          <cell r="A1330">
            <v>0</v>
          </cell>
        </row>
        <row r="1331">
          <cell r="A1331">
            <v>0</v>
          </cell>
        </row>
        <row r="1332">
          <cell r="A1332">
            <v>0</v>
          </cell>
        </row>
        <row r="1333">
          <cell r="A1333">
            <v>0</v>
          </cell>
        </row>
        <row r="1334">
          <cell r="A1334">
            <v>0</v>
          </cell>
        </row>
        <row r="1335">
          <cell r="A1335">
            <v>0</v>
          </cell>
        </row>
        <row r="1336">
          <cell r="A1336">
            <v>0</v>
          </cell>
        </row>
        <row r="1337">
          <cell r="A1337">
            <v>0</v>
          </cell>
        </row>
        <row r="1338">
          <cell r="A1338">
            <v>0</v>
          </cell>
        </row>
        <row r="1339">
          <cell r="A1339">
            <v>0</v>
          </cell>
        </row>
        <row r="1340">
          <cell r="A1340">
            <v>0</v>
          </cell>
        </row>
        <row r="1341">
          <cell r="A1341">
            <v>0</v>
          </cell>
        </row>
        <row r="1342">
          <cell r="A1342">
            <v>0</v>
          </cell>
        </row>
        <row r="1343">
          <cell r="A1343">
            <v>0</v>
          </cell>
        </row>
        <row r="1344">
          <cell r="A1344">
            <v>0</v>
          </cell>
        </row>
        <row r="1345">
          <cell r="A1345">
            <v>0</v>
          </cell>
        </row>
        <row r="1346">
          <cell r="A1346">
            <v>0</v>
          </cell>
        </row>
        <row r="1347">
          <cell r="A1347">
            <v>0</v>
          </cell>
        </row>
        <row r="1348">
          <cell r="A1348">
            <v>0</v>
          </cell>
        </row>
        <row r="1349">
          <cell r="A1349">
            <v>0</v>
          </cell>
        </row>
        <row r="1350">
          <cell r="A1350">
            <v>0</v>
          </cell>
        </row>
        <row r="1351">
          <cell r="A1351">
            <v>0</v>
          </cell>
        </row>
        <row r="1352">
          <cell r="A1352">
            <v>0</v>
          </cell>
        </row>
        <row r="1353">
          <cell r="A1353">
            <v>0</v>
          </cell>
        </row>
        <row r="1354">
          <cell r="A1354">
            <v>0</v>
          </cell>
        </row>
        <row r="1355">
          <cell r="A1355">
            <v>0</v>
          </cell>
        </row>
        <row r="1356">
          <cell r="A1356">
            <v>0</v>
          </cell>
        </row>
        <row r="1357">
          <cell r="A1357">
            <v>0</v>
          </cell>
        </row>
        <row r="1358">
          <cell r="A1358">
            <v>0</v>
          </cell>
        </row>
        <row r="1359">
          <cell r="A1359">
            <v>0</v>
          </cell>
        </row>
        <row r="1360">
          <cell r="A1360">
            <v>0</v>
          </cell>
        </row>
        <row r="1361">
          <cell r="A1361">
            <v>0</v>
          </cell>
        </row>
        <row r="1362">
          <cell r="A1362">
            <v>0</v>
          </cell>
        </row>
        <row r="1363">
          <cell r="A1363">
            <v>0</v>
          </cell>
        </row>
        <row r="1364">
          <cell r="A1364">
            <v>0</v>
          </cell>
        </row>
        <row r="1365">
          <cell r="A1365">
            <v>0</v>
          </cell>
        </row>
        <row r="1366">
          <cell r="A1366">
            <v>0</v>
          </cell>
        </row>
        <row r="1367">
          <cell r="A1367">
            <v>0</v>
          </cell>
        </row>
        <row r="1368">
          <cell r="A1368">
            <v>0</v>
          </cell>
        </row>
        <row r="1369">
          <cell r="A1369">
            <v>0</v>
          </cell>
        </row>
        <row r="1370">
          <cell r="A1370">
            <v>0</v>
          </cell>
        </row>
        <row r="1371">
          <cell r="A1371">
            <v>0</v>
          </cell>
        </row>
        <row r="1372">
          <cell r="A1372">
            <v>0</v>
          </cell>
        </row>
        <row r="1373">
          <cell r="A1373">
            <v>0</v>
          </cell>
        </row>
        <row r="1374">
          <cell r="A1374">
            <v>0</v>
          </cell>
        </row>
        <row r="1375">
          <cell r="A1375">
            <v>0</v>
          </cell>
        </row>
        <row r="1376">
          <cell r="A1376">
            <v>0</v>
          </cell>
        </row>
        <row r="1377">
          <cell r="A1377">
            <v>0</v>
          </cell>
        </row>
        <row r="1378">
          <cell r="A1378">
            <v>0</v>
          </cell>
        </row>
        <row r="1379">
          <cell r="A1379">
            <v>0</v>
          </cell>
        </row>
        <row r="1380">
          <cell r="A1380">
            <v>0</v>
          </cell>
        </row>
        <row r="1381">
          <cell r="A1381">
            <v>0</v>
          </cell>
        </row>
        <row r="1382">
          <cell r="A1382">
            <v>0</v>
          </cell>
        </row>
        <row r="1383">
          <cell r="A1383">
            <v>0</v>
          </cell>
        </row>
        <row r="1384">
          <cell r="A1384">
            <v>0</v>
          </cell>
        </row>
        <row r="1385">
          <cell r="A1385">
            <v>0</v>
          </cell>
        </row>
        <row r="1386">
          <cell r="A1386">
            <v>0</v>
          </cell>
        </row>
        <row r="1387">
          <cell r="A1387">
            <v>0</v>
          </cell>
        </row>
        <row r="1388">
          <cell r="A1388">
            <v>0</v>
          </cell>
        </row>
        <row r="1389">
          <cell r="A1389">
            <v>0</v>
          </cell>
        </row>
        <row r="1390">
          <cell r="A1390">
            <v>0</v>
          </cell>
        </row>
        <row r="1391">
          <cell r="A1391">
            <v>0</v>
          </cell>
        </row>
        <row r="1392">
          <cell r="A1392">
            <v>0</v>
          </cell>
        </row>
        <row r="1393">
          <cell r="A1393">
            <v>0</v>
          </cell>
        </row>
        <row r="1394">
          <cell r="A1394">
            <v>0</v>
          </cell>
        </row>
        <row r="1395">
          <cell r="A1395">
            <v>0</v>
          </cell>
        </row>
        <row r="1396">
          <cell r="A1396">
            <v>0</v>
          </cell>
        </row>
        <row r="1397">
          <cell r="A1397">
            <v>0</v>
          </cell>
        </row>
        <row r="1398">
          <cell r="A1398">
            <v>0</v>
          </cell>
        </row>
        <row r="1399">
          <cell r="A1399">
            <v>0</v>
          </cell>
        </row>
        <row r="1400">
          <cell r="A1400">
            <v>0</v>
          </cell>
        </row>
        <row r="1401">
          <cell r="A1401">
            <v>0</v>
          </cell>
        </row>
        <row r="1402">
          <cell r="A1402">
            <v>0</v>
          </cell>
        </row>
        <row r="1403">
          <cell r="A1403">
            <v>0</v>
          </cell>
        </row>
        <row r="1404">
          <cell r="A1404">
            <v>0</v>
          </cell>
        </row>
        <row r="1405">
          <cell r="A1405">
            <v>0</v>
          </cell>
        </row>
        <row r="1406">
          <cell r="A1406">
            <v>0</v>
          </cell>
        </row>
        <row r="1407">
          <cell r="A1407">
            <v>0</v>
          </cell>
        </row>
        <row r="1408">
          <cell r="A1408">
            <v>0</v>
          </cell>
        </row>
        <row r="1409">
          <cell r="A1409">
            <v>0</v>
          </cell>
        </row>
        <row r="1410">
          <cell r="A1410">
            <v>0</v>
          </cell>
        </row>
        <row r="1411">
          <cell r="A1411">
            <v>0</v>
          </cell>
        </row>
        <row r="1412">
          <cell r="A1412">
            <v>0</v>
          </cell>
        </row>
        <row r="1413">
          <cell r="A1413">
            <v>0</v>
          </cell>
        </row>
        <row r="1414">
          <cell r="A1414">
            <v>0</v>
          </cell>
        </row>
        <row r="1415">
          <cell r="A1415">
            <v>0</v>
          </cell>
        </row>
        <row r="1416">
          <cell r="A1416">
            <v>0</v>
          </cell>
        </row>
        <row r="1417">
          <cell r="A1417">
            <v>0</v>
          </cell>
        </row>
        <row r="1418">
          <cell r="A1418">
            <v>0</v>
          </cell>
        </row>
        <row r="1419">
          <cell r="A1419">
            <v>0</v>
          </cell>
        </row>
        <row r="1420">
          <cell r="A1420">
            <v>0</v>
          </cell>
        </row>
        <row r="1421">
          <cell r="A1421">
            <v>0</v>
          </cell>
        </row>
        <row r="1422">
          <cell r="A1422">
            <v>0</v>
          </cell>
        </row>
        <row r="1423">
          <cell r="A1423">
            <v>0</v>
          </cell>
        </row>
        <row r="1424">
          <cell r="A1424">
            <v>0</v>
          </cell>
        </row>
        <row r="1425">
          <cell r="A1425">
            <v>0</v>
          </cell>
        </row>
        <row r="1426">
          <cell r="A1426">
            <v>0</v>
          </cell>
        </row>
        <row r="1427">
          <cell r="A1427">
            <v>0</v>
          </cell>
        </row>
        <row r="1428">
          <cell r="A1428">
            <v>0</v>
          </cell>
        </row>
        <row r="1429">
          <cell r="A1429">
            <v>0</v>
          </cell>
        </row>
        <row r="1430">
          <cell r="A1430">
            <v>0</v>
          </cell>
        </row>
        <row r="1431">
          <cell r="A1431">
            <v>0</v>
          </cell>
        </row>
        <row r="1432">
          <cell r="A1432">
            <v>0</v>
          </cell>
        </row>
        <row r="1433">
          <cell r="A1433">
            <v>0</v>
          </cell>
        </row>
        <row r="1434">
          <cell r="A1434">
            <v>0</v>
          </cell>
        </row>
        <row r="1435">
          <cell r="A1435">
            <v>0</v>
          </cell>
        </row>
        <row r="1436">
          <cell r="A1436">
            <v>0</v>
          </cell>
        </row>
        <row r="1437">
          <cell r="A1437">
            <v>0</v>
          </cell>
        </row>
        <row r="1438">
          <cell r="A1438">
            <v>0</v>
          </cell>
        </row>
        <row r="1439">
          <cell r="A1439">
            <v>0</v>
          </cell>
        </row>
        <row r="1440">
          <cell r="A1440">
            <v>0</v>
          </cell>
        </row>
        <row r="1441">
          <cell r="A1441">
            <v>0</v>
          </cell>
        </row>
        <row r="1442">
          <cell r="A1442">
            <v>0</v>
          </cell>
        </row>
        <row r="1443">
          <cell r="A1443">
            <v>0</v>
          </cell>
        </row>
        <row r="1444">
          <cell r="A1444">
            <v>0</v>
          </cell>
        </row>
        <row r="1445">
          <cell r="A1445">
            <v>0</v>
          </cell>
        </row>
        <row r="1446">
          <cell r="A1446">
            <v>0</v>
          </cell>
        </row>
        <row r="1447">
          <cell r="A1447">
            <v>0</v>
          </cell>
        </row>
        <row r="1448">
          <cell r="A1448">
            <v>0</v>
          </cell>
        </row>
        <row r="1449">
          <cell r="A1449">
            <v>0</v>
          </cell>
        </row>
        <row r="1450">
          <cell r="A1450">
            <v>0</v>
          </cell>
        </row>
        <row r="1451">
          <cell r="A1451">
            <v>0</v>
          </cell>
        </row>
        <row r="1452">
          <cell r="A1452">
            <v>0</v>
          </cell>
        </row>
        <row r="1453">
          <cell r="A1453">
            <v>0</v>
          </cell>
        </row>
        <row r="1454">
          <cell r="A1454">
            <v>0</v>
          </cell>
        </row>
        <row r="1455">
          <cell r="A1455">
            <v>0</v>
          </cell>
        </row>
        <row r="1456">
          <cell r="A1456">
            <v>0</v>
          </cell>
        </row>
        <row r="1457">
          <cell r="A1457">
            <v>0</v>
          </cell>
        </row>
        <row r="1458">
          <cell r="A1458">
            <v>0</v>
          </cell>
        </row>
        <row r="1459">
          <cell r="A1459">
            <v>0</v>
          </cell>
        </row>
        <row r="1460">
          <cell r="A1460">
            <v>0</v>
          </cell>
        </row>
        <row r="1461">
          <cell r="A1461">
            <v>0</v>
          </cell>
        </row>
        <row r="1462">
          <cell r="A1462">
            <v>0</v>
          </cell>
        </row>
        <row r="1463">
          <cell r="A1463">
            <v>0</v>
          </cell>
        </row>
        <row r="1464">
          <cell r="A1464">
            <v>0</v>
          </cell>
        </row>
        <row r="1465">
          <cell r="A1465">
            <v>0</v>
          </cell>
        </row>
        <row r="1466">
          <cell r="A1466">
            <v>0</v>
          </cell>
        </row>
        <row r="1467">
          <cell r="A1467">
            <v>0</v>
          </cell>
        </row>
        <row r="1468">
          <cell r="A1468">
            <v>0</v>
          </cell>
        </row>
        <row r="1469">
          <cell r="A1469">
            <v>0</v>
          </cell>
        </row>
        <row r="1470">
          <cell r="A1470">
            <v>0</v>
          </cell>
        </row>
        <row r="1471">
          <cell r="A1471">
            <v>0</v>
          </cell>
        </row>
        <row r="1472">
          <cell r="A1472">
            <v>0</v>
          </cell>
        </row>
        <row r="1473">
          <cell r="A1473">
            <v>0</v>
          </cell>
        </row>
        <row r="1474">
          <cell r="A1474">
            <v>0</v>
          </cell>
        </row>
        <row r="1475">
          <cell r="A1475">
            <v>0</v>
          </cell>
        </row>
        <row r="1476">
          <cell r="A1476">
            <v>0</v>
          </cell>
        </row>
        <row r="1477">
          <cell r="A1477">
            <v>0</v>
          </cell>
        </row>
        <row r="1478">
          <cell r="A1478">
            <v>0</v>
          </cell>
        </row>
        <row r="1479">
          <cell r="A1479">
            <v>0</v>
          </cell>
        </row>
        <row r="1480">
          <cell r="A1480">
            <v>0</v>
          </cell>
        </row>
        <row r="1481">
          <cell r="A1481">
            <v>0</v>
          </cell>
        </row>
        <row r="1482">
          <cell r="A1482">
            <v>0</v>
          </cell>
        </row>
        <row r="1483">
          <cell r="A1483">
            <v>0</v>
          </cell>
        </row>
        <row r="1484">
          <cell r="A1484">
            <v>0</v>
          </cell>
        </row>
        <row r="1485">
          <cell r="A1485">
            <v>0</v>
          </cell>
        </row>
        <row r="1486">
          <cell r="A1486">
            <v>0</v>
          </cell>
        </row>
        <row r="1487">
          <cell r="A1487">
            <v>0</v>
          </cell>
        </row>
        <row r="1488">
          <cell r="A1488">
            <v>0</v>
          </cell>
        </row>
        <row r="1489">
          <cell r="A1489">
            <v>0</v>
          </cell>
        </row>
        <row r="1490">
          <cell r="A1490">
            <v>0</v>
          </cell>
        </row>
        <row r="1491">
          <cell r="A1491">
            <v>0</v>
          </cell>
        </row>
        <row r="1492">
          <cell r="A1492">
            <v>0</v>
          </cell>
        </row>
        <row r="1493">
          <cell r="A1493">
            <v>0</v>
          </cell>
        </row>
        <row r="1494">
          <cell r="A1494">
            <v>0</v>
          </cell>
        </row>
        <row r="1495">
          <cell r="A1495">
            <v>0</v>
          </cell>
        </row>
        <row r="1496">
          <cell r="A1496">
            <v>0</v>
          </cell>
        </row>
        <row r="1497">
          <cell r="A1497">
            <v>0</v>
          </cell>
        </row>
        <row r="1498">
          <cell r="A1498">
            <v>0</v>
          </cell>
        </row>
        <row r="1499">
          <cell r="A1499">
            <v>0</v>
          </cell>
        </row>
        <row r="1500">
          <cell r="A1500">
            <v>0</v>
          </cell>
        </row>
        <row r="1501">
          <cell r="A1501">
            <v>0</v>
          </cell>
        </row>
        <row r="1502">
          <cell r="A1502">
            <v>0</v>
          </cell>
        </row>
        <row r="1503">
          <cell r="A1503">
            <v>0</v>
          </cell>
        </row>
        <row r="1504">
          <cell r="A1504">
            <v>0</v>
          </cell>
        </row>
        <row r="1505">
          <cell r="A1505">
            <v>0</v>
          </cell>
        </row>
        <row r="1506">
          <cell r="A1506">
            <v>0</v>
          </cell>
        </row>
        <row r="1507">
          <cell r="A1507">
            <v>0</v>
          </cell>
        </row>
        <row r="1508">
          <cell r="A1508">
            <v>0</v>
          </cell>
        </row>
        <row r="1509">
          <cell r="A1509">
            <v>0</v>
          </cell>
        </row>
        <row r="1510">
          <cell r="A1510">
            <v>0</v>
          </cell>
        </row>
        <row r="1511">
          <cell r="A1511">
            <v>0</v>
          </cell>
        </row>
        <row r="1512">
          <cell r="A1512">
            <v>0</v>
          </cell>
        </row>
        <row r="1513">
          <cell r="A1513">
            <v>0</v>
          </cell>
        </row>
        <row r="1514">
          <cell r="A1514">
            <v>0</v>
          </cell>
        </row>
        <row r="1515">
          <cell r="A1515">
            <v>0</v>
          </cell>
        </row>
        <row r="1516">
          <cell r="A1516">
            <v>0</v>
          </cell>
        </row>
        <row r="1517">
          <cell r="A1517">
            <v>0</v>
          </cell>
        </row>
        <row r="1518">
          <cell r="A1518">
            <v>0</v>
          </cell>
        </row>
        <row r="1519">
          <cell r="A1519">
            <v>0</v>
          </cell>
        </row>
        <row r="1520">
          <cell r="A1520">
            <v>0</v>
          </cell>
        </row>
        <row r="1521">
          <cell r="A1521">
            <v>0</v>
          </cell>
        </row>
        <row r="1522">
          <cell r="A1522">
            <v>0</v>
          </cell>
        </row>
        <row r="1523">
          <cell r="A1523">
            <v>0</v>
          </cell>
        </row>
        <row r="1524">
          <cell r="A1524">
            <v>0</v>
          </cell>
        </row>
        <row r="1525">
          <cell r="A1525">
            <v>0</v>
          </cell>
        </row>
        <row r="1526">
          <cell r="A1526">
            <v>0</v>
          </cell>
        </row>
        <row r="1527">
          <cell r="A1527">
            <v>0</v>
          </cell>
        </row>
        <row r="1528">
          <cell r="A1528">
            <v>0</v>
          </cell>
        </row>
        <row r="1529">
          <cell r="A1529">
            <v>0</v>
          </cell>
        </row>
        <row r="1530">
          <cell r="A1530">
            <v>0</v>
          </cell>
        </row>
        <row r="1531">
          <cell r="A1531">
            <v>0</v>
          </cell>
        </row>
        <row r="1532">
          <cell r="A1532">
            <v>0</v>
          </cell>
        </row>
        <row r="1533">
          <cell r="A1533">
            <v>0</v>
          </cell>
        </row>
        <row r="1534">
          <cell r="A1534">
            <v>0</v>
          </cell>
        </row>
        <row r="1535">
          <cell r="A1535">
            <v>0</v>
          </cell>
        </row>
        <row r="1536">
          <cell r="A1536">
            <v>0</v>
          </cell>
        </row>
        <row r="1537">
          <cell r="A1537">
            <v>0</v>
          </cell>
        </row>
        <row r="1538">
          <cell r="A1538">
            <v>0</v>
          </cell>
        </row>
        <row r="1539">
          <cell r="A1539">
            <v>0</v>
          </cell>
        </row>
        <row r="1540">
          <cell r="A1540">
            <v>0</v>
          </cell>
        </row>
        <row r="1541">
          <cell r="A1541">
            <v>0</v>
          </cell>
        </row>
        <row r="1542">
          <cell r="A1542">
            <v>0</v>
          </cell>
        </row>
        <row r="1543">
          <cell r="A1543">
            <v>0</v>
          </cell>
        </row>
        <row r="1544">
          <cell r="A1544">
            <v>0</v>
          </cell>
        </row>
        <row r="1545">
          <cell r="A1545">
            <v>0</v>
          </cell>
        </row>
        <row r="1546">
          <cell r="A1546">
            <v>0</v>
          </cell>
        </row>
        <row r="1547">
          <cell r="A1547">
            <v>0</v>
          </cell>
        </row>
        <row r="1548">
          <cell r="A1548">
            <v>0</v>
          </cell>
        </row>
        <row r="1549">
          <cell r="A1549">
            <v>0</v>
          </cell>
        </row>
        <row r="1550">
          <cell r="A1550">
            <v>0</v>
          </cell>
        </row>
        <row r="1551">
          <cell r="A1551">
            <v>0</v>
          </cell>
        </row>
        <row r="1552">
          <cell r="A1552">
            <v>0</v>
          </cell>
        </row>
        <row r="1553">
          <cell r="A1553">
            <v>0</v>
          </cell>
        </row>
        <row r="1554">
          <cell r="A1554">
            <v>0</v>
          </cell>
        </row>
        <row r="1555">
          <cell r="A1555">
            <v>0</v>
          </cell>
        </row>
        <row r="1556">
          <cell r="A1556">
            <v>0</v>
          </cell>
        </row>
        <row r="1557">
          <cell r="A1557">
            <v>0</v>
          </cell>
        </row>
        <row r="1558">
          <cell r="A1558">
            <v>0</v>
          </cell>
        </row>
        <row r="1559">
          <cell r="A1559">
            <v>0</v>
          </cell>
        </row>
        <row r="1560">
          <cell r="A1560">
            <v>0</v>
          </cell>
        </row>
        <row r="1561">
          <cell r="A1561">
            <v>0</v>
          </cell>
        </row>
        <row r="1562">
          <cell r="A1562">
            <v>0</v>
          </cell>
        </row>
        <row r="1563">
          <cell r="A1563">
            <v>0</v>
          </cell>
        </row>
        <row r="1564">
          <cell r="A1564">
            <v>0</v>
          </cell>
        </row>
        <row r="1565">
          <cell r="A1565">
            <v>0</v>
          </cell>
        </row>
        <row r="1566">
          <cell r="A1566">
            <v>0</v>
          </cell>
        </row>
        <row r="1567">
          <cell r="A1567">
            <v>0</v>
          </cell>
        </row>
        <row r="1568">
          <cell r="A1568">
            <v>0</v>
          </cell>
        </row>
        <row r="1569">
          <cell r="A1569">
            <v>0</v>
          </cell>
        </row>
        <row r="1570">
          <cell r="A1570">
            <v>0</v>
          </cell>
        </row>
        <row r="1571">
          <cell r="A1571">
            <v>0</v>
          </cell>
        </row>
        <row r="1572">
          <cell r="A1572">
            <v>0</v>
          </cell>
        </row>
        <row r="1573">
          <cell r="A1573">
            <v>0</v>
          </cell>
        </row>
        <row r="1574">
          <cell r="A1574">
            <v>0</v>
          </cell>
        </row>
        <row r="1575">
          <cell r="A1575">
            <v>0</v>
          </cell>
        </row>
        <row r="1576">
          <cell r="A1576">
            <v>0</v>
          </cell>
        </row>
        <row r="1577">
          <cell r="A1577">
            <v>0</v>
          </cell>
        </row>
        <row r="1578">
          <cell r="A1578">
            <v>0</v>
          </cell>
        </row>
        <row r="1579">
          <cell r="A1579">
            <v>0</v>
          </cell>
        </row>
        <row r="1580">
          <cell r="A1580">
            <v>0</v>
          </cell>
        </row>
        <row r="1581">
          <cell r="A1581">
            <v>0</v>
          </cell>
        </row>
        <row r="1582">
          <cell r="A1582">
            <v>0</v>
          </cell>
        </row>
        <row r="1583">
          <cell r="A1583">
            <v>0</v>
          </cell>
        </row>
        <row r="1584">
          <cell r="A1584">
            <v>0</v>
          </cell>
        </row>
        <row r="1585">
          <cell r="A1585">
            <v>0</v>
          </cell>
        </row>
        <row r="1586">
          <cell r="A1586">
            <v>0</v>
          </cell>
        </row>
        <row r="1587">
          <cell r="A1587">
            <v>0</v>
          </cell>
        </row>
        <row r="1588">
          <cell r="A1588">
            <v>0</v>
          </cell>
        </row>
        <row r="1589">
          <cell r="A1589">
            <v>0</v>
          </cell>
        </row>
        <row r="1590">
          <cell r="A1590">
            <v>0</v>
          </cell>
        </row>
        <row r="1591">
          <cell r="A1591">
            <v>0</v>
          </cell>
        </row>
        <row r="1592">
          <cell r="A1592">
            <v>0</v>
          </cell>
        </row>
        <row r="1593">
          <cell r="A1593">
            <v>0</v>
          </cell>
        </row>
        <row r="1594">
          <cell r="A1594">
            <v>0</v>
          </cell>
        </row>
        <row r="1595">
          <cell r="A1595">
            <v>0</v>
          </cell>
        </row>
        <row r="1596">
          <cell r="A1596">
            <v>0</v>
          </cell>
        </row>
        <row r="1597">
          <cell r="A1597">
            <v>0</v>
          </cell>
        </row>
        <row r="1598">
          <cell r="A1598">
            <v>0</v>
          </cell>
        </row>
        <row r="1599">
          <cell r="A1599">
            <v>0</v>
          </cell>
        </row>
        <row r="1600">
          <cell r="A1600">
            <v>0</v>
          </cell>
        </row>
        <row r="1601">
          <cell r="A1601">
            <v>0</v>
          </cell>
        </row>
        <row r="1602">
          <cell r="A1602">
            <v>0</v>
          </cell>
        </row>
        <row r="1603">
          <cell r="A1603">
            <v>0</v>
          </cell>
        </row>
        <row r="1604">
          <cell r="A1604">
            <v>0</v>
          </cell>
        </row>
        <row r="1605">
          <cell r="A1605">
            <v>0</v>
          </cell>
        </row>
        <row r="1606">
          <cell r="A1606">
            <v>0</v>
          </cell>
        </row>
        <row r="1607">
          <cell r="A1607">
            <v>0</v>
          </cell>
        </row>
        <row r="1608">
          <cell r="A1608">
            <v>0</v>
          </cell>
        </row>
        <row r="1609">
          <cell r="A1609">
            <v>0</v>
          </cell>
        </row>
        <row r="1610">
          <cell r="A1610">
            <v>0</v>
          </cell>
        </row>
        <row r="1611">
          <cell r="A1611">
            <v>0</v>
          </cell>
        </row>
        <row r="1612">
          <cell r="A1612">
            <v>0</v>
          </cell>
        </row>
        <row r="1613">
          <cell r="A1613">
            <v>0</v>
          </cell>
        </row>
        <row r="1614">
          <cell r="A1614">
            <v>0</v>
          </cell>
        </row>
        <row r="1615">
          <cell r="A1615">
            <v>0</v>
          </cell>
        </row>
        <row r="1616">
          <cell r="A1616">
            <v>0</v>
          </cell>
        </row>
        <row r="1617">
          <cell r="A1617">
            <v>0</v>
          </cell>
        </row>
        <row r="1618">
          <cell r="A1618">
            <v>0</v>
          </cell>
        </row>
        <row r="1619">
          <cell r="A1619">
            <v>0</v>
          </cell>
        </row>
        <row r="1620">
          <cell r="A1620">
            <v>0</v>
          </cell>
        </row>
        <row r="1621">
          <cell r="A1621">
            <v>0</v>
          </cell>
        </row>
        <row r="1622">
          <cell r="A1622">
            <v>0</v>
          </cell>
        </row>
        <row r="1623">
          <cell r="A1623">
            <v>0</v>
          </cell>
        </row>
        <row r="1624">
          <cell r="A1624">
            <v>0</v>
          </cell>
        </row>
        <row r="1625">
          <cell r="A1625">
            <v>0</v>
          </cell>
        </row>
        <row r="1626">
          <cell r="A1626">
            <v>0</v>
          </cell>
        </row>
        <row r="1627">
          <cell r="A1627">
            <v>0</v>
          </cell>
        </row>
        <row r="1628">
          <cell r="A1628">
            <v>0</v>
          </cell>
        </row>
        <row r="1629">
          <cell r="A1629">
            <v>0</v>
          </cell>
        </row>
        <row r="1630">
          <cell r="A1630">
            <v>0</v>
          </cell>
        </row>
        <row r="1631">
          <cell r="A1631">
            <v>0</v>
          </cell>
        </row>
        <row r="1632">
          <cell r="A1632">
            <v>0</v>
          </cell>
        </row>
        <row r="1633">
          <cell r="A1633">
            <v>0</v>
          </cell>
        </row>
        <row r="1634">
          <cell r="A1634">
            <v>0</v>
          </cell>
        </row>
        <row r="1635">
          <cell r="A1635">
            <v>0</v>
          </cell>
        </row>
        <row r="1636">
          <cell r="A1636">
            <v>0</v>
          </cell>
        </row>
        <row r="1637">
          <cell r="A1637">
            <v>0</v>
          </cell>
        </row>
        <row r="1638">
          <cell r="A1638">
            <v>0</v>
          </cell>
        </row>
        <row r="1639">
          <cell r="A1639">
            <v>0</v>
          </cell>
        </row>
        <row r="1640">
          <cell r="A1640">
            <v>0</v>
          </cell>
        </row>
        <row r="1641">
          <cell r="A1641">
            <v>0</v>
          </cell>
        </row>
        <row r="1642">
          <cell r="A1642">
            <v>0</v>
          </cell>
        </row>
        <row r="1643">
          <cell r="A1643">
            <v>0</v>
          </cell>
        </row>
        <row r="1644">
          <cell r="A1644">
            <v>0</v>
          </cell>
        </row>
        <row r="1645">
          <cell r="A1645">
            <v>0</v>
          </cell>
        </row>
        <row r="1646">
          <cell r="A1646">
            <v>0</v>
          </cell>
        </row>
        <row r="1647">
          <cell r="A1647">
            <v>0</v>
          </cell>
        </row>
        <row r="1648">
          <cell r="A1648">
            <v>0</v>
          </cell>
        </row>
        <row r="1649">
          <cell r="A1649">
            <v>0</v>
          </cell>
        </row>
        <row r="1650">
          <cell r="A1650">
            <v>0</v>
          </cell>
        </row>
        <row r="1651">
          <cell r="A1651">
            <v>0</v>
          </cell>
        </row>
        <row r="1652">
          <cell r="A1652">
            <v>0</v>
          </cell>
        </row>
        <row r="1653">
          <cell r="A1653">
            <v>0</v>
          </cell>
        </row>
        <row r="1654">
          <cell r="A1654">
            <v>0</v>
          </cell>
        </row>
        <row r="1655">
          <cell r="A1655">
            <v>0</v>
          </cell>
        </row>
        <row r="1656">
          <cell r="A1656">
            <v>0</v>
          </cell>
        </row>
        <row r="1657">
          <cell r="A1657">
            <v>0</v>
          </cell>
        </row>
        <row r="1658">
          <cell r="A1658">
            <v>0</v>
          </cell>
        </row>
        <row r="1659">
          <cell r="A1659">
            <v>0</v>
          </cell>
        </row>
        <row r="1660">
          <cell r="A1660">
            <v>0</v>
          </cell>
        </row>
        <row r="1661">
          <cell r="A1661">
            <v>0</v>
          </cell>
        </row>
        <row r="1662">
          <cell r="A1662">
            <v>0</v>
          </cell>
        </row>
        <row r="1663">
          <cell r="A1663">
            <v>0</v>
          </cell>
        </row>
        <row r="1664">
          <cell r="A1664">
            <v>0</v>
          </cell>
        </row>
        <row r="1665">
          <cell r="A1665">
            <v>0</v>
          </cell>
        </row>
        <row r="1666">
          <cell r="A1666">
            <v>0</v>
          </cell>
        </row>
        <row r="1667">
          <cell r="A1667">
            <v>0</v>
          </cell>
        </row>
        <row r="1668">
          <cell r="A1668">
            <v>0</v>
          </cell>
        </row>
        <row r="1669">
          <cell r="A1669">
            <v>0</v>
          </cell>
        </row>
        <row r="1670">
          <cell r="A1670">
            <v>0</v>
          </cell>
        </row>
        <row r="1671">
          <cell r="A1671">
            <v>0</v>
          </cell>
        </row>
        <row r="1672">
          <cell r="A1672">
            <v>0</v>
          </cell>
        </row>
        <row r="1673">
          <cell r="A1673">
            <v>0</v>
          </cell>
        </row>
        <row r="1674">
          <cell r="A1674">
            <v>0</v>
          </cell>
        </row>
        <row r="1675">
          <cell r="A1675">
            <v>0</v>
          </cell>
        </row>
        <row r="1676">
          <cell r="A1676">
            <v>0</v>
          </cell>
        </row>
        <row r="1677">
          <cell r="A1677">
            <v>0</v>
          </cell>
        </row>
        <row r="1678">
          <cell r="A1678">
            <v>0</v>
          </cell>
        </row>
        <row r="1679">
          <cell r="A1679">
            <v>0</v>
          </cell>
        </row>
        <row r="1680">
          <cell r="A1680">
            <v>0</v>
          </cell>
        </row>
        <row r="1681">
          <cell r="A1681">
            <v>0</v>
          </cell>
        </row>
        <row r="1682">
          <cell r="A1682">
            <v>0</v>
          </cell>
        </row>
        <row r="1683">
          <cell r="A1683">
            <v>0</v>
          </cell>
        </row>
        <row r="1684">
          <cell r="A1684">
            <v>0</v>
          </cell>
        </row>
        <row r="1685">
          <cell r="A1685">
            <v>0</v>
          </cell>
        </row>
        <row r="1686">
          <cell r="A1686">
            <v>0</v>
          </cell>
        </row>
        <row r="1687">
          <cell r="A1687">
            <v>0</v>
          </cell>
        </row>
        <row r="1688">
          <cell r="A1688">
            <v>0</v>
          </cell>
        </row>
        <row r="1689">
          <cell r="A1689">
            <v>0</v>
          </cell>
        </row>
        <row r="1690">
          <cell r="A1690">
            <v>0</v>
          </cell>
        </row>
        <row r="1691">
          <cell r="A1691">
            <v>0</v>
          </cell>
        </row>
        <row r="1692">
          <cell r="A1692">
            <v>0</v>
          </cell>
        </row>
        <row r="1693">
          <cell r="A1693">
            <v>0</v>
          </cell>
        </row>
        <row r="1694">
          <cell r="A1694">
            <v>0</v>
          </cell>
        </row>
        <row r="1695">
          <cell r="A1695">
            <v>0</v>
          </cell>
        </row>
        <row r="1696">
          <cell r="A1696">
            <v>0</v>
          </cell>
        </row>
        <row r="1697">
          <cell r="A1697">
            <v>0</v>
          </cell>
        </row>
        <row r="1698">
          <cell r="A1698">
            <v>0</v>
          </cell>
        </row>
        <row r="1699">
          <cell r="A1699">
            <v>0</v>
          </cell>
        </row>
        <row r="1700">
          <cell r="A1700">
            <v>0</v>
          </cell>
        </row>
        <row r="1701">
          <cell r="A1701">
            <v>0</v>
          </cell>
        </row>
        <row r="1702">
          <cell r="A1702">
            <v>0</v>
          </cell>
        </row>
        <row r="1703">
          <cell r="A1703">
            <v>0</v>
          </cell>
        </row>
        <row r="1704">
          <cell r="A1704">
            <v>0</v>
          </cell>
        </row>
        <row r="1705">
          <cell r="A1705">
            <v>0</v>
          </cell>
        </row>
        <row r="1706">
          <cell r="A1706">
            <v>0</v>
          </cell>
        </row>
        <row r="1707">
          <cell r="A1707">
            <v>0</v>
          </cell>
        </row>
        <row r="1708">
          <cell r="A1708">
            <v>0</v>
          </cell>
        </row>
        <row r="1709">
          <cell r="A1709">
            <v>0</v>
          </cell>
        </row>
        <row r="1710">
          <cell r="A1710">
            <v>0</v>
          </cell>
        </row>
        <row r="1711">
          <cell r="A1711">
            <v>0</v>
          </cell>
        </row>
        <row r="1712">
          <cell r="A1712">
            <v>0</v>
          </cell>
        </row>
        <row r="1713">
          <cell r="A1713">
            <v>0</v>
          </cell>
        </row>
        <row r="1714">
          <cell r="A1714">
            <v>0</v>
          </cell>
        </row>
        <row r="1715">
          <cell r="A1715">
            <v>0</v>
          </cell>
        </row>
        <row r="1716">
          <cell r="A1716">
            <v>0</v>
          </cell>
        </row>
        <row r="1717">
          <cell r="A1717">
            <v>0</v>
          </cell>
        </row>
        <row r="1718">
          <cell r="A1718">
            <v>0</v>
          </cell>
        </row>
        <row r="1719">
          <cell r="A1719">
            <v>0</v>
          </cell>
        </row>
        <row r="1720">
          <cell r="A1720">
            <v>0</v>
          </cell>
        </row>
        <row r="1721">
          <cell r="A1721">
            <v>0</v>
          </cell>
        </row>
        <row r="1722">
          <cell r="A1722">
            <v>0</v>
          </cell>
        </row>
        <row r="1723">
          <cell r="A1723">
            <v>0</v>
          </cell>
        </row>
        <row r="1724">
          <cell r="A1724">
            <v>0</v>
          </cell>
        </row>
        <row r="1725">
          <cell r="A1725">
            <v>0</v>
          </cell>
        </row>
        <row r="1726">
          <cell r="A1726">
            <v>0</v>
          </cell>
        </row>
        <row r="1727">
          <cell r="A1727">
            <v>0</v>
          </cell>
        </row>
        <row r="1728">
          <cell r="A1728">
            <v>0</v>
          </cell>
        </row>
        <row r="1729">
          <cell r="A1729">
            <v>0</v>
          </cell>
        </row>
        <row r="1730">
          <cell r="A1730">
            <v>0</v>
          </cell>
        </row>
        <row r="1731">
          <cell r="A1731">
            <v>0</v>
          </cell>
        </row>
        <row r="1732">
          <cell r="A1732">
            <v>0</v>
          </cell>
        </row>
        <row r="1733">
          <cell r="A1733">
            <v>0</v>
          </cell>
        </row>
        <row r="1734">
          <cell r="A1734">
            <v>0</v>
          </cell>
        </row>
        <row r="1735">
          <cell r="A1735">
            <v>0</v>
          </cell>
        </row>
        <row r="1736">
          <cell r="A1736">
            <v>0</v>
          </cell>
        </row>
        <row r="1737">
          <cell r="A1737">
            <v>0</v>
          </cell>
        </row>
        <row r="1738">
          <cell r="A1738">
            <v>0</v>
          </cell>
        </row>
        <row r="1739">
          <cell r="A1739">
            <v>0</v>
          </cell>
        </row>
        <row r="1740">
          <cell r="A1740">
            <v>0</v>
          </cell>
        </row>
        <row r="1741">
          <cell r="A1741">
            <v>0</v>
          </cell>
        </row>
        <row r="1742">
          <cell r="A1742">
            <v>0</v>
          </cell>
        </row>
        <row r="1743">
          <cell r="A1743">
            <v>0</v>
          </cell>
        </row>
        <row r="1744">
          <cell r="A1744">
            <v>0</v>
          </cell>
        </row>
        <row r="1745">
          <cell r="A1745">
            <v>0</v>
          </cell>
        </row>
        <row r="1746">
          <cell r="A1746">
            <v>0</v>
          </cell>
        </row>
        <row r="1747">
          <cell r="A1747">
            <v>0</v>
          </cell>
        </row>
        <row r="1748">
          <cell r="A1748">
            <v>0</v>
          </cell>
        </row>
        <row r="1749">
          <cell r="A1749">
            <v>0</v>
          </cell>
        </row>
        <row r="1750">
          <cell r="A1750">
            <v>0</v>
          </cell>
        </row>
        <row r="1751">
          <cell r="A1751">
            <v>0</v>
          </cell>
        </row>
        <row r="1752">
          <cell r="A1752">
            <v>0</v>
          </cell>
        </row>
        <row r="1753">
          <cell r="A1753">
            <v>0</v>
          </cell>
        </row>
        <row r="1754">
          <cell r="A1754">
            <v>0</v>
          </cell>
        </row>
        <row r="1755">
          <cell r="A1755">
            <v>0</v>
          </cell>
        </row>
        <row r="1756">
          <cell r="A1756">
            <v>0</v>
          </cell>
        </row>
        <row r="1757">
          <cell r="A1757">
            <v>0</v>
          </cell>
        </row>
        <row r="1758">
          <cell r="A1758">
            <v>0</v>
          </cell>
        </row>
        <row r="1759">
          <cell r="A1759">
            <v>0</v>
          </cell>
        </row>
        <row r="1760">
          <cell r="A1760">
            <v>0</v>
          </cell>
        </row>
        <row r="1761">
          <cell r="A1761">
            <v>0</v>
          </cell>
        </row>
        <row r="1762">
          <cell r="A1762">
            <v>0</v>
          </cell>
        </row>
        <row r="1763">
          <cell r="A1763">
            <v>0</v>
          </cell>
        </row>
        <row r="1764">
          <cell r="A1764">
            <v>0</v>
          </cell>
        </row>
        <row r="1765">
          <cell r="A1765">
            <v>0</v>
          </cell>
        </row>
        <row r="1766">
          <cell r="A1766">
            <v>0</v>
          </cell>
        </row>
        <row r="1767">
          <cell r="A1767">
            <v>0</v>
          </cell>
        </row>
        <row r="1768">
          <cell r="A1768">
            <v>0</v>
          </cell>
        </row>
        <row r="1769">
          <cell r="A1769">
            <v>0</v>
          </cell>
        </row>
        <row r="1770">
          <cell r="A1770">
            <v>0</v>
          </cell>
        </row>
        <row r="1771">
          <cell r="A1771">
            <v>0</v>
          </cell>
        </row>
        <row r="1772">
          <cell r="A1772">
            <v>0</v>
          </cell>
        </row>
        <row r="1773">
          <cell r="A1773">
            <v>0</v>
          </cell>
        </row>
        <row r="1774">
          <cell r="A1774">
            <v>0</v>
          </cell>
        </row>
        <row r="1775">
          <cell r="A1775">
            <v>0</v>
          </cell>
        </row>
        <row r="1776">
          <cell r="A1776">
            <v>0</v>
          </cell>
        </row>
        <row r="1777">
          <cell r="A1777">
            <v>0</v>
          </cell>
        </row>
        <row r="1778">
          <cell r="A1778">
            <v>0</v>
          </cell>
        </row>
        <row r="1779">
          <cell r="A1779">
            <v>0</v>
          </cell>
        </row>
        <row r="1780">
          <cell r="A1780">
            <v>0</v>
          </cell>
        </row>
        <row r="1781">
          <cell r="A1781">
            <v>0</v>
          </cell>
        </row>
        <row r="1782">
          <cell r="A1782">
            <v>0</v>
          </cell>
        </row>
        <row r="1783">
          <cell r="A1783">
            <v>0</v>
          </cell>
        </row>
        <row r="1784">
          <cell r="A1784">
            <v>0</v>
          </cell>
        </row>
        <row r="1785">
          <cell r="A1785">
            <v>0</v>
          </cell>
        </row>
        <row r="1786">
          <cell r="A1786">
            <v>0</v>
          </cell>
        </row>
        <row r="1787">
          <cell r="A1787">
            <v>0</v>
          </cell>
        </row>
        <row r="1788">
          <cell r="A1788">
            <v>0</v>
          </cell>
        </row>
        <row r="1789">
          <cell r="A1789">
            <v>0</v>
          </cell>
        </row>
        <row r="1790">
          <cell r="A1790">
            <v>0</v>
          </cell>
        </row>
        <row r="1791">
          <cell r="A1791">
            <v>0</v>
          </cell>
        </row>
        <row r="1792">
          <cell r="A1792">
            <v>0</v>
          </cell>
        </row>
        <row r="1793">
          <cell r="A1793">
            <v>0</v>
          </cell>
        </row>
        <row r="1794">
          <cell r="A1794">
            <v>0</v>
          </cell>
        </row>
        <row r="1795">
          <cell r="A1795">
            <v>0</v>
          </cell>
        </row>
        <row r="1796">
          <cell r="A1796">
            <v>0</v>
          </cell>
        </row>
        <row r="1797">
          <cell r="A1797">
            <v>0</v>
          </cell>
        </row>
        <row r="1798">
          <cell r="A1798">
            <v>0</v>
          </cell>
        </row>
        <row r="1799">
          <cell r="A1799">
            <v>0</v>
          </cell>
        </row>
        <row r="1800">
          <cell r="A1800">
            <v>0</v>
          </cell>
        </row>
        <row r="1801">
          <cell r="A1801">
            <v>0</v>
          </cell>
        </row>
        <row r="1802">
          <cell r="A1802">
            <v>0</v>
          </cell>
        </row>
        <row r="1803">
          <cell r="A1803">
            <v>0</v>
          </cell>
        </row>
        <row r="1804">
          <cell r="A1804">
            <v>0</v>
          </cell>
        </row>
        <row r="1805">
          <cell r="A1805">
            <v>0</v>
          </cell>
        </row>
        <row r="1806">
          <cell r="A1806">
            <v>0</v>
          </cell>
        </row>
        <row r="1807">
          <cell r="A1807">
            <v>0</v>
          </cell>
        </row>
        <row r="1808">
          <cell r="A1808">
            <v>0</v>
          </cell>
        </row>
        <row r="1809">
          <cell r="A1809">
            <v>0</v>
          </cell>
        </row>
        <row r="1810">
          <cell r="A1810">
            <v>0</v>
          </cell>
        </row>
        <row r="1811">
          <cell r="A1811">
            <v>0</v>
          </cell>
        </row>
        <row r="1812">
          <cell r="A1812">
            <v>0</v>
          </cell>
        </row>
        <row r="1813">
          <cell r="A1813">
            <v>0</v>
          </cell>
        </row>
        <row r="1814">
          <cell r="A1814">
            <v>0</v>
          </cell>
        </row>
        <row r="1815">
          <cell r="A1815">
            <v>0</v>
          </cell>
        </row>
        <row r="1816">
          <cell r="A1816">
            <v>0</v>
          </cell>
        </row>
        <row r="1817">
          <cell r="A1817">
            <v>0</v>
          </cell>
        </row>
        <row r="1818">
          <cell r="A1818">
            <v>0</v>
          </cell>
        </row>
        <row r="1819">
          <cell r="A1819">
            <v>0</v>
          </cell>
        </row>
        <row r="1820">
          <cell r="A1820">
            <v>0</v>
          </cell>
        </row>
        <row r="1821">
          <cell r="A1821">
            <v>0</v>
          </cell>
        </row>
        <row r="1822">
          <cell r="A1822">
            <v>0</v>
          </cell>
        </row>
        <row r="1823">
          <cell r="A1823">
            <v>0</v>
          </cell>
        </row>
        <row r="1824">
          <cell r="A1824">
            <v>0</v>
          </cell>
        </row>
        <row r="1825">
          <cell r="A1825">
            <v>0</v>
          </cell>
        </row>
        <row r="1826">
          <cell r="A1826">
            <v>0</v>
          </cell>
        </row>
        <row r="1827">
          <cell r="A1827">
            <v>0</v>
          </cell>
        </row>
        <row r="1828">
          <cell r="A1828">
            <v>0</v>
          </cell>
        </row>
        <row r="1829">
          <cell r="A1829">
            <v>0</v>
          </cell>
        </row>
        <row r="1830">
          <cell r="A1830">
            <v>0</v>
          </cell>
        </row>
        <row r="1831">
          <cell r="A1831">
            <v>0</v>
          </cell>
        </row>
        <row r="1832">
          <cell r="A1832">
            <v>0</v>
          </cell>
        </row>
        <row r="1833">
          <cell r="A1833">
            <v>0</v>
          </cell>
        </row>
        <row r="1834">
          <cell r="A1834">
            <v>0</v>
          </cell>
        </row>
        <row r="1835">
          <cell r="A1835">
            <v>0</v>
          </cell>
        </row>
        <row r="1836">
          <cell r="A1836">
            <v>0</v>
          </cell>
        </row>
        <row r="1837">
          <cell r="A1837">
            <v>0</v>
          </cell>
        </row>
        <row r="1838">
          <cell r="A1838">
            <v>0</v>
          </cell>
        </row>
        <row r="1839">
          <cell r="A1839">
            <v>0</v>
          </cell>
        </row>
        <row r="1840">
          <cell r="A1840">
            <v>0</v>
          </cell>
        </row>
        <row r="1841">
          <cell r="A1841">
            <v>0</v>
          </cell>
        </row>
        <row r="1842">
          <cell r="A1842">
            <v>0</v>
          </cell>
        </row>
        <row r="1843">
          <cell r="A1843">
            <v>0</v>
          </cell>
        </row>
        <row r="1844">
          <cell r="A1844">
            <v>0</v>
          </cell>
        </row>
        <row r="1845">
          <cell r="A1845">
            <v>0</v>
          </cell>
        </row>
        <row r="1846">
          <cell r="A1846">
            <v>0</v>
          </cell>
        </row>
        <row r="1847">
          <cell r="A1847">
            <v>0</v>
          </cell>
        </row>
        <row r="1848">
          <cell r="A1848">
            <v>0</v>
          </cell>
        </row>
        <row r="1849">
          <cell r="A1849">
            <v>0</v>
          </cell>
        </row>
        <row r="1850">
          <cell r="A1850">
            <v>0</v>
          </cell>
        </row>
        <row r="1851">
          <cell r="A1851">
            <v>0</v>
          </cell>
        </row>
        <row r="1852">
          <cell r="A1852">
            <v>0</v>
          </cell>
        </row>
        <row r="1853">
          <cell r="A1853">
            <v>0</v>
          </cell>
        </row>
        <row r="1854">
          <cell r="A1854">
            <v>0</v>
          </cell>
        </row>
        <row r="1855">
          <cell r="A1855">
            <v>0</v>
          </cell>
        </row>
        <row r="1856">
          <cell r="A1856">
            <v>0</v>
          </cell>
        </row>
        <row r="1857">
          <cell r="A1857">
            <v>0</v>
          </cell>
        </row>
        <row r="1858">
          <cell r="A1858">
            <v>0</v>
          </cell>
        </row>
        <row r="1859">
          <cell r="A1859">
            <v>0</v>
          </cell>
        </row>
        <row r="1860">
          <cell r="A1860">
            <v>0</v>
          </cell>
        </row>
        <row r="1861">
          <cell r="A1861">
            <v>0</v>
          </cell>
        </row>
        <row r="1862">
          <cell r="A1862">
            <v>0</v>
          </cell>
        </row>
        <row r="1863">
          <cell r="A1863">
            <v>0</v>
          </cell>
        </row>
        <row r="1864">
          <cell r="A1864">
            <v>0</v>
          </cell>
        </row>
        <row r="1865">
          <cell r="A1865">
            <v>0</v>
          </cell>
        </row>
        <row r="1866">
          <cell r="A1866">
            <v>0</v>
          </cell>
        </row>
        <row r="1867">
          <cell r="A1867">
            <v>0</v>
          </cell>
        </row>
        <row r="1868">
          <cell r="A1868">
            <v>0</v>
          </cell>
        </row>
        <row r="1869">
          <cell r="A1869">
            <v>0</v>
          </cell>
        </row>
        <row r="1870">
          <cell r="A1870">
            <v>0</v>
          </cell>
        </row>
        <row r="1871">
          <cell r="A1871">
            <v>0</v>
          </cell>
        </row>
        <row r="1872">
          <cell r="A1872">
            <v>0</v>
          </cell>
        </row>
        <row r="1873">
          <cell r="A1873">
            <v>0</v>
          </cell>
        </row>
        <row r="1874">
          <cell r="A1874">
            <v>0</v>
          </cell>
        </row>
        <row r="1875">
          <cell r="A1875">
            <v>0</v>
          </cell>
        </row>
        <row r="1876">
          <cell r="A1876">
            <v>0</v>
          </cell>
        </row>
        <row r="1877">
          <cell r="A1877">
            <v>0</v>
          </cell>
        </row>
        <row r="1878">
          <cell r="A1878">
            <v>0</v>
          </cell>
        </row>
        <row r="1879">
          <cell r="A1879">
            <v>0</v>
          </cell>
        </row>
        <row r="1880">
          <cell r="A1880">
            <v>0</v>
          </cell>
        </row>
        <row r="1881">
          <cell r="A1881">
            <v>0</v>
          </cell>
        </row>
        <row r="1882">
          <cell r="A1882">
            <v>0</v>
          </cell>
        </row>
        <row r="1883">
          <cell r="A1883">
            <v>0</v>
          </cell>
        </row>
        <row r="1884">
          <cell r="A1884">
            <v>0</v>
          </cell>
        </row>
        <row r="1885">
          <cell r="A1885">
            <v>0</v>
          </cell>
        </row>
        <row r="1886">
          <cell r="A1886">
            <v>0</v>
          </cell>
        </row>
        <row r="1887">
          <cell r="A1887">
            <v>0</v>
          </cell>
        </row>
        <row r="1888">
          <cell r="A1888">
            <v>0</v>
          </cell>
        </row>
        <row r="1889">
          <cell r="A1889">
            <v>0</v>
          </cell>
        </row>
        <row r="1890">
          <cell r="A1890">
            <v>0</v>
          </cell>
        </row>
        <row r="1891">
          <cell r="A1891">
            <v>0</v>
          </cell>
        </row>
        <row r="1892">
          <cell r="A1892">
            <v>0</v>
          </cell>
        </row>
        <row r="1893">
          <cell r="A1893">
            <v>0</v>
          </cell>
        </row>
        <row r="1894">
          <cell r="A1894">
            <v>0</v>
          </cell>
        </row>
        <row r="1895">
          <cell r="A1895">
            <v>0</v>
          </cell>
        </row>
        <row r="1896">
          <cell r="A1896">
            <v>0</v>
          </cell>
        </row>
        <row r="1897">
          <cell r="A1897">
            <v>0</v>
          </cell>
        </row>
        <row r="1898">
          <cell r="A1898">
            <v>0</v>
          </cell>
        </row>
        <row r="1899">
          <cell r="A1899">
            <v>0</v>
          </cell>
        </row>
        <row r="1900">
          <cell r="A1900">
            <v>0</v>
          </cell>
        </row>
        <row r="1901">
          <cell r="A1901">
            <v>0</v>
          </cell>
        </row>
        <row r="1902">
          <cell r="A1902">
            <v>0</v>
          </cell>
        </row>
        <row r="1903">
          <cell r="A1903">
            <v>0</v>
          </cell>
        </row>
        <row r="1904">
          <cell r="A1904">
            <v>0</v>
          </cell>
        </row>
        <row r="1905">
          <cell r="A1905">
            <v>0</v>
          </cell>
        </row>
        <row r="1906">
          <cell r="A1906">
            <v>0</v>
          </cell>
        </row>
        <row r="1907">
          <cell r="A1907">
            <v>0</v>
          </cell>
        </row>
        <row r="1908">
          <cell r="A1908">
            <v>0</v>
          </cell>
        </row>
        <row r="1909">
          <cell r="A1909">
            <v>0</v>
          </cell>
        </row>
        <row r="1910">
          <cell r="A1910">
            <v>0</v>
          </cell>
        </row>
        <row r="1911">
          <cell r="A1911">
            <v>0</v>
          </cell>
        </row>
        <row r="1912">
          <cell r="A1912">
            <v>0</v>
          </cell>
        </row>
        <row r="1913">
          <cell r="A1913">
            <v>0</v>
          </cell>
        </row>
        <row r="1914">
          <cell r="A1914">
            <v>0</v>
          </cell>
        </row>
        <row r="1915">
          <cell r="A1915">
            <v>0</v>
          </cell>
        </row>
        <row r="1916">
          <cell r="A1916">
            <v>0</v>
          </cell>
        </row>
        <row r="1917">
          <cell r="A1917">
            <v>0</v>
          </cell>
        </row>
        <row r="1918">
          <cell r="A1918">
            <v>0</v>
          </cell>
        </row>
        <row r="1919">
          <cell r="A1919">
            <v>0</v>
          </cell>
        </row>
        <row r="1920">
          <cell r="A1920">
            <v>0</v>
          </cell>
        </row>
        <row r="1921">
          <cell r="A1921">
            <v>0</v>
          </cell>
        </row>
        <row r="1922">
          <cell r="A1922">
            <v>0</v>
          </cell>
        </row>
        <row r="1923">
          <cell r="A1923">
            <v>0</v>
          </cell>
        </row>
        <row r="1924">
          <cell r="A1924">
            <v>0</v>
          </cell>
        </row>
        <row r="1925">
          <cell r="A1925">
            <v>0</v>
          </cell>
        </row>
        <row r="1926">
          <cell r="A1926">
            <v>0</v>
          </cell>
        </row>
        <row r="1927">
          <cell r="A1927">
            <v>0</v>
          </cell>
        </row>
        <row r="1928">
          <cell r="A1928">
            <v>0</v>
          </cell>
        </row>
        <row r="1929">
          <cell r="A1929">
            <v>0</v>
          </cell>
        </row>
        <row r="1930">
          <cell r="A1930">
            <v>0</v>
          </cell>
        </row>
        <row r="1931">
          <cell r="A1931">
            <v>0</v>
          </cell>
        </row>
        <row r="1932">
          <cell r="A1932">
            <v>0</v>
          </cell>
        </row>
        <row r="1933">
          <cell r="A1933">
            <v>0</v>
          </cell>
        </row>
        <row r="1934">
          <cell r="A1934">
            <v>0</v>
          </cell>
        </row>
        <row r="1935">
          <cell r="A1935">
            <v>0</v>
          </cell>
        </row>
        <row r="1936">
          <cell r="A1936">
            <v>0</v>
          </cell>
        </row>
        <row r="1937">
          <cell r="A1937">
            <v>0</v>
          </cell>
        </row>
        <row r="1938">
          <cell r="A1938">
            <v>0</v>
          </cell>
        </row>
        <row r="1939">
          <cell r="A1939">
            <v>0</v>
          </cell>
        </row>
        <row r="1940">
          <cell r="A1940">
            <v>0</v>
          </cell>
        </row>
        <row r="1941">
          <cell r="A1941">
            <v>0</v>
          </cell>
        </row>
        <row r="1942">
          <cell r="A1942">
            <v>0</v>
          </cell>
        </row>
        <row r="1943">
          <cell r="A1943">
            <v>0</v>
          </cell>
        </row>
        <row r="1944">
          <cell r="A1944">
            <v>0</v>
          </cell>
        </row>
        <row r="1945">
          <cell r="A1945">
            <v>0</v>
          </cell>
        </row>
        <row r="1946">
          <cell r="A1946">
            <v>0</v>
          </cell>
        </row>
        <row r="1947">
          <cell r="A1947">
            <v>0</v>
          </cell>
        </row>
        <row r="1948">
          <cell r="A1948">
            <v>0</v>
          </cell>
        </row>
        <row r="1949">
          <cell r="A1949">
            <v>0</v>
          </cell>
        </row>
        <row r="1950">
          <cell r="A1950">
            <v>0</v>
          </cell>
        </row>
        <row r="1951">
          <cell r="A1951">
            <v>0</v>
          </cell>
        </row>
        <row r="1952">
          <cell r="A1952">
            <v>0</v>
          </cell>
        </row>
        <row r="1953">
          <cell r="A1953">
            <v>0</v>
          </cell>
        </row>
        <row r="1954">
          <cell r="A1954">
            <v>0</v>
          </cell>
        </row>
        <row r="1955">
          <cell r="A1955">
            <v>0</v>
          </cell>
        </row>
        <row r="1956">
          <cell r="A1956">
            <v>0</v>
          </cell>
        </row>
        <row r="1957">
          <cell r="A1957">
            <v>0</v>
          </cell>
        </row>
        <row r="1958">
          <cell r="A1958">
            <v>0</v>
          </cell>
        </row>
        <row r="1959">
          <cell r="A1959">
            <v>0</v>
          </cell>
        </row>
        <row r="1960">
          <cell r="A1960">
            <v>0</v>
          </cell>
        </row>
        <row r="1961">
          <cell r="A1961">
            <v>0</v>
          </cell>
        </row>
        <row r="1962">
          <cell r="A1962">
            <v>0</v>
          </cell>
        </row>
        <row r="1963">
          <cell r="A1963">
            <v>0</v>
          </cell>
        </row>
        <row r="1964">
          <cell r="A1964">
            <v>0</v>
          </cell>
        </row>
        <row r="1965">
          <cell r="A1965">
            <v>0</v>
          </cell>
        </row>
        <row r="1966">
          <cell r="A1966">
            <v>0</v>
          </cell>
        </row>
        <row r="1967">
          <cell r="A1967">
            <v>0</v>
          </cell>
        </row>
        <row r="1968">
          <cell r="A1968">
            <v>0</v>
          </cell>
        </row>
        <row r="1969">
          <cell r="A1969">
            <v>0</v>
          </cell>
        </row>
        <row r="1970">
          <cell r="A1970">
            <v>0</v>
          </cell>
        </row>
        <row r="1971">
          <cell r="A1971">
            <v>0</v>
          </cell>
        </row>
        <row r="1972">
          <cell r="A1972">
            <v>0</v>
          </cell>
        </row>
        <row r="1973">
          <cell r="A1973">
            <v>0</v>
          </cell>
        </row>
        <row r="1974">
          <cell r="A1974">
            <v>0</v>
          </cell>
        </row>
        <row r="1975">
          <cell r="A1975">
            <v>0</v>
          </cell>
        </row>
        <row r="1976">
          <cell r="A1976">
            <v>0</v>
          </cell>
        </row>
        <row r="1977">
          <cell r="A1977">
            <v>0</v>
          </cell>
        </row>
        <row r="1978">
          <cell r="A1978">
            <v>0</v>
          </cell>
        </row>
        <row r="1979">
          <cell r="A1979">
            <v>0</v>
          </cell>
        </row>
        <row r="1980">
          <cell r="A1980">
            <v>0</v>
          </cell>
        </row>
        <row r="1981">
          <cell r="A1981">
            <v>0</v>
          </cell>
        </row>
        <row r="1982">
          <cell r="A1982">
            <v>0</v>
          </cell>
        </row>
        <row r="1983">
          <cell r="A1983">
            <v>0</v>
          </cell>
        </row>
        <row r="1984">
          <cell r="A1984">
            <v>0</v>
          </cell>
        </row>
        <row r="1985">
          <cell r="A1985">
            <v>0</v>
          </cell>
        </row>
        <row r="1986">
          <cell r="A1986">
            <v>0</v>
          </cell>
        </row>
        <row r="1987">
          <cell r="A1987">
            <v>0</v>
          </cell>
        </row>
        <row r="1988">
          <cell r="A1988">
            <v>0</v>
          </cell>
        </row>
        <row r="1989">
          <cell r="A1989">
            <v>0</v>
          </cell>
        </row>
        <row r="1990">
          <cell r="A1990">
            <v>0</v>
          </cell>
        </row>
        <row r="1991">
          <cell r="A1991">
            <v>0</v>
          </cell>
        </row>
        <row r="1992">
          <cell r="A1992">
            <v>0</v>
          </cell>
        </row>
        <row r="1993">
          <cell r="A1993">
            <v>0</v>
          </cell>
        </row>
        <row r="1994">
          <cell r="A1994">
            <v>0</v>
          </cell>
        </row>
        <row r="1995">
          <cell r="A1995">
            <v>0</v>
          </cell>
        </row>
        <row r="1996">
          <cell r="A1996">
            <v>0</v>
          </cell>
        </row>
        <row r="1997">
          <cell r="A1997">
            <v>0</v>
          </cell>
        </row>
        <row r="1998">
          <cell r="A1998">
            <v>0</v>
          </cell>
        </row>
        <row r="1999">
          <cell r="A1999">
            <v>0</v>
          </cell>
        </row>
        <row r="2000">
          <cell r="A2000">
            <v>0</v>
          </cell>
        </row>
        <row r="2001">
          <cell r="A2001">
            <v>0</v>
          </cell>
        </row>
        <row r="2002">
          <cell r="A2002">
            <v>0</v>
          </cell>
        </row>
        <row r="2003">
          <cell r="A2003">
            <v>0</v>
          </cell>
        </row>
        <row r="2004">
          <cell r="A2004">
            <v>0</v>
          </cell>
        </row>
        <row r="2005">
          <cell r="A2005">
            <v>0</v>
          </cell>
        </row>
        <row r="2006">
          <cell r="A2006">
            <v>0</v>
          </cell>
        </row>
        <row r="2007">
          <cell r="A2007">
            <v>0</v>
          </cell>
        </row>
        <row r="2008">
          <cell r="A2008">
            <v>0</v>
          </cell>
        </row>
        <row r="2009">
          <cell r="A2009">
            <v>0</v>
          </cell>
        </row>
        <row r="2010">
          <cell r="A2010">
            <v>0</v>
          </cell>
        </row>
        <row r="2011">
          <cell r="A2011">
            <v>0</v>
          </cell>
        </row>
        <row r="2012">
          <cell r="A2012">
            <v>0</v>
          </cell>
        </row>
        <row r="2013">
          <cell r="A2013">
            <v>0</v>
          </cell>
        </row>
        <row r="2014">
          <cell r="A2014">
            <v>0</v>
          </cell>
        </row>
        <row r="2015">
          <cell r="A2015">
            <v>0</v>
          </cell>
        </row>
        <row r="2016">
          <cell r="A2016">
            <v>0</v>
          </cell>
        </row>
        <row r="2017">
          <cell r="A2017">
            <v>0</v>
          </cell>
        </row>
        <row r="2018">
          <cell r="A2018">
            <v>0</v>
          </cell>
        </row>
        <row r="2019">
          <cell r="A2019">
            <v>0</v>
          </cell>
        </row>
        <row r="2020">
          <cell r="A2020">
            <v>0</v>
          </cell>
        </row>
        <row r="2021">
          <cell r="A2021">
            <v>0</v>
          </cell>
        </row>
        <row r="2022">
          <cell r="A2022">
            <v>0</v>
          </cell>
        </row>
        <row r="2023">
          <cell r="A2023">
            <v>0</v>
          </cell>
        </row>
        <row r="2024">
          <cell r="A2024">
            <v>0</v>
          </cell>
        </row>
        <row r="2025">
          <cell r="A2025">
            <v>0</v>
          </cell>
        </row>
        <row r="2026">
          <cell r="A2026">
            <v>0</v>
          </cell>
        </row>
        <row r="2027">
          <cell r="A2027">
            <v>0</v>
          </cell>
        </row>
        <row r="2028">
          <cell r="A2028">
            <v>0</v>
          </cell>
        </row>
        <row r="2029">
          <cell r="A2029">
            <v>0</v>
          </cell>
        </row>
        <row r="2030">
          <cell r="A2030">
            <v>0</v>
          </cell>
        </row>
        <row r="2031">
          <cell r="A2031">
            <v>0</v>
          </cell>
        </row>
        <row r="2032">
          <cell r="A2032">
            <v>0</v>
          </cell>
        </row>
        <row r="2033">
          <cell r="A2033">
            <v>0</v>
          </cell>
        </row>
        <row r="2034">
          <cell r="A2034">
            <v>0</v>
          </cell>
        </row>
        <row r="2035">
          <cell r="A2035">
            <v>0</v>
          </cell>
        </row>
        <row r="2036">
          <cell r="A2036">
            <v>0</v>
          </cell>
        </row>
        <row r="2037">
          <cell r="A2037">
            <v>0</v>
          </cell>
        </row>
        <row r="2038">
          <cell r="A2038">
            <v>0</v>
          </cell>
        </row>
        <row r="2039">
          <cell r="A2039">
            <v>0</v>
          </cell>
        </row>
        <row r="2040">
          <cell r="A2040">
            <v>0</v>
          </cell>
        </row>
        <row r="2041">
          <cell r="A2041">
            <v>0</v>
          </cell>
        </row>
        <row r="2042">
          <cell r="A2042">
            <v>0</v>
          </cell>
        </row>
        <row r="2043">
          <cell r="A2043">
            <v>0</v>
          </cell>
        </row>
        <row r="2044">
          <cell r="A2044">
            <v>0</v>
          </cell>
        </row>
        <row r="2045">
          <cell r="A2045">
            <v>0</v>
          </cell>
        </row>
        <row r="2046">
          <cell r="A2046">
            <v>0</v>
          </cell>
        </row>
        <row r="2047">
          <cell r="A2047">
            <v>0</v>
          </cell>
        </row>
        <row r="2048">
          <cell r="A2048">
            <v>0</v>
          </cell>
        </row>
        <row r="2049">
          <cell r="A2049">
            <v>0</v>
          </cell>
        </row>
        <row r="2050">
          <cell r="A2050">
            <v>0</v>
          </cell>
        </row>
        <row r="2051">
          <cell r="A2051">
            <v>0</v>
          </cell>
        </row>
        <row r="2052">
          <cell r="A2052">
            <v>0</v>
          </cell>
        </row>
        <row r="2053">
          <cell r="A2053">
            <v>0</v>
          </cell>
        </row>
        <row r="2054">
          <cell r="A2054">
            <v>0</v>
          </cell>
        </row>
        <row r="2055">
          <cell r="A2055">
            <v>0</v>
          </cell>
        </row>
        <row r="2056">
          <cell r="A2056">
            <v>0</v>
          </cell>
        </row>
        <row r="2057">
          <cell r="A2057">
            <v>0</v>
          </cell>
        </row>
        <row r="2058">
          <cell r="A2058">
            <v>0</v>
          </cell>
        </row>
        <row r="2059">
          <cell r="A2059">
            <v>0</v>
          </cell>
        </row>
        <row r="2060">
          <cell r="A2060">
            <v>0</v>
          </cell>
        </row>
        <row r="2061">
          <cell r="A2061">
            <v>0</v>
          </cell>
        </row>
        <row r="2062">
          <cell r="A2062">
            <v>0</v>
          </cell>
        </row>
        <row r="2063">
          <cell r="A2063">
            <v>0</v>
          </cell>
        </row>
        <row r="2064">
          <cell r="A2064">
            <v>0</v>
          </cell>
        </row>
        <row r="2065">
          <cell r="A2065">
            <v>0</v>
          </cell>
        </row>
        <row r="2066">
          <cell r="A2066">
            <v>0</v>
          </cell>
        </row>
        <row r="2067">
          <cell r="A2067">
            <v>0</v>
          </cell>
        </row>
        <row r="2068">
          <cell r="A2068">
            <v>0</v>
          </cell>
        </row>
        <row r="2069">
          <cell r="A2069">
            <v>0</v>
          </cell>
        </row>
        <row r="2070">
          <cell r="A2070">
            <v>0</v>
          </cell>
        </row>
        <row r="2071">
          <cell r="A2071">
            <v>0</v>
          </cell>
        </row>
        <row r="2072">
          <cell r="A2072">
            <v>0</v>
          </cell>
        </row>
        <row r="2073">
          <cell r="A2073">
            <v>0</v>
          </cell>
        </row>
        <row r="2074">
          <cell r="A2074">
            <v>0</v>
          </cell>
        </row>
        <row r="2075">
          <cell r="A2075">
            <v>0</v>
          </cell>
        </row>
        <row r="2076">
          <cell r="A2076">
            <v>0</v>
          </cell>
        </row>
        <row r="2077">
          <cell r="A2077">
            <v>0</v>
          </cell>
        </row>
        <row r="2078">
          <cell r="A2078">
            <v>0</v>
          </cell>
        </row>
        <row r="2079">
          <cell r="A2079">
            <v>0</v>
          </cell>
        </row>
        <row r="2080">
          <cell r="A2080">
            <v>0</v>
          </cell>
        </row>
        <row r="2081">
          <cell r="A2081">
            <v>0</v>
          </cell>
        </row>
        <row r="2082">
          <cell r="A2082">
            <v>0</v>
          </cell>
        </row>
        <row r="2083">
          <cell r="A2083">
            <v>0</v>
          </cell>
        </row>
        <row r="2084">
          <cell r="A2084">
            <v>0</v>
          </cell>
        </row>
        <row r="2085">
          <cell r="A2085">
            <v>0</v>
          </cell>
        </row>
        <row r="2086">
          <cell r="A2086">
            <v>0</v>
          </cell>
        </row>
        <row r="2087">
          <cell r="A2087">
            <v>0</v>
          </cell>
        </row>
        <row r="2088">
          <cell r="A2088">
            <v>0</v>
          </cell>
        </row>
        <row r="2089">
          <cell r="A2089">
            <v>0</v>
          </cell>
        </row>
        <row r="2090">
          <cell r="A2090">
            <v>0</v>
          </cell>
        </row>
        <row r="2091">
          <cell r="A2091">
            <v>0</v>
          </cell>
        </row>
        <row r="2092">
          <cell r="A2092">
            <v>0</v>
          </cell>
        </row>
        <row r="2093">
          <cell r="A2093">
            <v>0</v>
          </cell>
        </row>
        <row r="2094">
          <cell r="A2094">
            <v>0</v>
          </cell>
        </row>
        <row r="2095">
          <cell r="A2095">
            <v>0</v>
          </cell>
        </row>
        <row r="2096">
          <cell r="A2096">
            <v>0</v>
          </cell>
        </row>
        <row r="2097">
          <cell r="A2097">
            <v>0</v>
          </cell>
        </row>
        <row r="2098">
          <cell r="A2098">
            <v>0</v>
          </cell>
        </row>
        <row r="2099">
          <cell r="A2099">
            <v>0</v>
          </cell>
        </row>
        <row r="2100">
          <cell r="A2100">
            <v>0</v>
          </cell>
        </row>
        <row r="2101">
          <cell r="A2101">
            <v>0</v>
          </cell>
        </row>
        <row r="2102">
          <cell r="A2102">
            <v>0</v>
          </cell>
        </row>
        <row r="2103">
          <cell r="A2103">
            <v>0</v>
          </cell>
        </row>
        <row r="2104">
          <cell r="A2104">
            <v>0</v>
          </cell>
        </row>
        <row r="2105">
          <cell r="A2105">
            <v>0</v>
          </cell>
        </row>
        <row r="2106">
          <cell r="A2106">
            <v>0</v>
          </cell>
        </row>
        <row r="2107">
          <cell r="A2107">
            <v>0</v>
          </cell>
        </row>
        <row r="2108">
          <cell r="A2108">
            <v>0</v>
          </cell>
        </row>
        <row r="2109">
          <cell r="A2109">
            <v>0</v>
          </cell>
        </row>
        <row r="2110">
          <cell r="A2110">
            <v>0</v>
          </cell>
        </row>
        <row r="2111">
          <cell r="A2111">
            <v>0</v>
          </cell>
        </row>
        <row r="2112">
          <cell r="A2112">
            <v>0</v>
          </cell>
        </row>
        <row r="2113">
          <cell r="A2113">
            <v>0</v>
          </cell>
        </row>
        <row r="2114">
          <cell r="A2114">
            <v>0</v>
          </cell>
        </row>
        <row r="2115">
          <cell r="A2115">
            <v>0</v>
          </cell>
        </row>
        <row r="2116">
          <cell r="A2116">
            <v>0</v>
          </cell>
        </row>
        <row r="2117">
          <cell r="A2117">
            <v>0</v>
          </cell>
        </row>
        <row r="2118">
          <cell r="A2118">
            <v>0</v>
          </cell>
        </row>
        <row r="2119">
          <cell r="A2119">
            <v>0</v>
          </cell>
        </row>
        <row r="2120">
          <cell r="A2120">
            <v>0</v>
          </cell>
        </row>
        <row r="2121">
          <cell r="A2121">
            <v>0</v>
          </cell>
        </row>
        <row r="2122">
          <cell r="A2122">
            <v>0</v>
          </cell>
        </row>
        <row r="2123">
          <cell r="A2123">
            <v>0</v>
          </cell>
        </row>
        <row r="2124">
          <cell r="A2124">
            <v>0</v>
          </cell>
        </row>
        <row r="2125">
          <cell r="A2125">
            <v>0</v>
          </cell>
        </row>
        <row r="2126">
          <cell r="A2126">
            <v>0</v>
          </cell>
        </row>
        <row r="2127">
          <cell r="A2127">
            <v>0</v>
          </cell>
        </row>
        <row r="2128">
          <cell r="A2128">
            <v>0</v>
          </cell>
        </row>
        <row r="2129">
          <cell r="A2129">
            <v>0</v>
          </cell>
        </row>
        <row r="2130">
          <cell r="A2130">
            <v>0</v>
          </cell>
        </row>
        <row r="2131">
          <cell r="A2131">
            <v>0</v>
          </cell>
        </row>
        <row r="2132">
          <cell r="A2132">
            <v>0</v>
          </cell>
        </row>
        <row r="2133">
          <cell r="A2133">
            <v>0</v>
          </cell>
        </row>
        <row r="2134">
          <cell r="A2134">
            <v>0</v>
          </cell>
        </row>
        <row r="2135">
          <cell r="A2135">
            <v>0</v>
          </cell>
        </row>
        <row r="2136">
          <cell r="A2136">
            <v>0</v>
          </cell>
        </row>
        <row r="2137">
          <cell r="A2137">
            <v>0</v>
          </cell>
        </row>
        <row r="2138">
          <cell r="A2138">
            <v>0</v>
          </cell>
        </row>
        <row r="2139">
          <cell r="A2139">
            <v>0</v>
          </cell>
        </row>
        <row r="2140">
          <cell r="A2140">
            <v>0</v>
          </cell>
        </row>
        <row r="2141">
          <cell r="A2141">
            <v>0</v>
          </cell>
        </row>
        <row r="2142">
          <cell r="A2142">
            <v>0</v>
          </cell>
        </row>
        <row r="2143">
          <cell r="A2143">
            <v>0</v>
          </cell>
        </row>
        <row r="2144">
          <cell r="A2144">
            <v>0</v>
          </cell>
        </row>
        <row r="2145">
          <cell r="A2145">
            <v>0</v>
          </cell>
        </row>
        <row r="2146">
          <cell r="A2146">
            <v>0</v>
          </cell>
        </row>
        <row r="2147">
          <cell r="A2147">
            <v>0</v>
          </cell>
        </row>
        <row r="2148">
          <cell r="A2148">
            <v>0</v>
          </cell>
        </row>
        <row r="2149">
          <cell r="A2149">
            <v>0</v>
          </cell>
        </row>
        <row r="2150">
          <cell r="A2150">
            <v>0</v>
          </cell>
        </row>
        <row r="2151">
          <cell r="A2151">
            <v>0</v>
          </cell>
        </row>
        <row r="2152">
          <cell r="A2152">
            <v>0</v>
          </cell>
        </row>
        <row r="2153">
          <cell r="A2153">
            <v>0</v>
          </cell>
        </row>
        <row r="2154">
          <cell r="A2154">
            <v>0</v>
          </cell>
        </row>
        <row r="2155">
          <cell r="A2155">
            <v>0</v>
          </cell>
        </row>
        <row r="2156">
          <cell r="A2156">
            <v>0</v>
          </cell>
        </row>
        <row r="2157">
          <cell r="A2157">
            <v>0</v>
          </cell>
        </row>
        <row r="2158">
          <cell r="A2158">
            <v>0</v>
          </cell>
        </row>
        <row r="2159">
          <cell r="A2159">
            <v>0</v>
          </cell>
        </row>
        <row r="2160">
          <cell r="A2160">
            <v>0</v>
          </cell>
        </row>
        <row r="2161">
          <cell r="A2161">
            <v>0</v>
          </cell>
        </row>
        <row r="2162">
          <cell r="A2162">
            <v>0</v>
          </cell>
        </row>
        <row r="2163">
          <cell r="A2163">
            <v>0</v>
          </cell>
        </row>
        <row r="2164">
          <cell r="A2164">
            <v>0</v>
          </cell>
        </row>
        <row r="2165">
          <cell r="A2165">
            <v>0</v>
          </cell>
        </row>
        <row r="2166">
          <cell r="A2166">
            <v>0</v>
          </cell>
        </row>
        <row r="2167">
          <cell r="A2167">
            <v>0</v>
          </cell>
        </row>
        <row r="2168">
          <cell r="A2168">
            <v>0</v>
          </cell>
        </row>
        <row r="2169">
          <cell r="A2169">
            <v>0</v>
          </cell>
        </row>
        <row r="2170">
          <cell r="A2170">
            <v>0</v>
          </cell>
        </row>
        <row r="2171">
          <cell r="A2171">
            <v>0</v>
          </cell>
        </row>
        <row r="2172">
          <cell r="A2172">
            <v>0</v>
          </cell>
        </row>
        <row r="2173">
          <cell r="A2173">
            <v>0</v>
          </cell>
        </row>
        <row r="2174">
          <cell r="A2174">
            <v>0</v>
          </cell>
        </row>
        <row r="2175">
          <cell r="A2175">
            <v>0</v>
          </cell>
        </row>
        <row r="2176">
          <cell r="A2176">
            <v>0</v>
          </cell>
        </row>
        <row r="2177">
          <cell r="A2177">
            <v>0</v>
          </cell>
        </row>
        <row r="2178">
          <cell r="A2178">
            <v>0</v>
          </cell>
        </row>
        <row r="2179">
          <cell r="A2179">
            <v>0</v>
          </cell>
        </row>
        <row r="2180">
          <cell r="A2180">
            <v>0</v>
          </cell>
        </row>
        <row r="2181">
          <cell r="A2181">
            <v>0</v>
          </cell>
        </row>
        <row r="2182">
          <cell r="A2182">
            <v>0</v>
          </cell>
        </row>
        <row r="2183">
          <cell r="A2183">
            <v>0</v>
          </cell>
        </row>
        <row r="2184">
          <cell r="A2184">
            <v>0</v>
          </cell>
        </row>
        <row r="2185">
          <cell r="A2185">
            <v>0</v>
          </cell>
        </row>
        <row r="2186">
          <cell r="A2186">
            <v>0</v>
          </cell>
        </row>
        <row r="2187">
          <cell r="A2187">
            <v>0</v>
          </cell>
        </row>
        <row r="2188">
          <cell r="A2188">
            <v>0</v>
          </cell>
        </row>
        <row r="2189">
          <cell r="A2189">
            <v>0</v>
          </cell>
        </row>
        <row r="2190">
          <cell r="A2190">
            <v>0</v>
          </cell>
        </row>
        <row r="2191">
          <cell r="A2191">
            <v>0</v>
          </cell>
        </row>
        <row r="2192">
          <cell r="A2192">
            <v>0</v>
          </cell>
        </row>
        <row r="2193">
          <cell r="A2193">
            <v>0</v>
          </cell>
        </row>
        <row r="2194">
          <cell r="A2194">
            <v>0</v>
          </cell>
        </row>
        <row r="2195">
          <cell r="A2195">
            <v>0</v>
          </cell>
        </row>
        <row r="2196">
          <cell r="A2196">
            <v>0</v>
          </cell>
        </row>
        <row r="2197">
          <cell r="A2197">
            <v>0</v>
          </cell>
        </row>
        <row r="2198">
          <cell r="A2198">
            <v>0</v>
          </cell>
        </row>
        <row r="2199">
          <cell r="A2199">
            <v>0</v>
          </cell>
        </row>
        <row r="2200">
          <cell r="A2200">
            <v>0</v>
          </cell>
        </row>
        <row r="2201">
          <cell r="A2201">
            <v>0</v>
          </cell>
        </row>
        <row r="2202">
          <cell r="A2202">
            <v>0</v>
          </cell>
        </row>
        <row r="2203">
          <cell r="A2203">
            <v>0</v>
          </cell>
        </row>
        <row r="2204">
          <cell r="A2204">
            <v>0</v>
          </cell>
        </row>
        <row r="2205">
          <cell r="A2205">
            <v>0</v>
          </cell>
        </row>
        <row r="2206">
          <cell r="A2206">
            <v>0</v>
          </cell>
        </row>
        <row r="2207">
          <cell r="A2207">
            <v>0</v>
          </cell>
        </row>
        <row r="2208">
          <cell r="A2208">
            <v>0</v>
          </cell>
        </row>
        <row r="2209">
          <cell r="A2209">
            <v>0</v>
          </cell>
        </row>
        <row r="2210">
          <cell r="A2210">
            <v>0</v>
          </cell>
        </row>
        <row r="2211">
          <cell r="A2211">
            <v>0</v>
          </cell>
        </row>
        <row r="2212">
          <cell r="A2212">
            <v>0</v>
          </cell>
        </row>
        <row r="2213">
          <cell r="A2213">
            <v>0</v>
          </cell>
        </row>
        <row r="2214">
          <cell r="A2214">
            <v>0</v>
          </cell>
        </row>
        <row r="2215">
          <cell r="A2215">
            <v>0</v>
          </cell>
        </row>
        <row r="2216">
          <cell r="A2216">
            <v>0</v>
          </cell>
        </row>
        <row r="2217">
          <cell r="A2217">
            <v>0</v>
          </cell>
        </row>
        <row r="2218">
          <cell r="A2218">
            <v>0</v>
          </cell>
        </row>
        <row r="2219">
          <cell r="A2219">
            <v>0</v>
          </cell>
        </row>
        <row r="2220">
          <cell r="A2220">
            <v>0</v>
          </cell>
        </row>
        <row r="2221">
          <cell r="A2221">
            <v>0</v>
          </cell>
        </row>
        <row r="2222">
          <cell r="A2222">
            <v>0</v>
          </cell>
        </row>
        <row r="2223">
          <cell r="A2223">
            <v>0</v>
          </cell>
        </row>
        <row r="2224">
          <cell r="A2224">
            <v>0</v>
          </cell>
        </row>
        <row r="2225">
          <cell r="A2225">
            <v>0</v>
          </cell>
        </row>
        <row r="2226">
          <cell r="A2226">
            <v>0</v>
          </cell>
        </row>
        <row r="2227">
          <cell r="A2227">
            <v>0</v>
          </cell>
        </row>
        <row r="2228">
          <cell r="A2228">
            <v>0</v>
          </cell>
        </row>
        <row r="2229">
          <cell r="A2229">
            <v>0</v>
          </cell>
        </row>
        <row r="2230">
          <cell r="A2230">
            <v>0</v>
          </cell>
        </row>
        <row r="2231">
          <cell r="A2231">
            <v>0</v>
          </cell>
        </row>
        <row r="2232">
          <cell r="A2232">
            <v>0</v>
          </cell>
        </row>
        <row r="2233">
          <cell r="A2233">
            <v>0</v>
          </cell>
        </row>
        <row r="2234">
          <cell r="A2234">
            <v>0</v>
          </cell>
        </row>
        <row r="2235">
          <cell r="A2235">
            <v>0</v>
          </cell>
        </row>
        <row r="2236">
          <cell r="A2236">
            <v>0</v>
          </cell>
        </row>
        <row r="2237">
          <cell r="A2237">
            <v>0</v>
          </cell>
        </row>
        <row r="2238">
          <cell r="A2238">
            <v>0</v>
          </cell>
        </row>
        <row r="2239">
          <cell r="A2239">
            <v>0</v>
          </cell>
        </row>
        <row r="2240">
          <cell r="A2240">
            <v>0</v>
          </cell>
        </row>
        <row r="2241">
          <cell r="A2241">
            <v>0</v>
          </cell>
        </row>
        <row r="2242">
          <cell r="A2242">
            <v>0</v>
          </cell>
        </row>
        <row r="2243">
          <cell r="A2243">
            <v>0</v>
          </cell>
        </row>
        <row r="2244">
          <cell r="A2244">
            <v>0</v>
          </cell>
        </row>
        <row r="2245">
          <cell r="A2245">
            <v>0</v>
          </cell>
        </row>
        <row r="2246">
          <cell r="A2246">
            <v>0</v>
          </cell>
        </row>
        <row r="2247">
          <cell r="A2247">
            <v>0</v>
          </cell>
        </row>
        <row r="2248">
          <cell r="A2248">
            <v>0</v>
          </cell>
        </row>
        <row r="2249">
          <cell r="A2249">
            <v>0</v>
          </cell>
        </row>
        <row r="2250">
          <cell r="A2250">
            <v>0</v>
          </cell>
        </row>
        <row r="2251">
          <cell r="A2251">
            <v>0</v>
          </cell>
        </row>
        <row r="2252">
          <cell r="A2252">
            <v>0</v>
          </cell>
        </row>
        <row r="2253">
          <cell r="A2253">
            <v>0</v>
          </cell>
        </row>
        <row r="2254">
          <cell r="A2254">
            <v>0</v>
          </cell>
        </row>
        <row r="2255">
          <cell r="A2255">
            <v>0</v>
          </cell>
        </row>
        <row r="2256">
          <cell r="A2256">
            <v>0</v>
          </cell>
        </row>
        <row r="2257">
          <cell r="A2257">
            <v>0</v>
          </cell>
        </row>
        <row r="2258">
          <cell r="A2258">
            <v>0</v>
          </cell>
        </row>
        <row r="2259">
          <cell r="A2259">
            <v>0</v>
          </cell>
        </row>
        <row r="2260">
          <cell r="A2260">
            <v>0</v>
          </cell>
        </row>
        <row r="2261">
          <cell r="A2261">
            <v>0</v>
          </cell>
        </row>
        <row r="2262">
          <cell r="A2262">
            <v>0</v>
          </cell>
        </row>
        <row r="2263">
          <cell r="A2263">
            <v>0</v>
          </cell>
        </row>
        <row r="2264">
          <cell r="A2264">
            <v>0</v>
          </cell>
        </row>
        <row r="2265">
          <cell r="A2265">
            <v>0</v>
          </cell>
        </row>
        <row r="2266">
          <cell r="A2266">
            <v>0</v>
          </cell>
        </row>
        <row r="2267">
          <cell r="A2267">
            <v>0</v>
          </cell>
        </row>
        <row r="2268">
          <cell r="A2268">
            <v>0</v>
          </cell>
        </row>
        <row r="2269">
          <cell r="A2269">
            <v>0</v>
          </cell>
        </row>
        <row r="2270">
          <cell r="A2270">
            <v>0</v>
          </cell>
        </row>
        <row r="2271">
          <cell r="A2271">
            <v>0</v>
          </cell>
        </row>
        <row r="2272">
          <cell r="A2272">
            <v>0</v>
          </cell>
        </row>
        <row r="2273">
          <cell r="A2273">
            <v>0</v>
          </cell>
        </row>
        <row r="2274">
          <cell r="A2274">
            <v>0</v>
          </cell>
        </row>
        <row r="2275">
          <cell r="A2275">
            <v>0</v>
          </cell>
        </row>
        <row r="2276">
          <cell r="A2276">
            <v>0</v>
          </cell>
        </row>
        <row r="2277">
          <cell r="A2277">
            <v>0</v>
          </cell>
        </row>
        <row r="2278">
          <cell r="A2278">
            <v>0</v>
          </cell>
        </row>
        <row r="2279">
          <cell r="A2279">
            <v>0</v>
          </cell>
        </row>
        <row r="2280">
          <cell r="A2280">
            <v>0</v>
          </cell>
        </row>
        <row r="2281">
          <cell r="A2281">
            <v>0</v>
          </cell>
        </row>
        <row r="2282">
          <cell r="A2282">
            <v>0</v>
          </cell>
        </row>
        <row r="2283">
          <cell r="A2283">
            <v>0</v>
          </cell>
        </row>
        <row r="2284">
          <cell r="A2284">
            <v>0</v>
          </cell>
        </row>
        <row r="2285">
          <cell r="A2285">
            <v>0</v>
          </cell>
        </row>
        <row r="2286">
          <cell r="A2286">
            <v>0</v>
          </cell>
        </row>
        <row r="2287">
          <cell r="A2287">
            <v>0</v>
          </cell>
        </row>
        <row r="2288">
          <cell r="A2288">
            <v>0</v>
          </cell>
        </row>
        <row r="2289">
          <cell r="A2289">
            <v>0</v>
          </cell>
        </row>
        <row r="2290">
          <cell r="A2290">
            <v>0</v>
          </cell>
        </row>
        <row r="2291">
          <cell r="A2291">
            <v>0</v>
          </cell>
        </row>
        <row r="2292">
          <cell r="A2292">
            <v>0</v>
          </cell>
        </row>
        <row r="2293">
          <cell r="A2293">
            <v>0</v>
          </cell>
        </row>
        <row r="2294">
          <cell r="A2294">
            <v>0</v>
          </cell>
        </row>
        <row r="2295">
          <cell r="A2295">
            <v>0</v>
          </cell>
        </row>
        <row r="2296">
          <cell r="A2296">
            <v>0</v>
          </cell>
        </row>
        <row r="2297">
          <cell r="A2297">
            <v>0</v>
          </cell>
        </row>
        <row r="2298">
          <cell r="A2298">
            <v>0</v>
          </cell>
        </row>
        <row r="2299">
          <cell r="A2299">
            <v>0</v>
          </cell>
        </row>
        <row r="2300">
          <cell r="A2300">
            <v>0</v>
          </cell>
        </row>
        <row r="2301">
          <cell r="A2301">
            <v>0</v>
          </cell>
        </row>
        <row r="2302">
          <cell r="A2302">
            <v>0</v>
          </cell>
        </row>
        <row r="2303">
          <cell r="A2303">
            <v>0</v>
          </cell>
        </row>
        <row r="2304">
          <cell r="A2304">
            <v>0</v>
          </cell>
        </row>
        <row r="2305">
          <cell r="A2305">
            <v>0</v>
          </cell>
        </row>
        <row r="2306">
          <cell r="A2306">
            <v>0</v>
          </cell>
        </row>
        <row r="2307">
          <cell r="A2307">
            <v>0</v>
          </cell>
        </row>
        <row r="2308">
          <cell r="A2308">
            <v>0</v>
          </cell>
        </row>
        <row r="2309">
          <cell r="A2309">
            <v>0</v>
          </cell>
        </row>
        <row r="2310">
          <cell r="A2310">
            <v>0</v>
          </cell>
        </row>
        <row r="2311">
          <cell r="A2311">
            <v>0</v>
          </cell>
        </row>
        <row r="2312">
          <cell r="A2312">
            <v>0</v>
          </cell>
        </row>
        <row r="2313">
          <cell r="A2313">
            <v>0</v>
          </cell>
        </row>
        <row r="2314">
          <cell r="A2314">
            <v>0</v>
          </cell>
        </row>
        <row r="2315">
          <cell r="A2315">
            <v>0</v>
          </cell>
        </row>
        <row r="2316">
          <cell r="A2316">
            <v>0</v>
          </cell>
        </row>
        <row r="2317">
          <cell r="A2317">
            <v>0</v>
          </cell>
        </row>
        <row r="2318">
          <cell r="A2318">
            <v>0</v>
          </cell>
        </row>
        <row r="2319">
          <cell r="A2319">
            <v>0</v>
          </cell>
        </row>
        <row r="2320">
          <cell r="A2320">
            <v>0</v>
          </cell>
        </row>
        <row r="2321">
          <cell r="A2321">
            <v>0</v>
          </cell>
        </row>
        <row r="2322">
          <cell r="A2322">
            <v>0</v>
          </cell>
        </row>
        <row r="2323">
          <cell r="A2323">
            <v>0</v>
          </cell>
        </row>
        <row r="2324">
          <cell r="A2324">
            <v>0</v>
          </cell>
        </row>
        <row r="2325">
          <cell r="A2325">
            <v>0</v>
          </cell>
        </row>
        <row r="2326">
          <cell r="A2326">
            <v>0</v>
          </cell>
        </row>
        <row r="2327">
          <cell r="A2327">
            <v>0</v>
          </cell>
        </row>
        <row r="2328">
          <cell r="A2328">
            <v>0</v>
          </cell>
        </row>
        <row r="2329">
          <cell r="A2329">
            <v>0</v>
          </cell>
        </row>
        <row r="2330">
          <cell r="A2330">
            <v>0</v>
          </cell>
        </row>
        <row r="2331">
          <cell r="A2331">
            <v>0</v>
          </cell>
        </row>
        <row r="2332">
          <cell r="A2332">
            <v>0</v>
          </cell>
        </row>
        <row r="2333">
          <cell r="A2333">
            <v>0</v>
          </cell>
        </row>
        <row r="2334">
          <cell r="A2334">
            <v>0</v>
          </cell>
        </row>
        <row r="2335">
          <cell r="A2335">
            <v>0</v>
          </cell>
        </row>
        <row r="2336">
          <cell r="A2336">
            <v>0</v>
          </cell>
        </row>
        <row r="2337">
          <cell r="A2337">
            <v>0</v>
          </cell>
        </row>
        <row r="2338">
          <cell r="A2338">
            <v>0</v>
          </cell>
        </row>
        <row r="2339">
          <cell r="A2339">
            <v>0</v>
          </cell>
        </row>
        <row r="2340">
          <cell r="A2340">
            <v>0</v>
          </cell>
        </row>
        <row r="2341">
          <cell r="A2341">
            <v>0</v>
          </cell>
        </row>
        <row r="2342">
          <cell r="A2342">
            <v>0</v>
          </cell>
        </row>
        <row r="2343">
          <cell r="A2343">
            <v>0</v>
          </cell>
        </row>
        <row r="2344">
          <cell r="A2344">
            <v>0</v>
          </cell>
        </row>
        <row r="2345">
          <cell r="A2345">
            <v>0</v>
          </cell>
        </row>
        <row r="2346">
          <cell r="A2346">
            <v>0</v>
          </cell>
        </row>
        <row r="2347">
          <cell r="A2347">
            <v>0</v>
          </cell>
        </row>
        <row r="2348">
          <cell r="A2348">
            <v>0</v>
          </cell>
        </row>
        <row r="2349">
          <cell r="A2349">
            <v>0</v>
          </cell>
        </row>
        <row r="2350">
          <cell r="A2350">
            <v>0</v>
          </cell>
        </row>
        <row r="2351">
          <cell r="A2351">
            <v>0</v>
          </cell>
        </row>
        <row r="2352">
          <cell r="A2352">
            <v>0</v>
          </cell>
        </row>
        <row r="2353">
          <cell r="A2353">
            <v>0</v>
          </cell>
        </row>
        <row r="2354">
          <cell r="A2354">
            <v>0</v>
          </cell>
        </row>
        <row r="2355">
          <cell r="A2355">
            <v>0</v>
          </cell>
        </row>
        <row r="2356">
          <cell r="A2356">
            <v>0</v>
          </cell>
        </row>
        <row r="2357">
          <cell r="A2357">
            <v>0</v>
          </cell>
        </row>
        <row r="2358">
          <cell r="A2358">
            <v>0</v>
          </cell>
        </row>
        <row r="2359">
          <cell r="A2359">
            <v>0</v>
          </cell>
        </row>
        <row r="2360">
          <cell r="A2360">
            <v>0</v>
          </cell>
        </row>
        <row r="2361">
          <cell r="A2361">
            <v>0</v>
          </cell>
        </row>
        <row r="2362">
          <cell r="A2362">
            <v>0</v>
          </cell>
        </row>
        <row r="2363">
          <cell r="A2363">
            <v>0</v>
          </cell>
        </row>
        <row r="2364">
          <cell r="A2364">
            <v>0</v>
          </cell>
        </row>
        <row r="2365">
          <cell r="A2365">
            <v>0</v>
          </cell>
        </row>
        <row r="2366">
          <cell r="A2366">
            <v>0</v>
          </cell>
        </row>
        <row r="2367">
          <cell r="A2367">
            <v>0</v>
          </cell>
        </row>
        <row r="2368">
          <cell r="A2368">
            <v>0</v>
          </cell>
        </row>
        <row r="2369">
          <cell r="A2369">
            <v>0</v>
          </cell>
        </row>
        <row r="2370">
          <cell r="A2370">
            <v>0</v>
          </cell>
        </row>
        <row r="2371">
          <cell r="A2371">
            <v>0</v>
          </cell>
        </row>
        <row r="2372">
          <cell r="A2372">
            <v>0</v>
          </cell>
        </row>
        <row r="2373">
          <cell r="A2373">
            <v>0</v>
          </cell>
        </row>
        <row r="2374">
          <cell r="A2374">
            <v>0</v>
          </cell>
        </row>
        <row r="2375">
          <cell r="A2375">
            <v>0</v>
          </cell>
        </row>
        <row r="2376">
          <cell r="A2376">
            <v>0</v>
          </cell>
        </row>
        <row r="2377">
          <cell r="A2377">
            <v>0</v>
          </cell>
        </row>
        <row r="2378">
          <cell r="A2378">
            <v>0</v>
          </cell>
        </row>
        <row r="2379">
          <cell r="A2379">
            <v>0</v>
          </cell>
        </row>
        <row r="2380">
          <cell r="A2380">
            <v>0</v>
          </cell>
        </row>
        <row r="2381">
          <cell r="A2381">
            <v>0</v>
          </cell>
        </row>
        <row r="2382">
          <cell r="A2382">
            <v>0</v>
          </cell>
        </row>
        <row r="2383">
          <cell r="A2383">
            <v>0</v>
          </cell>
        </row>
        <row r="2384">
          <cell r="A2384">
            <v>0</v>
          </cell>
        </row>
        <row r="2385">
          <cell r="A2385">
            <v>0</v>
          </cell>
        </row>
        <row r="2386">
          <cell r="A2386">
            <v>0</v>
          </cell>
        </row>
        <row r="2387">
          <cell r="A2387">
            <v>0</v>
          </cell>
        </row>
        <row r="2388">
          <cell r="A2388">
            <v>0</v>
          </cell>
        </row>
        <row r="2389">
          <cell r="A2389">
            <v>0</v>
          </cell>
        </row>
        <row r="2390">
          <cell r="A2390">
            <v>0</v>
          </cell>
        </row>
        <row r="2391">
          <cell r="A2391">
            <v>0</v>
          </cell>
        </row>
        <row r="2392">
          <cell r="A2392">
            <v>0</v>
          </cell>
        </row>
        <row r="2393">
          <cell r="A2393">
            <v>0</v>
          </cell>
        </row>
        <row r="2394">
          <cell r="A2394">
            <v>0</v>
          </cell>
        </row>
        <row r="2395">
          <cell r="A2395">
            <v>0</v>
          </cell>
        </row>
        <row r="2396">
          <cell r="A2396">
            <v>0</v>
          </cell>
        </row>
        <row r="2397">
          <cell r="A2397">
            <v>0</v>
          </cell>
        </row>
        <row r="2398">
          <cell r="A2398">
            <v>0</v>
          </cell>
        </row>
        <row r="2399">
          <cell r="A2399">
            <v>0</v>
          </cell>
        </row>
        <row r="2400">
          <cell r="A2400">
            <v>0</v>
          </cell>
        </row>
        <row r="2401">
          <cell r="A2401">
            <v>0</v>
          </cell>
        </row>
        <row r="2402">
          <cell r="A2402">
            <v>0</v>
          </cell>
        </row>
        <row r="2403">
          <cell r="A2403">
            <v>0</v>
          </cell>
        </row>
        <row r="2404">
          <cell r="A2404">
            <v>0</v>
          </cell>
        </row>
        <row r="2405">
          <cell r="A2405">
            <v>0</v>
          </cell>
        </row>
        <row r="2406">
          <cell r="A2406">
            <v>0</v>
          </cell>
        </row>
        <row r="2407">
          <cell r="A2407">
            <v>0</v>
          </cell>
        </row>
        <row r="2408">
          <cell r="A2408">
            <v>0</v>
          </cell>
        </row>
        <row r="2409">
          <cell r="A2409">
            <v>0</v>
          </cell>
        </row>
        <row r="2410">
          <cell r="A2410">
            <v>0</v>
          </cell>
        </row>
        <row r="2411">
          <cell r="A2411">
            <v>0</v>
          </cell>
        </row>
        <row r="2412">
          <cell r="A2412">
            <v>0</v>
          </cell>
        </row>
        <row r="2413">
          <cell r="A2413">
            <v>0</v>
          </cell>
        </row>
        <row r="2414">
          <cell r="A2414">
            <v>0</v>
          </cell>
        </row>
        <row r="2415">
          <cell r="A2415">
            <v>0</v>
          </cell>
        </row>
        <row r="2416">
          <cell r="A2416">
            <v>0</v>
          </cell>
        </row>
        <row r="2417">
          <cell r="A2417">
            <v>0</v>
          </cell>
        </row>
        <row r="2418">
          <cell r="A2418">
            <v>0</v>
          </cell>
        </row>
        <row r="2419">
          <cell r="A2419">
            <v>0</v>
          </cell>
        </row>
        <row r="2420">
          <cell r="A2420">
            <v>0</v>
          </cell>
        </row>
        <row r="2421">
          <cell r="A2421">
            <v>0</v>
          </cell>
        </row>
        <row r="2422">
          <cell r="A2422">
            <v>0</v>
          </cell>
        </row>
        <row r="2423">
          <cell r="A2423">
            <v>0</v>
          </cell>
        </row>
        <row r="2424">
          <cell r="A2424">
            <v>0</v>
          </cell>
        </row>
        <row r="2425">
          <cell r="A2425">
            <v>0</v>
          </cell>
        </row>
        <row r="2426">
          <cell r="A2426">
            <v>0</v>
          </cell>
        </row>
        <row r="2427">
          <cell r="A2427">
            <v>0</v>
          </cell>
        </row>
        <row r="2428">
          <cell r="A2428">
            <v>0</v>
          </cell>
        </row>
        <row r="2429">
          <cell r="A2429">
            <v>0</v>
          </cell>
        </row>
        <row r="2430">
          <cell r="A2430">
            <v>0</v>
          </cell>
        </row>
        <row r="2431">
          <cell r="A2431">
            <v>0</v>
          </cell>
        </row>
        <row r="2432">
          <cell r="A2432">
            <v>0</v>
          </cell>
        </row>
        <row r="2433">
          <cell r="A2433">
            <v>0</v>
          </cell>
        </row>
        <row r="2434">
          <cell r="A2434">
            <v>0</v>
          </cell>
        </row>
        <row r="2435">
          <cell r="A2435">
            <v>0</v>
          </cell>
        </row>
        <row r="2436">
          <cell r="A2436">
            <v>0</v>
          </cell>
        </row>
        <row r="2437">
          <cell r="A2437">
            <v>0</v>
          </cell>
        </row>
        <row r="2438">
          <cell r="A2438">
            <v>0</v>
          </cell>
        </row>
        <row r="2439">
          <cell r="A2439">
            <v>0</v>
          </cell>
        </row>
        <row r="2440">
          <cell r="A2440">
            <v>0</v>
          </cell>
        </row>
        <row r="2441">
          <cell r="A2441">
            <v>0</v>
          </cell>
        </row>
        <row r="2442">
          <cell r="A2442">
            <v>0</v>
          </cell>
        </row>
        <row r="2443">
          <cell r="A2443">
            <v>0</v>
          </cell>
        </row>
        <row r="2444">
          <cell r="A2444">
            <v>0</v>
          </cell>
        </row>
        <row r="2445">
          <cell r="A2445">
            <v>0</v>
          </cell>
        </row>
        <row r="2446">
          <cell r="A2446">
            <v>0</v>
          </cell>
        </row>
        <row r="2447">
          <cell r="A2447">
            <v>0</v>
          </cell>
        </row>
        <row r="2448">
          <cell r="A2448">
            <v>0</v>
          </cell>
        </row>
        <row r="2449">
          <cell r="A2449">
            <v>0</v>
          </cell>
        </row>
        <row r="2450">
          <cell r="A2450">
            <v>0</v>
          </cell>
        </row>
        <row r="2451">
          <cell r="A2451">
            <v>0</v>
          </cell>
        </row>
        <row r="2452">
          <cell r="A2452">
            <v>0</v>
          </cell>
        </row>
        <row r="2453">
          <cell r="A2453">
            <v>0</v>
          </cell>
        </row>
        <row r="2454">
          <cell r="A2454">
            <v>0</v>
          </cell>
        </row>
        <row r="2455">
          <cell r="A2455">
            <v>0</v>
          </cell>
        </row>
        <row r="2456">
          <cell r="A2456">
            <v>0</v>
          </cell>
        </row>
        <row r="2457">
          <cell r="A2457">
            <v>0</v>
          </cell>
        </row>
        <row r="2458">
          <cell r="A2458">
            <v>0</v>
          </cell>
        </row>
        <row r="2459">
          <cell r="A2459">
            <v>0</v>
          </cell>
        </row>
        <row r="2460">
          <cell r="A2460">
            <v>0</v>
          </cell>
        </row>
        <row r="2461">
          <cell r="A2461">
            <v>0</v>
          </cell>
        </row>
        <row r="2462">
          <cell r="A2462">
            <v>0</v>
          </cell>
        </row>
        <row r="2463">
          <cell r="A2463">
            <v>0</v>
          </cell>
        </row>
        <row r="2464">
          <cell r="A2464">
            <v>0</v>
          </cell>
        </row>
        <row r="2465">
          <cell r="A2465">
            <v>0</v>
          </cell>
        </row>
        <row r="2466">
          <cell r="A2466">
            <v>0</v>
          </cell>
        </row>
        <row r="2467">
          <cell r="A2467">
            <v>0</v>
          </cell>
        </row>
        <row r="2468">
          <cell r="A2468">
            <v>0</v>
          </cell>
        </row>
        <row r="2469">
          <cell r="A2469">
            <v>0</v>
          </cell>
        </row>
        <row r="2470">
          <cell r="A2470">
            <v>0</v>
          </cell>
        </row>
        <row r="2471">
          <cell r="A2471">
            <v>0</v>
          </cell>
        </row>
        <row r="2472">
          <cell r="A2472">
            <v>0</v>
          </cell>
        </row>
        <row r="2473">
          <cell r="A2473">
            <v>0</v>
          </cell>
        </row>
        <row r="2474">
          <cell r="A2474">
            <v>0</v>
          </cell>
        </row>
        <row r="2475">
          <cell r="A2475">
            <v>0</v>
          </cell>
        </row>
        <row r="2476">
          <cell r="A2476">
            <v>0</v>
          </cell>
        </row>
        <row r="2477">
          <cell r="A2477">
            <v>0</v>
          </cell>
        </row>
        <row r="2478">
          <cell r="A2478">
            <v>0</v>
          </cell>
        </row>
        <row r="2479">
          <cell r="A2479">
            <v>0</v>
          </cell>
        </row>
        <row r="2480">
          <cell r="A2480">
            <v>0</v>
          </cell>
        </row>
        <row r="2481">
          <cell r="A2481">
            <v>0</v>
          </cell>
        </row>
        <row r="2482">
          <cell r="A2482">
            <v>0</v>
          </cell>
        </row>
        <row r="2483">
          <cell r="A2483">
            <v>0</v>
          </cell>
        </row>
        <row r="2484">
          <cell r="A2484">
            <v>0</v>
          </cell>
        </row>
        <row r="2485">
          <cell r="A2485">
            <v>0</v>
          </cell>
        </row>
        <row r="2486">
          <cell r="A2486">
            <v>0</v>
          </cell>
        </row>
        <row r="2487">
          <cell r="A2487">
            <v>0</v>
          </cell>
        </row>
        <row r="2488">
          <cell r="A2488">
            <v>0</v>
          </cell>
        </row>
        <row r="2489">
          <cell r="A2489">
            <v>0</v>
          </cell>
        </row>
        <row r="2490">
          <cell r="A2490">
            <v>0</v>
          </cell>
        </row>
        <row r="2491">
          <cell r="A2491">
            <v>0</v>
          </cell>
        </row>
        <row r="2492">
          <cell r="A2492">
            <v>0</v>
          </cell>
        </row>
        <row r="2493">
          <cell r="A2493">
            <v>0</v>
          </cell>
        </row>
        <row r="2494">
          <cell r="A2494">
            <v>0</v>
          </cell>
        </row>
        <row r="2495">
          <cell r="A2495">
            <v>0</v>
          </cell>
        </row>
        <row r="2496">
          <cell r="A2496">
            <v>0</v>
          </cell>
        </row>
        <row r="2497">
          <cell r="A2497">
            <v>0</v>
          </cell>
        </row>
        <row r="2498">
          <cell r="A2498">
            <v>0</v>
          </cell>
        </row>
        <row r="2499">
          <cell r="A2499">
            <v>0</v>
          </cell>
        </row>
        <row r="2500">
          <cell r="A2500">
            <v>0</v>
          </cell>
        </row>
        <row r="2501">
          <cell r="A2501">
            <v>0</v>
          </cell>
        </row>
        <row r="2502">
          <cell r="A2502">
            <v>0</v>
          </cell>
        </row>
        <row r="2503">
          <cell r="A2503">
            <v>0</v>
          </cell>
        </row>
        <row r="2504">
          <cell r="A2504">
            <v>0</v>
          </cell>
        </row>
        <row r="2505">
          <cell r="A2505">
            <v>0</v>
          </cell>
        </row>
        <row r="2506">
          <cell r="A2506">
            <v>0</v>
          </cell>
        </row>
        <row r="2507">
          <cell r="A2507">
            <v>0</v>
          </cell>
        </row>
        <row r="2508">
          <cell r="A2508">
            <v>0</v>
          </cell>
        </row>
        <row r="2509">
          <cell r="A2509">
            <v>0</v>
          </cell>
        </row>
        <row r="2510">
          <cell r="A2510">
            <v>0</v>
          </cell>
        </row>
        <row r="2511">
          <cell r="A2511">
            <v>0</v>
          </cell>
        </row>
        <row r="2512">
          <cell r="A2512">
            <v>0</v>
          </cell>
        </row>
        <row r="2513">
          <cell r="A2513">
            <v>0</v>
          </cell>
        </row>
        <row r="2514">
          <cell r="A2514">
            <v>0</v>
          </cell>
        </row>
        <row r="2515">
          <cell r="A2515">
            <v>0</v>
          </cell>
        </row>
        <row r="2516">
          <cell r="A2516">
            <v>0</v>
          </cell>
        </row>
        <row r="2517">
          <cell r="A2517">
            <v>0</v>
          </cell>
        </row>
        <row r="2518">
          <cell r="A2518">
            <v>0</v>
          </cell>
        </row>
        <row r="2519">
          <cell r="A2519">
            <v>0</v>
          </cell>
        </row>
        <row r="2520">
          <cell r="A2520">
            <v>0</v>
          </cell>
        </row>
        <row r="2521">
          <cell r="A2521">
            <v>0</v>
          </cell>
        </row>
        <row r="2522">
          <cell r="A2522">
            <v>0</v>
          </cell>
        </row>
        <row r="2523">
          <cell r="A2523">
            <v>0</v>
          </cell>
        </row>
        <row r="2524">
          <cell r="A2524">
            <v>0</v>
          </cell>
        </row>
        <row r="2525">
          <cell r="A2525">
            <v>0</v>
          </cell>
        </row>
        <row r="2526">
          <cell r="A2526">
            <v>0</v>
          </cell>
        </row>
        <row r="2527">
          <cell r="A2527">
            <v>0</v>
          </cell>
        </row>
        <row r="2528">
          <cell r="A2528">
            <v>0</v>
          </cell>
        </row>
        <row r="2529">
          <cell r="A2529">
            <v>0</v>
          </cell>
        </row>
        <row r="2530">
          <cell r="A2530">
            <v>0</v>
          </cell>
        </row>
        <row r="2531">
          <cell r="A2531">
            <v>0</v>
          </cell>
        </row>
        <row r="2532">
          <cell r="A2532">
            <v>0</v>
          </cell>
        </row>
        <row r="2533">
          <cell r="A2533">
            <v>0</v>
          </cell>
        </row>
        <row r="2534">
          <cell r="A2534">
            <v>0</v>
          </cell>
        </row>
        <row r="2535">
          <cell r="A2535">
            <v>0</v>
          </cell>
        </row>
        <row r="2536">
          <cell r="A2536">
            <v>0</v>
          </cell>
        </row>
        <row r="2537">
          <cell r="A2537">
            <v>0</v>
          </cell>
        </row>
        <row r="2538">
          <cell r="A2538">
            <v>0</v>
          </cell>
        </row>
        <row r="2539">
          <cell r="A2539">
            <v>0</v>
          </cell>
        </row>
        <row r="2540">
          <cell r="A2540">
            <v>0</v>
          </cell>
        </row>
        <row r="2541">
          <cell r="A2541">
            <v>0</v>
          </cell>
        </row>
        <row r="2542">
          <cell r="A2542">
            <v>0</v>
          </cell>
        </row>
        <row r="2543">
          <cell r="A2543">
            <v>0</v>
          </cell>
        </row>
        <row r="2544">
          <cell r="A2544">
            <v>0</v>
          </cell>
        </row>
        <row r="2545">
          <cell r="A2545">
            <v>0</v>
          </cell>
        </row>
        <row r="2546">
          <cell r="A2546">
            <v>0</v>
          </cell>
        </row>
        <row r="2547">
          <cell r="A2547">
            <v>0</v>
          </cell>
        </row>
        <row r="2548">
          <cell r="A2548">
            <v>0</v>
          </cell>
        </row>
        <row r="2549">
          <cell r="A2549">
            <v>0</v>
          </cell>
        </row>
        <row r="2550">
          <cell r="A2550">
            <v>0</v>
          </cell>
        </row>
        <row r="2551">
          <cell r="A2551">
            <v>0</v>
          </cell>
        </row>
        <row r="2552">
          <cell r="A2552">
            <v>0</v>
          </cell>
        </row>
        <row r="2553">
          <cell r="A2553">
            <v>0</v>
          </cell>
        </row>
        <row r="2554">
          <cell r="A2554">
            <v>0</v>
          </cell>
        </row>
        <row r="2555">
          <cell r="A2555">
            <v>0</v>
          </cell>
        </row>
        <row r="2556">
          <cell r="A2556">
            <v>0</v>
          </cell>
        </row>
        <row r="2557">
          <cell r="A2557">
            <v>0</v>
          </cell>
        </row>
        <row r="2558">
          <cell r="A2558">
            <v>0</v>
          </cell>
        </row>
        <row r="2559">
          <cell r="A2559">
            <v>0</v>
          </cell>
        </row>
        <row r="2560">
          <cell r="A2560">
            <v>0</v>
          </cell>
        </row>
        <row r="2561">
          <cell r="A2561">
            <v>0</v>
          </cell>
        </row>
        <row r="2562">
          <cell r="A2562">
            <v>0</v>
          </cell>
        </row>
        <row r="2563">
          <cell r="A2563">
            <v>0</v>
          </cell>
        </row>
        <row r="2564">
          <cell r="A2564">
            <v>0</v>
          </cell>
        </row>
        <row r="2565">
          <cell r="A2565">
            <v>0</v>
          </cell>
        </row>
        <row r="2566">
          <cell r="A2566">
            <v>0</v>
          </cell>
        </row>
        <row r="2567">
          <cell r="A2567">
            <v>0</v>
          </cell>
        </row>
        <row r="2568">
          <cell r="A2568">
            <v>0</v>
          </cell>
        </row>
        <row r="2569">
          <cell r="A2569">
            <v>0</v>
          </cell>
        </row>
        <row r="2570">
          <cell r="A2570">
            <v>0</v>
          </cell>
        </row>
        <row r="2571">
          <cell r="A2571">
            <v>0</v>
          </cell>
        </row>
        <row r="2572">
          <cell r="A2572">
            <v>0</v>
          </cell>
        </row>
        <row r="2573">
          <cell r="A2573">
            <v>0</v>
          </cell>
        </row>
        <row r="2574">
          <cell r="A2574">
            <v>0</v>
          </cell>
        </row>
        <row r="2575">
          <cell r="A2575">
            <v>0</v>
          </cell>
        </row>
        <row r="2576">
          <cell r="A2576">
            <v>0</v>
          </cell>
        </row>
        <row r="2577">
          <cell r="A2577">
            <v>0</v>
          </cell>
        </row>
        <row r="2578">
          <cell r="A2578">
            <v>0</v>
          </cell>
        </row>
        <row r="2579">
          <cell r="A2579">
            <v>0</v>
          </cell>
        </row>
        <row r="2580">
          <cell r="A2580">
            <v>0</v>
          </cell>
        </row>
        <row r="2581">
          <cell r="A2581">
            <v>0</v>
          </cell>
        </row>
        <row r="2582">
          <cell r="A2582">
            <v>0</v>
          </cell>
        </row>
        <row r="2583">
          <cell r="A2583">
            <v>0</v>
          </cell>
        </row>
        <row r="2584">
          <cell r="A2584">
            <v>0</v>
          </cell>
        </row>
        <row r="2585">
          <cell r="A2585">
            <v>0</v>
          </cell>
        </row>
        <row r="2586">
          <cell r="A2586">
            <v>0</v>
          </cell>
        </row>
        <row r="2587">
          <cell r="A2587">
            <v>0</v>
          </cell>
        </row>
        <row r="2588">
          <cell r="A2588">
            <v>0</v>
          </cell>
        </row>
        <row r="2589">
          <cell r="A2589">
            <v>0</v>
          </cell>
        </row>
        <row r="2590">
          <cell r="A2590">
            <v>0</v>
          </cell>
        </row>
        <row r="2591">
          <cell r="A2591">
            <v>0</v>
          </cell>
        </row>
        <row r="2592">
          <cell r="A2592">
            <v>0</v>
          </cell>
        </row>
        <row r="2593">
          <cell r="A2593">
            <v>0</v>
          </cell>
        </row>
        <row r="2594">
          <cell r="A2594">
            <v>0</v>
          </cell>
        </row>
        <row r="2595">
          <cell r="A2595">
            <v>0</v>
          </cell>
        </row>
        <row r="2596">
          <cell r="A2596">
            <v>0</v>
          </cell>
        </row>
        <row r="2597">
          <cell r="A2597">
            <v>0</v>
          </cell>
        </row>
        <row r="2598">
          <cell r="A2598">
            <v>0</v>
          </cell>
        </row>
        <row r="2599">
          <cell r="A2599">
            <v>0</v>
          </cell>
        </row>
        <row r="2600">
          <cell r="A2600">
            <v>0</v>
          </cell>
        </row>
        <row r="2601">
          <cell r="A2601">
            <v>0</v>
          </cell>
        </row>
        <row r="2602">
          <cell r="A2602">
            <v>0</v>
          </cell>
        </row>
        <row r="2603">
          <cell r="A2603">
            <v>0</v>
          </cell>
        </row>
        <row r="2604">
          <cell r="A2604">
            <v>0</v>
          </cell>
        </row>
        <row r="2605">
          <cell r="A2605">
            <v>0</v>
          </cell>
        </row>
        <row r="2606">
          <cell r="A2606">
            <v>0</v>
          </cell>
        </row>
        <row r="2607">
          <cell r="A2607">
            <v>0</v>
          </cell>
        </row>
        <row r="2608">
          <cell r="A2608">
            <v>0</v>
          </cell>
        </row>
        <row r="2609">
          <cell r="A2609">
            <v>0</v>
          </cell>
        </row>
        <row r="2610">
          <cell r="A2610">
            <v>0</v>
          </cell>
        </row>
        <row r="2611">
          <cell r="A2611">
            <v>0</v>
          </cell>
        </row>
        <row r="2612">
          <cell r="A2612">
            <v>0</v>
          </cell>
        </row>
        <row r="2613">
          <cell r="A2613">
            <v>0</v>
          </cell>
        </row>
        <row r="2614">
          <cell r="A2614">
            <v>0</v>
          </cell>
        </row>
        <row r="2615">
          <cell r="A2615">
            <v>0</v>
          </cell>
        </row>
        <row r="2616">
          <cell r="A2616">
            <v>0</v>
          </cell>
        </row>
        <row r="2617">
          <cell r="A2617">
            <v>0</v>
          </cell>
        </row>
        <row r="2618">
          <cell r="A2618">
            <v>0</v>
          </cell>
        </row>
        <row r="2619">
          <cell r="A2619">
            <v>0</v>
          </cell>
        </row>
        <row r="2620">
          <cell r="A2620">
            <v>0</v>
          </cell>
        </row>
        <row r="2621">
          <cell r="A2621">
            <v>0</v>
          </cell>
        </row>
        <row r="2622">
          <cell r="A2622">
            <v>0</v>
          </cell>
        </row>
        <row r="2623">
          <cell r="A2623">
            <v>0</v>
          </cell>
        </row>
        <row r="2624">
          <cell r="A2624">
            <v>0</v>
          </cell>
        </row>
        <row r="2625">
          <cell r="A2625">
            <v>0</v>
          </cell>
        </row>
        <row r="2626">
          <cell r="A2626">
            <v>0</v>
          </cell>
        </row>
        <row r="2627">
          <cell r="A2627">
            <v>0</v>
          </cell>
        </row>
        <row r="2628">
          <cell r="A2628">
            <v>0</v>
          </cell>
        </row>
        <row r="2629">
          <cell r="A2629">
            <v>0</v>
          </cell>
        </row>
        <row r="2630">
          <cell r="A2630">
            <v>0</v>
          </cell>
        </row>
        <row r="2631">
          <cell r="A2631">
            <v>0</v>
          </cell>
        </row>
        <row r="2632">
          <cell r="A2632">
            <v>0</v>
          </cell>
        </row>
        <row r="2633">
          <cell r="A2633">
            <v>0</v>
          </cell>
        </row>
        <row r="2634">
          <cell r="A2634">
            <v>0</v>
          </cell>
        </row>
        <row r="2635">
          <cell r="A2635">
            <v>0</v>
          </cell>
        </row>
        <row r="2636">
          <cell r="A2636">
            <v>0</v>
          </cell>
        </row>
        <row r="2637">
          <cell r="A2637">
            <v>0</v>
          </cell>
        </row>
        <row r="2638">
          <cell r="A2638">
            <v>0</v>
          </cell>
        </row>
        <row r="2639">
          <cell r="A2639">
            <v>0</v>
          </cell>
        </row>
        <row r="2640">
          <cell r="A2640">
            <v>0</v>
          </cell>
        </row>
        <row r="2641">
          <cell r="A2641">
            <v>0</v>
          </cell>
        </row>
        <row r="2642">
          <cell r="A2642">
            <v>0</v>
          </cell>
        </row>
        <row r="2643">
          <cell r="A2643">
            <v>0</v>
          </cell>
        </row>
        <row r="2644">
          <cell r="A2644">
            <v>0</v>
          </cell>
        </row>
        <row r="2645">
          <cell r="A2645">
            <v>0</v>
          </cell>
        </row>
        <row r="2646">
          <cell r="A2646">
            <v>0</v>
          </cell>
        </row>
        <row r="2647">
          <cell r="A2647">
            <v>0</v>
          </cell>
        </row>
        <row r="2648">
          <cell r="A2648">
            <v>0</v>
          </cell>
        </row>
        <row r="2649">
          <cell r="A2649">
            <v>0</v>
          </cell>
        </row>
        <row r="2650">
          <cell r="A2650">
            <v>0</v>
          </cell>
        </row>
        <row r="2651">
          <cell r="A2651">
            <v>0</v>
          </cell>
        </row>
        <row r="2652">
          <cell r="A2652">
            <v>0</v>
          </cell>
        </row>
        <row r="2653">
          <cell r="A2653">
            <v>0</v>
          </cell>
        </row>
        <row r="2654">
          <cell r="A2654">
            <v>0</v>
          </cell>
        </row>
        <row r="2655">
          <cell r="A2655">
            <v>0</v>
          </cell>
        </row>
        <row r="2656">
          <cell r="A2656">
            <v>0</v>
          </cell>
        </row>
        <row r="2657">
          <cell r="A2657">
            <v>0</v>
          </cell>
        </row>
        <row r="2658">
          <cell r="A2658">
            <v>0</v>
          </cell>
        </row>
        <row r="2659">
          <cell r="A2659">
            <v>0</v>
          </cell>
        </row>
        <row r="2660">
          <cell r="A2660">
            <v>0</v>
          </cell>
        </row>
        <row r="2661">
          <cell r="A2661">
            <v>0</v>
          </cell>
        </row>
        <row r="2662">
          <cell r="A2662">
            <v>0</v>
          </cell>
        </row>
        <row r="2663">
          <cell r="A2663">
            <v>0</v>
          </cell>
        </row>
        <row r="2664">
          <cell r="A2664">
            <v>0</v>
          </cell>
        </row>
        <row r="2665">
          <cell r="A2665">
            <v>0</v>
          </cell>
        </row>
        <row r="2666">
          <cell r="A2666">
            <v>0</v>
          </cell>
        </row>
        <row r="2667">
          <cell r="A2667">
            <v>0</v>
          </cell>
        </row>
        <row r="2668">
          <cell r="A2668">
            <v>0</v>
          </cell>
        </row>
        <row r="2669">
          <cell r="A2669">
            <v>0</v>
          </cell>
        </row>
        <row r="2670">
          <cell r="A2670">
            <v>0</v>
          </cell>
        </row>
        <row r="2671">
          <cell r="A2671">
            <v>0</v>
          </cell>
        </row>
        <row r="2672">
          <cell r="A2672">
            <v>0</v>
          </cell>
        </row>
        <row r="2673">
          <cell r="A2673">
            <v>0</v>
          </cell>
        </row>
        <row r="2674">
          <cell r="A2674">
            <v>0</v>
          </cell>
        </row>
        <row r="2675">
          <cell r="A2675">
            <v>0</v>
          </cell>
        </row>
        <row r="2676">
          <cell r="A2676">
            <v>0</v>
          </cell>
        </row>
        <row r="2677">
          <cell r="A2677">
            <v>0</v>
          </cell>
        </row>
        <row r="2678">
          <cell r="A2678">
            <v>0</v>
          </cell>
        </row>
        <row r="2679">
          <cell r="A2679">
            <v>0</v>
          </cell>
        </row>
        <row r="2680">
          <cell r="A2680">
            <v>0</v>
          </cell>
        </row>
        <row r="2681">
          <cell r="A2681">
            <v>0</v>
          </cell>
        </row>
        <row r="2682">
          <cell r="A2682">
            <v>0</v>
          </cell>
        </row>
        <row r="2683">
          <cell r="A2683">
            <v>0</v>
          </cell>
        </row>
        <row r="2684">
          <cell r="A2684">
            <v>0</v>
          </cell>
        </row>
        <row r="2685">
          <cell r="A2685">
            <v>0</v>
          </cell>
        </row>
        <row r="2686">
          <cell r="A2686">
            <v>0</v>
          </cell>
        </row>
        <row r="2687">
          <cell r="A2687">
            <v>0</v>
          </cell>
        </row>
        <row r="2688">
          <cell r="A2688">
            <v>0</v>
          </cell>
        </row>
        <row r="2689">
          <cell r="A2689">
            <v>0</v>
          </cell>
        </row>
        <row r="2690">
          <cell r="A2690">
            <v>0</v>
          </cell>
        </row>
        <row r="2691">
          <cell r="A2691">
            <v>0</v>
          </cell>
        </row>
        <row r="2692">
          <cell r="A2692">
            <v>0</v>
          </cell>
        </row>
        <row r="2693">
          <cell r="A2693">
            <v>0</v>
          </cell>
        </row>
        <row r="2694">
          <cell r="A2694">
            <v>0</v>
          </cell>
        </row>
        <row r="2695">
          <cell r="A2695">
            <v>0</v>
          </cell>
        </row>
        <row r="2696">
          <cell r="A2696">
            <v>0</v>
          </cell>
        </row>
        <row r="2697">
          <cell r="A2697">
            <v>0</v>
          </cell>
        </row>
        <row r="2698">
          <cell r="A2698">
            <v>0</v>
          </cell>
        </row>
        <row r="2699">
          <cell r="A2699">
            <v>0</v>
          </cell>
        </row>
        <row r="2700">
          <cell r="A2700">
            <v>0</v>
          </cell>
        </row>
        <row r="2701">
          <cell r="A2701">
            <v>0</v>
          </cell>
        </row>
        <row r="2702">
          <cell r="A2702">
            <v>0</v>
          </cell>
        </row>
        <row r="2703">
          <cell r="A2703">
            <v>0</v>
          </cell>
        </row>
        <row r="2704">
          <cell r="A2704">
            <v>0</v>
          </cell>
        </row>
        <row r="2705">
          <cell r="A2705">
            <v>0</v>
          </cell>
        </row>
        <row r="2706">
          <cell r="A2706">
            <v>0</v>
          </cell>
        </row>
        <row r="2707">
          <cell r="A2707">
            <v>0</v>
          </cell>
        </row>
        <row r="2708">
          <cell r="A2708">
            <v>0</v>
          </cell>
        </row>
        <row r="2709">
          <cell r="A2709">
            <v>0</v>
          </cell>
        </row>
        <row r="2710">
          <cell r="A2710">
            <v>0</v>
          </cell>
        </row>
        <row r="2711">
          <cell r="A2711">
            <v>0</v>
          </cell>
        </row>
        <row r="2712">
          <cell r="A2712">
            <v>0</v>
          </cell>
        </row>
        <row r="2713">
          <cell r="A2713">
            <v>0</v>
          </cell>
        </row>
        <row r="2714">
          <cell r="A2714">
            <v>0</v>
          </cell>
        </row>
        <row r="2715">
          <cell r="A2715">
            <v>0</v>
          </cell>
        </row>
        <row r="2716">
          <cell r="A2716">
            <v>0</v>
          </cell>
        </row>
        <row r="2717">
          <cell r="A2717">
            <v>0</v>
          </cell>
        </row>
        <row r="2718">
          <cell r="A2718">
            <v>0</v>
          </cell>
        </row>
        <row r="2719">
          <cell r="A2719">
            <v>0</v>
          </cell>
        </row>
        <row r="2720">
          <cell r="A2720">
            <v>0</v>
          </cell>
        </row>
        <row r="2721">
          <cell r="A2721">
            <v>0</v>
          </cell>
        </row>
        <row r="2722">
          <cell r="A2722">
            <v>0</v>
          </cell>
        </row>
        <row r="2723">
          <cell r="A2723">
            <v>0</v>
          </cell>
        </row>
        <row r="2724">
          <cell r="A2724">
            <v>0</v>
          </cell>
        </row>
        <row r="2725">
          <cell r="A2725">
            <v>0</v>
          </cell>
        </row>
        <row r="2726">
          <cell r="A2726">
            <v>0</v>
          </cell>
        </row>
        <row r="2727">
          <cell r="A2727">
            <v>0</v>
          </cell>
        </row>
        <row r="2728">
          <cell r="A2728">
            <v>0</v>
          </cell>
        </row>
        <row r="2729">
          <cell r="A2729">
            <v>0</v>
          </cell>
        </row>
        <row r="2730">
          <cell r="A2730">
            <v>0</v>
          </cell>
        </row>
        <row r="2731">
          <cell r="A2731">
            <v>0</v>
          </cell>
        </row>
        <row r="2732">
          <cell r="A2732">
            <v>0</v>
          </cell>
        </row>
        <row r="2733">
          <cell r="A2733">
            <v>0</v>
          </cell>
        </row>
        <row r="2734">
          <cell r="A2734">
            <v>0</v>
          </cell>
        </row>
        <row r="2735">
          <cell r="A2735">
            <v>0</v>
          </cell>
        </row>
        <row r="2736">
          <cell r="A2736">
            <v>0</v>
          </cell>
        </row>
        <row r="2737">
          <cell r="A2737">
            <v>0</v>
          </cell>
        </row>
        <row r="2738">
          <cell r="A2738">
            <v>0</v>
          </cell>
        </row>
        <row r="2739">
          <cell r="A2739">
            <v>0</v>
          </cell>
        </row>
        <row r="2740">
          <cell r="A2740">
            <v>0</v>
          </cell>
        </row>
        <row r="2741">
          <cell r="A2741">
            <v>0</v>
          </cell>
        </row>
        <row r="2742">
          <cell r="A2742">
            <v>0</v>
          </cell>
        </row>
        <row r="2743">
          <cell r="A2743">
            <v>0</v>
          </cell>
        </row>
        <row r="2744">
          <cell r="A2744">
            <v>0</v>
          </cell>
        </row>
        <row r="2745">
          <cell r="A2745">
            <v>0</v>
          </cell>
        </row>
        <row r="2746">
          <cell r="A2746">
            <v>0</v>
          </cell>
        </row>
        <row r="2747">
          <cell r="A2747">
            <v>0</v>
          </cell>
        </row>
        <row r="2748">
          <cell r="A2748">
            <v>0</v>
          </cell>
        </row>
        <row r="2749">
          <cell r="A2749">
            <v>0</v>
          </cell>
        </row>
        <row r="2750">
          <cell r="A2750">
            <v>0</v>
          </cell>
        </row>
        <row r="2751">
          <cell r="A2751">
            <v>0</v>
          </cell>
        </row>
        <row r="2752">
          <cell r="A2752">
            <v>0</v>
          </cell>
        </row>
        <row r="2753">
          <cell r="A2753">
            <v>0</v>
          </cell>
        </row>
        <row r="2754">
          <cell r="A2754">
            <v>0</v>
          </cell>
        </row>
        <row r="2755">
          <cell r="A2755">
            <v>0</v>
          </cell>
        </row>
        <row r="2756">
          <cell r="A2756">
            <v>0</v>
          </cell>
        </row>
        <row r="2757">
          <cell r="A2757">
            <v>0</v>
          </cell>
        </row>
        <row r="2758">
          <cell r="A2758">
            <v>0</v>
          </cell>
        </row>
        <row r="2759">
          <cell r="A2759">
            <v>0</v>
          </cell>
        </row>
        <row r="2760">
          <cell r="A2760">
            <v>0</v>
          </cell>
        </row>
        <row r="2761">
          <cell r="A2761">
            <v>0</v>
          </cell>
        </row>
        <row r="2762">
          <cell r="A2762">
            <v>0</v>
          </cell>
        </row>
        <row r="2763">
          <cell r="A2763">
            <v>0</v>
          </cell>
        </row>
        <row r="2764">
          <cell r="A2764">
            <v>0</v>
          </cell>
        </row>
        <row r="2765">
          <cell r="A2765">
            <v>0</v>
          </cell>
        </row>
        <row r="2766">
          <cell r="A2766">
            <v>0</v>
          </cell>
        </row>
        <row r="2767">
          <cell r="A2767">
            <v>0</v>
          </cell>
        </row>
        <row r="2768">
          <cell r="A2768">
            <v>0</v>
          </cell>
        </row>
        <row r="2769">
          <cell r="A2769">
            <v>0</v>
          </cell>
        </row>
        <row r="2770">
          <cell r="A2770">
            <v>0</v>
          </cell>
        </row>
        <row r="2771">
          <cell r="A2771">
            <v>0</v>
          </cell>
        </row>
        <row r="2772">
          <cell r="A2772">
            <v>0</v>
          </cell>
        </row>
        <row r="2773">
          <cell r="A2773">
            <v>0</v>
          </cell>
        </row>
        <row r="2774">
          <cell r="A2774">
            <v>0</v>
          </cell>
        </row>
        <row r="2775">
          <cell r="A2775">
            <v>0</v>
          </cell>
        </row>
        <row r="2776">
          <cell r="A2776">
            <v>0</v>
          </cell>
        </row>
        <row r="2777">
          <cell r="A2777">
            <v>0</v>
          </cell>
        </row>
        <row r="2778">
          <cell r="A2778">
            <v>0</v>
          </cell>
        </row>
        <row r="2779">
          <cell r="A2779">
            <v>0</v>
          </cell>
        </row>
        <row r="2780">
          <cell r="A2780">
            <v>0</v>
          </cell>
        </row>
        <row r="2781">
          <cell r="A2781">
            <v>0</v>
          </cell>
        </row>
        <row r="2782">
          <cell r="A2782">
            <v>0</v>
          </cell>
        </row>
        <row r="2783">
          <cell r="A2783">
            <v>0</v>
          </cell>
        </row>
        <row r="2784">
          <cell r="A2784">
            <v>0</v>
          </cell>
        </row>
        <row r="2785">
          <cell r="A2785">
            <v>0</v>
          </cell>
        </row>
        <row r="2786">
          <cell r="A2786">
            <v>0</v>
          </cell>
        </row>
        <row r="2787">
          <cell r="A2787">
            <v>0</v>
          </cell>
        </row>
        <row r="2788">
          <cell r="A2788">
            <v>0</v>
          </cell>
        </row>
        <row r="2789">
          <cell r="A2789">
            <v>0</v>
          </cell>
        </row>
        <row r="2790">
          <cell r="A2790">
            <v>0</v>
          </cell>
        </row>
        <row r="2791">
          <cell r="A2791">
            <v>0</v>
          </cell>
        </row>
        <row r="2792">
          <cell r="A2792">
            <v>0</v>
          </cell>
        </row>
        <row r="2793">
          <cell r="A2793">
            <v>0</v>
          </cell>
        </row>
        <row r="2794">
          <cell r="A2794">
            <v>0</v>
          </cell>
        </row>
        <row r="2795">
          <cell r="A2795">
            <v>0</v>
          </cell>
        </row>
        <row r="2796">
          <cell r="A2796">
            <v>0</v>
          </cell>
        </row>
        <row r="2797">
          <cell r="A2797">
            <v>0</v>
          </cell>
        </row>
        <row r="2798">
          <cell r="A2798">
            <v>0</v>
          </cell>
        </row>
        <row r="2799">
          <cell r="A2799">
            <v>0</v>
          </cell>
        </row>
        <row r="2800">
          <cell r="A2800">
            <v>0</v>
          </cell>
        </row>
        <row r="2801">
          <cell r="A2801">
            <v>0</v>
          </cell>
        </row>
        <row r="2802">
          <cell r="A2802">
            <v>0</v>
          </cell>
        </row>
        <row r="2803">
          <cell r="A2803">
            <v>0</v>
          </cell>
        </row>
        <row r="2804">
          <cell r="A2804">
            <v>0</v>
          </cell>
        </row>
        <row r="2805">
          <cell r="A2805">
            <v>0</v>
          </cell>
        </row>
        <row r="2806">
          <cell r="A2806">
            <v>0</v>
          </cell>
        </row>
        <row r="2807">
          <cell r="A2807">
            <v>0</v>
          </cell>
        </row>
        <row r="2808">
          <cell r="A2808">
            <v>0</v>
          </cell>
        </row>
        <row r="2809">
          <cell r="A2809">
            <v>0</v>
          </cell>
        </row>
        <row r="2810">
          <cell r="A2810">
            <v>0</v>
          </cell>
        </row>
        <row r="2811">
          <cell r="A2811">
            <v>0</v>
          </cell>
        </row>
        <row r="2812">
          <cell r="A2812">
            <v>0</v>
          </cell>
        </row>
        <row r="2813">
          <cell r="A2813">
            <v>0</v>
          </cell>
        </row>
        <row r="2814">
          <cell r="A2814">
            <v>0</v>
          </cell>
        </row>
        <row r="2815">
          <cell r="A2815">
            <v>0</v>
          </cell>
        </row>
        <row r="2816">
          <cell r="A2816">
            <v>0</v>
          </cell>
        </row>
        <row r="2817">
          <cell r="A2817">
            <v>0</v>
          </cell>
        </row>
        <row r="2818">
          <cell r="A2818">
            <v>0</v>
          </cell>
        </row>
        <row r="2819">
          <cell r="A2819">
            <v>0</v>
          </cell>
        </row>
        <row r="2820">
          <cell r="A2820">
            <v>0</v>
          </cell>
        </row>
        <row r="2821">
          <cell r="A2821">
            <v>0</v>
          </cell>
        </row>
        <row r="2822">
          <cell r="A2822">
            <v>0</v>
          </cell>
        </row>
        <row r="2823">
          <cell r="A2823">
            <v>0</v>
          </cell>
        </row>
        <row r="2824">
          <cell r="A2824">
            <v>0</v>
          </cell>
        </row>
        <row r="2825">
          <cell r="A2825">
            <v>0</v>
          </cell>
        </row>
        <row r="2826">
          <cell r="A2826">
            <v>0</v>
          </cell>
        </row>
        <row r="2827">
          <cell r="A2827">
            <v>0</v>
          </cell>
        </row>
        <row r="2828">
          <cell r="A2828">
            <v>0</v>
          </cell>
        </row>
        <row r="2829">
          <cell r="A2829">
            <v>0</v>
          </cell>
        </row>
        <row r="2830">
          <cell r="A2830">
            <v>0</v>
          </cell>
        </row>
        <row r="2831">
          <cell r="A2831">
            <v>0</v>
          </cell>
        </row>
        <row r="2832">
          <cell r="A2832">
            <v>0</v>
          </cell>
        </row>
        <row r="2833">
          <cell r="A2833">
            <v>0</v>
          </cell>
        </row>
        <row r="2834">
          <cell r="A2834">
            <v>0</v>
          </cell>
        </row>
        <row r="2835">
          <cell r="A2835">
            <v>0</v>
          </cell>
        </row>
        <row r="2836">
          <cell r="A2836">
            <v>0</v>
          </cell>
        </row>
        <row r="2837">
          <cell r="A2837">
            <v>0</v>
          </cell>
        </row>
        <row r="2838">
          <cell r="A2838">
            <v>0</v>
          </cell>
        </row>
        <row r="2839">
          <cell r="A2839">
            <v>0</v>
          </cell>
        </row>
        <row r="2840">
          <cell r="A2840">
            <v>0</v>
          </cell>
        </row>
        <row r="2841">
          <cell r="A2841">
            <v>0</v>
          </cell>
        </row>
        <row r="2842">
          <cell r="A2842">
            <v>0</v>
          </cell>
        </row>
        <row r="2843">
          <cell r="A2843">
            <v>0</v>
          </cell>
        </row>
        <row r="2844">
          <cell r="A2844">
            <v>0</v>
          </cell>
        </row>
        <row r="2845">
          <cell r="A2845">
            <v>0</v>
          </cell>
        </row>
        <row r="2846">
          <cell r="A2846">
            <v>0</v>
          </cell>
        </row>
        <row r="2847">
          <cell r="A2847">
            <v>0</v>
          </cell>
        </row>
        <row r="2848">
          <cell r="A2848">
            <v>0</v>
          </cell>
        </row>
        <row r="2849">
          <cell r="A2849">
            <v>0</v>
          </cell>
        </row>
        <row r="2850">
          <cell r="A2850">
            <v>0</v>
          </cell>
        </row>
        <row r="2851">
          <cell r="A2851">
            <v>0</v>
          </cell>
        </row>
        <row r="2852">
          <cell r="A2852">
            <v>0</v>
          </cell>
        </row>
        <row r="2853">
          <cell r="A2853">
            <v>0</v>
          </cell>
        </row>
        <row r="2854">
          <cell r="A2854">
            <v>0</v>
          </cell>
        </row>
        <row r="2855">
          <cell r="A2855">
            <v>0</v>
          </cell>
        </row>
        <row r="2856">
          <cell r="A2856">
            <v>0</v>
          </cell>
        </row>
        <row r="2857">
          <cell r="A2857">
            <v>0</v>
          </cell>
        </row>
        <row r="2858">
          <cell r="A2858">
            <v>0</v>
          </cell>
        </row>
        <row r="2859">
          <cell r="A2859">
            <v>0</v>
          </cell>
        </row>
        <row r="2860">
          <cell r="A2860">
            <v>0</v>
          </cell>
        </row>
        <row r="2861">
          <cell r="A2861">
            <v>0</v>
          </cell>
        </row>
        <row r="2862">
          <cell r="A2862">
            <v>0</v>
          </cell>
        </row>
        <row r="2863">
          <cell r="A2863">
            <v>0</v>
          </cell>
        </row>
        <row r="2864">
          <cell r="A2864">
            <v>0</v>
          </cell>
        </row>
        <row r="2865">
          <cell r="A2865">
            <v>0</v>
          </cell>
        </row>
        <row r="2866">
          <cell r="A2866">
            <v>0</v>
          </cell>
        </row>
        <row r="2867">
          <cell r="A2867">
            <v>0</v>
          </cell>
        </row>
        <row r="2868">
          <cell r="A2868">
            <v>0</v>
          </cell>
        </row>
        <row r="2869">
          <cell r="A2869">
            <v>0</v>
          </cell>
        </row>
        <row r="2870">
          <cell r="A2870">
            <v>0</v>
          </cell>
        </row>
        <row r="2871">
          <cell r="A2871">
            <v>0</v>
          </cell>
        </row>
        <row r="2872">
          <cell r="A2872">
            <v>0</v>
          </cell>
        </row>
        <row r="2873">
          <cell r="A2873">
            <v>0</v>
          </cell>
        </row>
        <row r="2874">
          <cell r="A2874">
            <v>0</v>
          </cell>
        </row>
        <row r="2875">
          <cell r="A2875">
            <v>0</v>
          </cell>
        </row>
        <row r="2876">
          <cell r="A2876">
            <v>0</v>
          </cell>
        </row>
        <row r="2877">
          <cell r="A2877">
            <v>0</v>
          </cell>
        </row>
        <row r="2878">
          <cell r="A2878">
            <v>0</v>
          </cell>
        </row>
        <row r="2879">
          <cell r="A2879">
            <v>0</v>
          </cell>
        </row>
        <row r="2880">
          <cell r="A2880">
            <v>0</v>
          </cell>
        </row>
        <row r="2881">
          <cell r="A2881">
            <v>0</v>
          </cell>
        </row>
        <row r="2882">
          <cell r="A2882">
            <v>0</v>
          </cell>
        </row>
        <row r="2883">
          <cell r="A2883">
            <v>0</v>
          </cell>
        </row>
        <row r="2884">
          <cell r="A2884">
            <v>0</v>
          </cell>
        </row>
        <row r="2885">
          <cell r="A2885">
            <v>0</v>
          </cell>
        </row>
        <row r="2886">
          <cell r="A2886">
            <v>0</v>
          </cell>
        </row>
        <row r="2887">
          <cell r="A2887">
            <v>0</v>
          </cell>
        </row>
        <row r="2888">
          <cell r="A2888">
            <v>0</v>
          </cell>
        </row>
        <row r="2889">
          <cell r="A2889">
            <v>0</v>
          </cell>
        </row>
        <row r="2890">
          <cell r="A2890">
            <v>0</v>
          </cell>
        </row>
        <row r="2891">
          <cell r="A2891">
            <v>0</v>
          </cell>
        </row>
        <row r="2892">
          <cell r="A2892">
            <v>0</v>
          </cell>
        </row>
        <row r="2893">
          <cell r="A2893">
            <v>0</v>
          </cell>
        </row>
        <row r="2894">
          <cell r="A2894">
            <v>0</v>
          </cell>
        </row>
        <row r="2895">
          <cell r="A2895">
            <v>0</v>
          </cell>
        </row>
        <row r="2896">
          <cell r="A2896">
            <v>0</v>
          </cell>
        </row>
        <row r="2897">
          <cell r="A2897">
            <v>0</v>
          </cell>
        </row>
        <row r="2898">
          <cell r="A2898">
            <v>0</v>
          </cell>
        </row>
        <row r="2899">
          <cell r="A2899">
            <v>0</v>
          </cell>
        </row>
        <row r="2900">
          <cell r="A2900">
            <v>0</v>
          </cell>
        </row>
        <row r="2901">
          <cell r="A2901">
            <v>0</v>
          </cell>
        </row>
        <row r="2902">
          <cell r="A2902">
            <v>0</v>
          </cell>
        </row>
        <row r="2903">
          <cell r="A2903">
            <v>0</v>
          </cell>
        </row>
        <row r="2904">
          <cell r="A2904">
            <v>0</v>
          </cell>
        </row>
        <row r="2905">
          <cell r="A2905">
            <v>0</v>
          </cell>
        </row>
        <row r="2906">
          <cell r="A2906">
            <v>0</v>
          </cell>
        </row>
        <row r="2907">
          <cell r="A2907">
            <v>0</v>
          </cell>
        </row>
        <row r="2908">
          <cell r="A2908">
            <v>0</v>
          </cell>
        </row>
        <row r="2909">
          <cell r="A2909">
            <v>0</v>
          </cell>
        </row>
        <row r="2910">
          <cell r="A2910">
            <v>0</v>
          </cell>
        </row>
        <row r="2911">
          <cell r="A2911">
            <v>0</v>
          </cell>
        </row>
        <row r="2912">
          <cell r="A2912">
            <v>0</v>
          </cell>
        </row>
        <row r="2913">
          <cell r="A2913">
            <v>0</v>
          </cell>
        </row>
        <row r="2914">
          <cell r="A2914">
            <v>0</v>
          </cell>
        </row>
        <row r="2915">
          <cell r="A2915">
            <v>0</v>
          </cell>
        </row>
        <row r="2916">
          <cell r="A2916">
            <v>0</v>
          </cell>
        </row>
        <row r="2917">
          <cell r="A2917">
            <v>0</v>
          </cell>
        </row>
        <row r="2918">
          <cell r="A2918">
            <v>0</v>
          </cell>
        </row>
        <row r="2919">
          <cell r="A2919">
            <v>0</v>
          </cell>
        </row>
        <row r="2920">
          <cell r="A2920">
            <v>0</v>
          </cell>
        </row>
        <row r="2921">
          <cell r="A2921">
            <v>0</v>
          </cell>
        </row>
        <row r="2922">
          <cell r="A2922">
            <v>0</v>
          </cell>
        </row>
        <row r="2923">
          <cell r="A2923">
            <v>0</v>
          </cell>
        </row>
        <row r="2924">
          <cell r="A2924">
            <v>0</v>
          </cell>
        </row>
        <row r="2925">
          <cell r="A2925">
            <v>0</v>
          </cell>
        </row>
        <row r="2926">
          <cell r="A2926">
            <v>0</v>
          </cell>
        </row>
        <row r="2927">
          <cell r="A2927">
            <v>0</v>
          </cell>
        </row>
        <row r="2928">
          <cell r="A2928">
            <v>0</v>
          </cell>
        </row>
        <row r="2929">
          <cell r="A2929">
            <v>0</v>
          </cell>
        </row>
        <row r="2930">
          <cell r="A2930">
            <v>0</v>
          </cell>
        </row>
        <row r="2931">
          <cell r="A2931">
            <v>0</v>
          </cell>
        </row>
        <row r="2932">
          <cell r="A2932">
            <v>0</v>
          </cell>
        </row>
        <row r="2933">
          <cell r="A2933">
            <v>0</v>
          </cell>
        </row>
        <row r="2934">
          <cell r="A2934">
            <v>0</v>
          </cell>
        </row>
        <row r="2935">
          <cell r="A2935">
            <v>0</v>
          </cell>
        </row>
        <row r="2936">
          <cell r="A2936">
            <v>0</v>
          </cell>
        </row>
        <row r="2937">
          <cell r="A2937">
            <v>0</v>
          </cell>
        </row>
        <row r="2938">
          <cell r="A2938">
            <v>0</v>
          </cell>
        </row>
        <row r="2939">
          <cell r="A2939">
            <v>0</v>
          </cell>
        </row>
        <row r="2940">
          <cell r="A2940">
            <v>0</v>
          </cell>
        </row>
        <row r="2941">
          <cell r="A2941">
            <v>0</v>
          </cell>
        </row>
        <row r="2942">
          <cell r="A2942">
            <v>0</v>
          </cell>
        </row>
        <row r="2943">
          <cell r="A2943">
            <v>0</v>
          </cell>
        </row>
        <row r="2944">
          <cell r="A2944">
            <v>0</v>
          </cell>
        </row>
        <row r="2945">
          <cell r="A2945">
            <v>0</v>
          </cell>
        </row>
        <row r="2946">
          <cell r="A2946">
            <v>0</v>
          </cell>
        </row>
        <row r="2947">
          <cell r="A2947">
            <v>0</v>
          </cell>
        </row>
        <row r="2948">
          <cell r="A2948">
            <v>0</v>
          </cell>
        </row>
        <row r="2949">
          <cell r="A2949">
            <v>0</v>
          </cell>
        </row>
        <row r="2950">
          <cell r="A2950">
            <v>0</v>
          </cell>
        </row>
        <row r="2951">
          <cell r="A2951">
            <v>0</v>
          </cell>
        </row>
        <row r="2952">
          <cell r="A2952">
            <v>0</v>
          </cell>
        </row>
        <row r="2953">
          <cell r="A2953">
            <v>0</v>
          </cell>
        </row>
        <row r="2954">
          <cell r="A2954">
            <v>0</v>
          </cell>
        </row>
        <row r="2955">
          <cell r="A2955">
            <v>0</v>
          </cell>
        </row>
        <row r="2956">
          <cell r="A2956">
            <v>0</v>
          </cell>
        </row>
        <row r="2957">
          <cell r="A2957">
            <v>0</v>
          </cell>
        </row>
        <row r="2958">
          <cell r="A2958">
            <v>0</v>
          </cell>
        </row>
        <row r="2959">
          <cell r="A2959">
            <v>0</v>
          </cell>
        </row>
        <row r="2960">
          <cell r="A2960">
            <v>0</v>
          </cell>
        </row>
        <row r="2961">
          <cell r="A2961">
            <v>0</v>
          </cell>
        </row>
        <row r="2962">
          <cell r="A2962">
            <v>0</v>
          </cell>
        </row>
        <row r="2963">
          <cell r="A2963">
            <v>0</v>
          </cell>
        </row>
        <row r="2964">
          <cell r="A2964">
            <v>0</v>
          </cell>
        </row>
        <row r="2965">
          <cell r="A2965">
            <v>0</v>
          </cell>
        </row>
        <row r="2966">
          <cell r="A2966">
            <v>0</v>
          </cell>
        </row>
        <row r="2967">
          <cell r="A2967">
            <v>0</v>
          </cell>
        </row>
        <row r="2968">
          <cell r="A2968">
            <v>0</v>
          </cell>
        </row>
        <row r="2969">
          <cell r="A2969">
            <v>0</v>
          </cell>
        </row>
        <row r="2970">
          <cell r="A2970">
            <v>0</v>
          </cell>
        </row>
        <row r="2971">
          <cell r="A2971">
            <v>0</v>
          </cell>
        </row>
        <row r="2972">
          <cell r="A2972">
            <v>0</v>
          </cell>
        </row>
        <row r="2973">
          <cell r="A2973">
            <v>0</v>
          </cell>
        </row>
        <row r="2974">
          <cell r="A2974">
            <v>0</v>
          </cell>
        </row>
        <row r="2975">
          <cell r="A2975">
            <v>0</v>
          </cell>
        </row>
        <row r="2976">
          <cell r="A2976">
            <v>0</v>
          </cell>
        </row>
        <row r="2977">
          <cell r="A2977">
            <v>0</v>
          </cell>
        </row>
        <row r="2978">
          <cell r="A2978">
            <v>0</v>
          </cell>
        </row>
        <row r="2979">
          <cell r="A2979">
            <v>0</v>
          </cell>
        </row>
        <row r="2980">
          <cell r="A2980">
            <v>0</v>
          </cell>
        </row>
        <row r="2981">
          <cell r="A2981">
            <v>0</v>
          </cell>
        </row>
        <row r="2982">
          <cell r="A2982">
            <v>0</v>
          </cell>
        </row>
        <row r="2983">
          <cell r="A2983">
            <v>0</v>
          </cell>
        </row>
        <row r="2984">
          <cell r="A2984">
            <v>0</v>
          </cell>
        </row>
        <row r="2985">
          <cell r="A2985">
            <v>0</v>
          </cell>
        </row>
        <row r="2986">
          <cell r="A2986">
            <v>0</v>
          </cell>
        </row>
        <row r="2987">
          <cell r="A2987">
            <v>0</v>
          </cell>
        </row>
        <row r="2988">
          <cell r="A2988">
            <v>0</v>
          </cell>
        </row>
        <row r="2989">
          <cell r="A2989">
            <v>0</v>
          </cell>
        </row>
        <row r="2990">
          <cell r="A2990">
            <v>0</v>
          </cell>
        </row>
        <row r="2991">
          <cell r="A2991">
            <v>0</v>
          </cell>
        </row>
        <row r="2992">
          <cell r="A2992">
            <v>0</v>
          </cell>
        </row>
        <row r="2993">
          <cell r="A2993">
            <v>0</v>
          </cell>
        </row>
        <row r="2994">
          <cell r="A2994">
            <v>0</v>
          </cell>
        </row>
        <row r="2995">
          <cell r="A2995">
            <v>0</v>
          </cell>
        </row>
        <row r="2996">
          <cell r="A2996">
            <v>0</v>
          </cell>
        </row>
        <row r="2997">
          <cell r="A2997">
            <v>0</v>
          </cell>
        </row>
        <row r="2998">
          <cell r="A2998">
            <v>0</v>
          </cell>
        </row>
        <row r="2999">
          <cell r="A2999">
            <v>0</v>
          </cell>
        </row>
        <row r="3000">
          <cell r="A3000">
            <v>0</v>
          </cell>
        </row>
        <row r="3001">
          <cell r="A3001">
            <v>0</v>
          </cell>
        </row>
        <row r="3002">
          <cell r="A3002">
            <v>0</v>
          </cell>
        </row>
        <row r="3003">
          <cell r="A3003">
            <v>0</v>
          </cell>
        </row>
        <row r="3004">
          <cell r="A3004">
            <v>0</v>
          </cell>
        </row>
        <row r="3005">
          <cell r="A3005">
            <v>0</v>
          </cell>
        </row>
        <row r="3006">
          <cell r="A3006">
            <v>0</v>
          </cell>
        </row>
        <row r="3007">
          <cell r="A3007">
            <v>0</v>
          </cell>
        </row>
        <row r="3008">
          <cell r="A3008">
            <v>0</v>
          </cell>
        </row>
        <row r="3009">
          <cell r="A3009">
            <v>0</v>
          </cell>
        </row>
        <row r="3010">
          <cell r="A3010">
            <v>0</v>
          </cell>
        </row>
        <row r="3011">
          <cell r="A3011">
            <v>0</v>
          </cell>
        </row>
        <row r="3012">
          <cell r="A3012">
            <v>0</v>
          </cell>
        </row>
        <row r="3013">
          <cell r="A3013">
            <v>0</v>
          </cell>
        </row>
        <row r="3014">
          <cell r="A3014">
            <v>0</v>
          </cell>
        </row>
        <row r="3015">
          <cell r="A3015">
            <v>0</v>
          </cell>
        </row>
        <row r="3016">
          <cell r="A3016">
            <v>0</v>
          </cell>
        </row>
        <row r="3017">
          <cell r="A3017">
            <v>0</v>
          </cell>
        </row>
        <row r="3018">
          <cell r="A3018">
            <v>0</v>
          </cell>
        </row>
        <row r="3019">
          <cell r="A3019">
            <v>0</v>
          </cell>
        </row>
        <row r="3020">
          <cell r="A3020">
            <v>0</v>
          </cell>
        </row>
        <row r="3021">
          <cell r="A3021">
            <v>0</v>
          </cell>
        </row>
        <row r="3022">
          <cell r="A3022">
            <v>0</v>
          </cell>
        </row>
        <row r="3023">
          <cell r="A3023">
            <v>0</v>
          </cell>
        </row>
        <row r="3024">
          <cell r="A3024">
            <v>0</v>
          </cell>
        </row>
        <row r="3025">
          <cell r="A3025">
            <v>0</v>
          </cell>
        </row>
        <row r="3026">
          <cell r="A3026">
            <v>0</v>
          </cell>
        </row>
        <row r="3027">
          <cell r="A3027">
            <v>0</v>
          </cell>
        </row>
        <row r="3028">
          <cell r="A3028">
            <v>0</v>
          </cell>
        </row>
        <row r="3029">
          <cell r="A3029">
            <v>0</v>
          </cell>
        </row>
        <row r="3030">
          <cell r="A3030">
            <v>0</v>
          </cell>
        </row>
        <row r="3031">
          <cell r="A3031">
            <v>0</v>
          </cell>
        </row>
        <row r="3032">
          <cell r="A3032">
            <v>0</v>
          </cell>
        </row>
        <row r="3033">
          <cell r="A3033">
            <v>0</v>
          </cell>
        </row>
        <row r="3034">
          <cell r="A3034">
            <v>0</v>
          </cell>
        </row>
        <row r="3035">
          <cell r="A3035">
            <v>0</v>
          </cell>
        </row>
        <row r="3036">
          <cell r="A3036">
            <v>0</v>
          </cell>
        </row>
        <row r="3037">
          <cell r="A3037">
            <v>0</v>
          </cell>
        </row>
        <row r="3038">
          <cell r="A3038">
            <v>0</v>
          </cell>
        </row>
        <row r="3039">
          <cell r="A3039">
            <v>0</v>
          </cell>
        </row>
        <row r="3040">
          <cell r="A3040">
            <v>0</v>
          </cell>
        </row>
        <row r="3041">
          <cell r="A3041">
            <v>0</v>
          </cell>
        </row>
        <row r="3042">
          <cell r="A3042">
            <v>0</v>
          </cell>
        </row>
        <row r="3043">
          <cell r="A3043">
            <v>0</v>
          </cell>
        </row>
        <row r="3044">
          <cell r="A3044">
            <v>0</v>
          </cell>
        </row>
        <row r="3045">
          <cell r="A3045">
            <v>0</v>
          </cell>
        </row>
        <row r="3046">
          <cell r="A3046">
            <v>0</v>
          </cell>
        </row>
        <row r="3047">
          <cell r="A3047">
            <v>0</v>
          </cell>
        </row>
        <row r="3048">
          <cell r="A3048">
            <v>0</v>
          </cell>
        </row>
        <row r="3049">
          <cell r="A3049">
            <v>0</v>
          </cell>
        </row>
        <row r="3050">
          <cell r="A3050">
            <v>0</v>
          </cell>
        </row>
        <row r="3051">
          <cell r="A3051">
            <v>0</v>
          </cell>
        </row>
        <row r="3052">
          <cell r="A3052">
            <v>0</v>
          </cell>
        </row>
        <row r="3053">
          <cell r="A3053">
            <v>0</v>
          </cell>
        </row>
        <row r="3054">
          <cell r="A3054">
            <v>0</v>
          </cell>
        </row>
        <row r="3055">
          <cell r="A3055">
            <v>0</v>
          </cell>
        </row>
        <row r="3056">
          <cell r="A3056">
            <v>0</v>
          </cell>
        </row>
        <row r="3057">
          <cell r="A3057">
            <v>0</v>
          </cell>
        </row>
        <row r="3058">
          <cell r="A3058">
            <v>0</v>
          </cell>
        </row>
        <row r="3059">
          <cell r="A3059">
            <v>0</v>
          </cell>
        </row>
        <row r="3060">
          <cell r="A3060">
            <v>0</v>
          </cell>
        </row>
        <row r="3061">
          <cell r="A3061">
            <v>0</v>
          </cell>
        </row>
        <row r="3062">
          <cell r="A3062">
            <v>0</v>
          </cell>
        </row>
        <row r="3063">
          <cell r="A3063">
            <v>0</v>
          </cell>
        </row>
        <row r="3064">
          <cell r="A3064">
            <v>0</v>
          </cell>
        </row>
        <row r="3065">
          <cell r="A3065">
            <v>0</v>
          </cell>
        </row>
        <row r="3066">
          <cell r="A3066">
            <v>0</v>
          </cell>
        </row>
        <row r="3067">
          <cell r="A3067">
            <v>0</v>
          </cell>
        </row>
        <row r="3068">
          <cell r="A3068">
            <v>0</v>
          </cell>
        </row>
        <row r="3069">
          <cell r="A3069">
            <v>0</v>
          </cell>
        </row>
        <row r="3070">
          <cell r="A3070">
            <v>0</v>
          </cell>
        </row>
        <row r="3071">
          <cell r="A3071">
            <v>0</v>
          </cell>
        </row>
        <row r="3072">
          <cell r="A3072">
            <v>0</v>
          </cell>
        </row>
        <row r="3073">
          <cell r="A3073">
            <v>0</v>
          </cell>
        </row>
        <row r="3074">
          <cell r="A3074">
            <v>0</v>
          </cell>
        </row>
        <row r="3075">
          <cell r="A3075">
            <v>0</v>
          </cell>
        </row>
        <row r="3076">
          <cell r="A3076">
            <v>0</v>
          </cell>
        </row>
        <row r="3077">
          <cell r="A3077">
            <v>0</v>
          </cell>
        </row>
        <row r="3078">
          <cell r="A3078">
            <v>0</v>
          </cell>
        </row>
        <row r="3079">
          <cell r="A3079">
            <v>0</v>
          </cell>
        </row>
        <row r="3080">
          <cell r="A3080">
            <v>0</v>
          </cell>
        </row>
        <row r="3081">
          <cell r="A3081">
            <v>0</v>
          </cell>
        </row>
        <row r="3082">
          <cell r="A3082">
            <v>0</v>
          </cell>
        </row>
        <row r="3083">
          <cell r="A3083">
            <v>0</v>
          </cell>
        </row>
        <row r="3084">
          <cell r="A3084">
            <v>0</v>
          </cell>
        </row>
        <row r="3085">
          <cell r="A3085">
            <v>0</v>
          </cell>
        </row>
        <row r="3086">
          <cell r="A3086">
            <v>0</v>
          </cell>
        </row>
        <row r="3087">
          <cell r="A3087">
            <v>0</v>
          </cell>
        </row>
        <row r="3088">
          <cell r="A3088">
            <v>0</v>
          </cell>
        </row>
        <row r="3089">
          <cell r="A3089">
            <v>0</v>
          </cell>
        </row>
        <row r="3090">
          <cell r="A3090">
            <v>0</v>
          </cell>
        </row>
        <row r="3091">
          <cell r="A3091">
            <v>0</v>
          </cell>
        </row>
        <row r="3092">
          <cell r="A3092">
            <v>0</v>
          </cell>
        </row>
        <row r="3093">
          <cell r="A3093">
            <v>0</v>
          </cell>
        </row>
        <row r="3094">
          <cell r="A3094">
            <v>0</v>
          </cell>
        </row>
        <row r="3095">
          <cell r="A3095">
            <v>0</v>
          </cell>
        </row>
        <row r="3096">
          <cell r="A3096">
            <v>0</v>
          </cell>
        </row>
        <row r="3097">
          <cell r="A3097">
            <v>0</v>
          </cell>
        </row>
        <row r="3098">
          <cell r="A3098">
            <v>0</v>
          </cell>
        </row>
        <row r="3099">
          <cell r="A3099">
            <v>0</v>
          </cell>
        </row>
        <row r="3100">
          <cell r="A3100">
            <v>0</v>
          </cell>
        </row>
        <row r="3101">
          <cell r="A3101">
            <v>0</v>
          </cell>
        </row>
        <row r="3102">
          <cell r="A3102">
            <v>0</v>
          </cell>
        </row>
        <row r="3103">
          <cell r="A3103">
            <v>0</v>
          </cell>
        </row>
        <row r="3104">
          <cell r="A3104">
            <v>0</v>
          </cell>
        </row>
        <row r="3105">
          <cell r="A3105">
            <v>0</v>
          </cell>
        </row>
        <row r="3106">
          <cell r="A3106">
            <v>0</v>
          </cell>
        </row>
        <row r="3107">
          <cell r="A3107">
            <v>0</v>
          </cell>
        </row>
        <row r="3108">
          <cell r="A3108">
            <v>0</v>
          </cell>
        </row>
        <row r="3109">
          <cell r="A3109">
            <v>0</v>
          </cell>
        </row>
        <row r="3110">
          <cell r="A3110">
            <v>0</v>
          </cell>
        </row>
        <row r="3111">
          <cell r="A3111">
            <v>0</v>
          </cell>
        </row>
        <row r="3112">
          <cell r="A3112">
            <v>0</v>
          </cell>
        </row>
        <row r="3113">
          <cell r="A3113">
            <v>0</v>
          </cell>
        </row>
        <row r="3114">
          <cell r="A3114">
            <v>0</v>
          </cell>
        </row>
        <row r="3115">
          <cell r="A3115">
            <v>0</v>
          </cell>
        </row>
        <row r="3116">
          <cell r="A3116">
            <v>0</v>
          </cell>
        </row>
        <row r="3117">
          <cell r="A3117">
            <v>0</v>
          </cell>
        </row>
        <row r="3118">
          <cell r="A3118">
            <v>0</v>
          </cell>
        </row>
        <row r="3119">
          <cell r="A3119">
            <v>0</v>
          </cell>
        </row>
        <row r="3120">
          <cell r="A3120">
            <v>0</v>
          </cell>
        </row>
        <row r="3121">
          <cell r="A3121">
            <v>0</v>
          </cell>
        </row>
        <row r="3122">
          <cell r="A3122">
            <v>0</v>
          </cell>
        </row>
        <row r="3123">
          <cell r="A3123">
            <v>0</v>
          </cell>
        </row>
        <row r="3124">
          <cell r="A3124">
            <v>0</v>
          </cell>
        </row>
        <row r="3125">
          <cell r="A3125">
            <v>0</v>
          </cell>
        </row>
        <row r="3126">
          <cell r="A3126">
            <v>0</v>
          </cell>
        </row>
        <row r="3127">
          <cell r="A3127">
            <v>0</v>
          </cell>
        </row>
        <row r="3128">
          <cell r="A3128">
            <v>0</v>
          </cell>
        </row>
        <row r="3129">
          <cell r="A3129">
            <v>0</v>
          </cell>
        </row>
        <row r="3130">
          <cell r="A3130">
            <v>0</v>
          </cell>
        </row>
        <row r="3131">
          <cell r="A3131">
            <v>0</v>
          </cell>
        </row>
        <row r="3132">
          <cell r="A3132">
            <v>0</v>
          </cell>
        </row>
        <row r="3133">
          <cell r="A3133">
            <v>0</v>
          </cell>
        </row>
        <row r="3134">
          <cell r="A3134">
            <v>0</v>
          </cell>
        </row>
        <row r="3135">
          <cell r="A3135">
            <v>0</v>
          </cell>
        </row>
        <row r="3136">
          <cell r="A3136">
            <v>0</v>
          </cell>
        </row>
        <row r="3137">
          <cell r="A3137">
            <v>0</v>
          </cell>
        </row>
        <row r="3138">
          <cell r="A3138">
            <v>0</v>
          </cell>
        </row>
        <row r="3139">
          <cell r="A3139">
            <v>0</v>
          </cell>
        </row>
        <row r="3140">
          <cell r="A3140">
            <v>0</v>
          </cell>
        </row>
        <row r="3141">
          <cell r="A3141">
            <v>0</v>
          </cell>
        </row>
        <row r="3142">
          <cell r="A3142">
            <v>0</v>
          </cell>
        </row>
        <row r="3143">
          <cell r="A3143">
            <v>0</v>
          </cell>
        </row>
        <row r="3144">
          <cell r="A3144">
            <v>0</v>
          </cell>
        </row>
        <row r="3145">
          <cell r="A3145">
            <v>0</v>
          </cell>
        </row>
        <row r="3146">
          <cell r="A3146">
            <v>0</v>
          </cell>
        </row>
        <row r="3147">
          <cell r="A3147">
            <v>0</v>
          </cell>
        </row>
        <row r="3148">
          <cell r="A3148">
            <v>0</v>
          </cell>
        </row>
        <row r="3149">
          <cell r="A3149">
            <v>0</v>
          </cell>
        </row>
        <row r="3150">
          <cell r="A3150">
            <v>0</v>
          </cell>
        </row>
        <row r="3151">
          <cell r="A3151">
            <v>0</v>
          </cell>
        </row>
        <row r="3152">
          <cell r="A3152">
            <v>0</v>
          </cell>
        </row>
        <row r="3153">
          <cell r="A3153">
            <v>0</v>
          </cell>
        </row>
        <row r="3154">
          <cell r="A3154">
            <v>0</v>
          </cell>
        </row>
        <row r="3155">
          <cell r="A3155">
            <v>0</v>
          </cell>
        </row>
        <row r="3156">
          <cell r="A3156">
            <v>0</v>
          </cell>
        </row>
        <row r="3157">
          <cell r="A3157">
            <v>0</v>
          </cell>
        </row>
        <row r="3158">
          <cell r="A3158">
            <v>0</v>
          </cell>
        </row>
        <row r="3159">
          <cell r="A3159">
            <v>0</v>
          </cell>
        </row>
        <row r="3160">
          <cell r="A3160">
            <v>0</v>
          </cell>
        </row>
        <row r="3161">
          <cell r="A3161">
            <v>0</v>
          </cell>
        </row>
        <row r="3162">
          <cell r="A3162">
            <v>0</v>
          </cell>
        </row>
        <row r="3163">
          <cell r="A3163">
            <v>0</v>
          </cell>
        </row>
        <row r="3164">
          <cell r="A3164">
            <v>0</v>
          </cell>
        </row>
        <row r="3165">
          <cell r="A3165">
            <v>0</v>
          </cell>
        </row>
        <row r="3166">
          <cell r="A3166">
            <v>0</v>
          </cell>
        </row>
        <row r="3167">
          <cell r="A3167">
            <v>0</v>
          </cell>
        </row>
        <row r="3168">
          <cell r="A3168">
            <v>0</v>
          </cell>
        </row>
        <row r="3169">
          <cell r="A3169">
            <v>0</v>
          </cell>
        </row>
        <row r="3170">
          <cell r="A3170">
            <v>0</v>
          </cell>
        </row>
        <row r="3171">
          <cell r="A3171">
            <v>0</v>
          </cell>
        </row>
        <row r="3172">
          <cell r="A3172">
            <v>0</v>
          </cell>
        </row>
        <row r="3173">
          <cell r="A3173">
            <v>0</v>
          </cell>
        </row>
        <row r="3174">
          <cell r="A3174">
            <v>0</v>
          </cell>
        </row>
        <row r="3175">
          <cell r="A3175">
            <v>0</v>
          </cell>
        </row>
        <row r="3176">
          <cell r="A3176">
            <v>0</v>
          </cell>
        </row>
        <row r="3177">
          <cell r="A3177">
            <v>0</v>
          </cell>
        </row>
        <row r="3178">
          <cell r="A3178">
            <v>0</v>
          </cell>
        </row>
        <row r="3179">
          <cell r="A3179">
            <v>0</v>
          </cell>
        </row>
        <row r="3180">
          <cell r="A3180">
            <v>0</v>
          </cell>
        </row>
        <row r="3181">
          <cell r="A3181">
            <v>0</v>
          </cell>
        </row>
        <row r="3182">
          <cell r="A3182">
            <v>0</v>
          </cell>
        </row>
        <row r="3183">
          <cell r="A3183">
            <v>0</v>
          </cell>
        </row>
        <row r="3184">
          <cell r="A3184">
            <v>0</v>
          </cell>
        </row>
        <row r="3185">
          <cell r="A3185">
            <v>0</v>
          </cell>
        </row>
        <row r="3186">
          <cell r="A3186">
            <v>0</v>
          </cell>
        </row>
        <row r="3187">
          <cell r="A3187">
            <v>0</v>
          </cell>
        </row>
        <row r="3188">
          <cell r="A3188">
            <v>0</v>
          </cell>
        </row>
        <row r="3189">
          <cell r="A3189">
            <v>0</v>
          </cell>
        </row>
        <row r="3190">
          <cell r="A3190">
            <v>0</v>
          </cell>
        </row>
        <row r="3191">
          <cell r="A3191">
            <v>0</v>
          </cell>
        </row>
        <row r="3192">
          <cell r="A3192">
            <v>0</v>
          </cell>
        </row>
        <row r="3193">
          <cell r="A3193">
            <v>0</v>
          </cell>
        </row>
        <row r="3194">
          <cell r="A3194">
            <v>0</v>
          </cell>
        </row>
        <row r="3195">
          <cell r="A3195">
            <v>0</v>
          </cell>
        </row>
        <row r="3196">
          <cell r="A3196">
            <v>0</v>
          </cell>
        </row>
        <row r="3197">
          <cell r="A3197">
            <v>0</v>
          </cell>
        </row>
        <row r="3198">
          <cell r="A3198">
            <v>0</v>
          </cell>
        </row>
        <row r="3199">
          <cell r="A3199">
            <v>0</v>
          </cell>
        </row>
        <row r="3200">
          <cell r="A3200">
            <v>0</v>
          </cell>
        </row>
        <row r="3201">
          <cell r="A3201">
            <v>0</v>
          </cell>
        </row>
        <row r="3202">
          <cell r="A3202">
            <v>0</v>
          </cell>
        </row>
        <row r="3203">
          <cell r="A3203">
            <v>0</v>
          </cell>
        </row>
        <row r="3204">
          <cell r="A3204">
            <v>0</v>
          </cell>
        </row>
        <row r="3205">
          <cell r="A3205">
            <v>0</v>
          </cell>
        </row>
        <row r="3206">
          <cell r="A3206">
            <v>0</v>
          </cell>
        </row>
        <row r="3207">
          <cell r="A3207">
            <v>0</v>
          </cell>
        </row>
        <row r="3208">
          <cell r="A3208">
            <v>0</v>
          </cell>
        </row>
        <row r="3209">
          <cell r="A3209">
            <v>0</v>
          </cell>
        </row>
        <row r="3210">
          <cell r="A3210">
            <v>0</v>
          </cell>
        </row>
        <row r="3211">
          <cell r="A3211">
            <v>0</v>
          </cell>
        </row>
        <row r="3212">
          <cell r="A3212">
            <v>0</v>
          </cell>
        </row>
        <row r="3213">
          <cell r="A3213">
            <v>0</v>
          </cell>
        </row>
        <row r="3214">
          <cell r="A3214">
            <v>0</v>
          </cell>
        </row>
        <row r="3215">
          <cell r="A3215">
            <v>0</v>
          </cell>
        </row>
        <row r="3216">
          <cell r="A3216">
            <v>0</v>
          </cell>
        </row>
        <row r="3217">
          <cell r="A3217">
            <v>0</v>
          </cell>
        </row>
        <row r="3218">
          <cell r="A3218">
            <v>0</v>
          </cell>
        </row>
        <row r="3219">
          <cell r="A3219">
            <v>0</v>
          </cell>
        </row>
        <row r="3220">
          <cell r="A3220">
            <v>0</v>
          </cell>
        </row>
        <row r="3221">
          <cell r="A3221">
            <v>0</v>
          </cell>
        </row>
        <row r="3222">
          <cell r="A3222">
            <v>0</v>
          </cell>
        </row>
        <row r="3223">
          <cell r="A3223">
            <v>0</v>
          </cell>
        </row>
        <row r="3224">
          <cell r="A3224">
            <v>0</v>
          </cell>
        </row>
        <row r="3225">
          <cell r="A3225">
            <v>0</v>
          </cell>
        </row>
        <row r="3226">
          <cell r="A3226">
            <v>0</v>
          </cell>
        </row>
        <row r="3227">
          <cell r="A3227">
            <v>0</v>
          </cell>
        </row>
        <row r="3228">
          <cell r="A3228">
            <v>0</v>
          </cell>
        </row>
        <row r="3229">
          <cell r="A3229">
            <v>0</v>
          </cell>
        </row>
        <row r="3230">
          <cell r="A3230">
            <v>0</v>
          </cell>
        </row>
        <row r="3231">
          <cell r="A3231">
            <v>0</v>
          </cell>
        </row>
        <row r="3232">
          <cell r="A3232">
            <v>0</v>
          </cell>
        </row>
        <row r="3233">
          <cell r="A3233">
            <v>0</v>
          </cell>
        </row>
        <row r="3234">
          <cell r="A3234">
            <v>0</v>
          </cell>
        </row>
        <row r="3235">
          <cell r="A3235">
            <v>0</v>
          </cell>
        </row>
        <row r="3236">
          <cell r="A3236">
            <v>0</v>
          </cell>
        </row>
        <row r="3237">
          <cell r="A3237">
            <v>0</v>
          </cell>
        </row>
        <row r="3238">
          <cell r="A3238">
            <v>0</v>
          </cell>
        </row>
        <row r="3239">
          <cell r="A3239">
            <v>0</v>
          </cell>
        </row>
        <row r="3240">
          <cell r="A3240">
            <v>0</v>
          </cell>
        </row>
        <row r="3241">
          <cell r="A3241">
            <v>0</v>
          </cell>
        </row>
        <row r="3242">
          <cell r="A3242">
            <v>0</v>
          </cell>
        </row>
        <row r="3243">
          <cell r="A3243">
            <v>0</v>
          </cell>
        </row>
        <row r="3244">
          <cell r="A3244">
            <v>0</v>
          </cell>
        </row>
        <row r="3245">
          <cell r="A3245">
            <v>0</v>
          </cell>
        </row>
        <row r="3246">
          <cell r="A3246">
            <v>0</v>
          </cell>
        </row>
        <row r="3247">
          <cell r="A3247">
            <v>0</v>
          </cell>
        </row>
        <row r="3248">
          <cell r="A3248">
            <v>0</v>
          </cell>
        </row>
        <row r="3249">
          <cell r="A3249">
            <v>0</v>
          </cell>
        </row>
        <row r="3250">
          <cell r="A3250">
            <v>0</v>
          </cell>
        </row>
        <row r="3251">
          <cell r="A3251">
            <v>0</v>
          </cell>
        </row>
        <row r="3252">
          <cell r="A3252">
            <v>0</v>
          </cell>
        </row>
        <row r="3253">
          <cell r="A3253">
            <v>0</v>
          </cell>
        </row>
        <row r="3254">
          <cell r="A3254">
            <v>0</v>
          </cell>
        </row>
        <row r="3255">
          <cell r="A3255">
            <v>0</v>
          </cell>
        </row>
        <row r="3256">
          <cell r="A3256">
            <v>0</v>
          </cell>
        </row>
        <row r="3257">
          <cell r="A3257">
            <v>0</v>
          </cell>
        </row>
        <row r="3258">
          <cell r="A3258">
            <v>0</v>
          </cell>
        </row>
        <row r="3259">
          <cell r="A3259">
            <v>0</v>
          </cell>
        </row>
        <row r="3260">
          <cell r="A3260">
            <v>0</v>
          </cell>
        </row>
        <row r="3261">
          <cell r="A3261">
            <v>0</v>
          </cell>
        </row>
        <row r="3262">
          <cell r="A3262">
            <v>0</v>
          </cell>
        </row>
        <row r="3263">
          <cell r="A3263">
            <v>0</v>
          </cell>
        </row>
        <row r="3264">
          <cell r="A3264">
            <v>0</v>
          </cell>
        </row>
        <row r="3265">
          <cell r="A3265">
            <v>0</v>
          </cell>
        </row>
        <row r="3266">
          <cell r="A3266">
            <v>0</v>
          </cell>
        </row>
        <row r="3267">
          <cell r="A3267">
            <v>0</v>
          </cell>
        </row>
        <row r="3268">
          <cell r="A3268">
            <v>0</v>
          </cell>
        </row>
        <row r="3269">
          <cell r="A3269">
            <v>0</v>
          </cell>
        </row>
        <row r="3270">
          <cell r="A3270">
            <v>0</v>
          </cell>
        </row>
        <row r="3271">
          <cell r="A3271">
            <v>0</v>
          </cell>
        </row>
        <row r="3272">
          <cell r="A3272">
            <v>0</v>
          </cell>
        </row>
        <row r="3273">
          <cell r="A3273">
            <v>0</v>
          </cell>
        </row>
        <row r="3274">
          <cell r="A3274">
            <v>0</v>
          </cell>
        </row>
        <row r="3275">
          <cell r="A3275">
            <v>0</v>
          </cell>
        </row>
        <row r="3276">
          <cell r="A3276">
            <v>0</v>
          </cell>
        </row>
        <row r="3277">
          <cell r="A3277">
            <v>0</v>
          </cell>
        </row>
        <row r="3278">
          <cell r="A3278">
            <v>0</v>
          </cell>
        </row>
        <row r="3279">
          <cell r="A3279">
            <v>0</v>
          </cell>
        </row>
        <row r="3280">
          <cell r="A3280">
            <v>0</v>
          </cell>
        </row>
        <row r="3281">
          <cell r="A3281">
            <v>0</v>
          </cell>
        </row>
        <row r="3282">
          <cell r="A3282">
            <v>0</v>
          </cell>
        </row>
        <row r="3283">
          <cell r="A3283">
            <v>0</v>
          </cell>
        </row>
        <row r="3284">
          <cell r="A3284">
            <v>0</v>
          </cell>
        </row>
        <row r="3285">
          <cell r="A3285">
            <v>0</v>
          </cell>
        </row>
        <row r="3286">
          <cell r="A3286">
            <v>0</v>
          </cell>
        </row>
        <row r="3287">
          <cell r="A3287">
            <v>0</v>
          </cell>
        </row>
        <row r="3288">
          <cell r="A3288">
            <v>0</v>
          </cell>
        </row>
        <row r="3289">
          <cell r="A3289">
            <v>0</v>
          </cell>
        </row>
        <row r="3290">
          <cell r="A3290">
            <v>0</v>
          </cell>
        </row>
        <row r="3291">
          <cell r="A3291">
            <v>0</v>
          </cell>
        </row>
        <row r="3292">
          <cell r="A3292">
            <v>0</v>
          </cell>
        </row>
        <row r="3293">
          <cell r="A3293">
            <v>0</v>
          </cell>
        </row>
        <row r="3294">
          <cell r="A3294">
            <v>0</v>
          </cell>
        </row>
        <row r="3295">
          <cell r="A3295">
            <v>0</v>
          </cell>
        </row>
        <row r="3296">
          <cell r="A3296">
            <v>0</v>
          </cell>
        </row>
        <row r="3297">
          <cell r="A3297">
            <v>0</v>
          </cell>
        </row>
        <row r="3298">
          <cell r="A3298">
            <v>0</v>
          </cell>
        </row>
        <row r="3299">
          <cell r="A3299">
            <v>0</v>
          </cell>
        </row>
        <row r="3300">
          <cell r="A3300">
            <v>0</v>
          </cell>
        </row>
        <row r="3301">
          <cell r="A3301">
            <v>0</v>
          </cell>
        </row>
        <row r="3302">
          <cell r="A3302">
            <v>0</v>
          </cell>
        </row>
        <row r="3303">
          <cell r="A3303">
            <v>0</v>
          </cell>
        </row>
        <row r="3304">
          <cell r="A3304">
            <v>0</v>
          </cell>
        </row>
        <row r="3305">
          <cell r="A3305">
            <v>0</v>
          </cell>
        </row>
        <row r="3306">
          <cell r="A3306">
            <v>0</v>
          </cell>
        </row>
        <row r="3307">
          <cell r="A3307">
            <v>0</v>
          </cell>
        </row>
        <row r="3308">
          <cell r="A3308">
            <v>0</v>
          </cell>
        </row>
        <row r="3309">
          <cell r="A3309">
            <v>0</v>
          </cell>
        </row>
        <row r="3310">
          <cell r="A3310">
            <v>0</v>
          </cell>
        </row>
        <row r="3311">
          <cell r="A3311">
            <v>0</v>
          </cell>
        </row>
        <row r="3312">
          <cell r="A3312">
            <v>0</v>
          </cell>
        </row>
        <row r="3313">
          <cell r="A3313">
            <v>0</v>
          </cell>
        </row>
        <row r="3314">
          <cell r="A3314">
            <v>0</v>
          </cell>
        </row>
        <row r="3315">
          <cell r="A3315">
            <v>0</v>
          </cell>
        </row>
        <row r="3316">
          <cell r="A3316">
            <v>0</v>
          </cell>
        </row>
        <row r="3317">
          <cell r="A3317">
            <v>0</v>
          </cell>
        </row>
        <row r="3318">
          <cell r="A3318">
            <v>0</v>
          </cell>
        </row>
        <row r="3319">
          <cell r="A3319">
            <v>0</v>
          </cell>
        </row>
        <row r="3320">
          <cell r="A3320">
            <v>0</v>
          </cell>
        </row>
        <row r="3321">
          <cell r="A3321">
            <v>0</v>
          </cell>
        </row>
        <row r="3322">
          <cell r="A3322">
            <v>0</v>
          </cell>
        </row>
        <row r="3323">
          <cell r="A3323">
            <v>0</v>
          </cell>
        </row>
        <row r="3324">
          <cell r="A3324">
            <v>0</v>
          </cell>
        </row>
        <row r="3325">
          <cell r="A3325">
            <v>0</v>
          </cell>
        </row>
        <row r="3326">
          <cell r="A3326">
            <v>0</v>
          </cell>
        </row>
        <row r="3327">
          <cell r="A3327">
            <v>0</v>
          </cell>
        </row>
        <row r="3328">
          <cell r="A3328">
            <v>0</v>
          </cell>
        </row>
        <row r="3329">
          <cell r="A3329">
            <v>0</v>
          </cell>
        </row>
        <row r="3330">
          <cell r="A3330">
            <v>0</v>
          </cell>
        </row>
        <row r="3331">
          <cell r="A3331">
            <v>0</v>
          </cell>
        </row>
        <row r="3332">
          <cell r="A3332">
            <v>0</v>
          </cell>
        </row>
        <row r="3333">
          <cell r="A3333">
            <v>0</v>
          </cell>
        </row>
        <row r="3334">
          <cell r="A3334">
            <v>0</v>
          </cell>
        </row>
        <row r="3335">
          <cell r="A3335">
            <v>0</v>
          </cell>
        </row>
        <row r="3336">
          <cell r="A3336">
            <v>0</v>
          </cell>
        </row>
        <row r="3337">
          <cell r="A3337">
            <v>0</v>
          </cell>
        </row>
        <row r="3338">
          <cell r="A3338">
            <v>0</v>
          </cell>
        </row>
        <row r="3339">
          <cell r="A3339">
            <v>0</v>
          </cell>
        </row>
        <row r="3340">
          <cell r="A3340">
            <v>0</v>
          </cell>
        </row>
        <row r="3341">
          <cell r="A3341">
            <v>0</v>
          </cell>
        </row>
        <row r="3342">
          <cell r="A3342">
            <v>0</v>
          </cell>
        </row>
        <row r="3343">
          <cell r="A3343">
            <v>0</v>
          </cell>
        </row>
        <row r="3344">
          <cell r="A3344">
            <v>0</v>
          </cell>
        </row>
        <row r="3345">
          <cell r="A3345">
            <v>0</v>
          </cell>
        </row>
        <row r="3346">
          <cell r="A3346">
            <v>0</v>
          </cell>
        </row>
        <row r="3347">
          <cell r="A3347">
            <v>0</v>
          </cell>
        </row>
        <row r="3348">
          <cell r="A3348">
            <v>0</v>
          </cell>
        </row>
        <row r="3349">
          <cell r="A3349">
            <v>0</v>
          </cell>
        </row>
        <row r="3350">
          <cell r="A3350">
            <v>0</v>
          </cell>
        </row>
        <row r="3351">
          <cell r="A3351">
            <v>0</v>
          </cell>
        </row>
        <row r="3352">
          <cell r="A3352">
            <v>0</v>
          </cell>
        </row>
        <row r="3353">
          <cell r="A3353">
            <v>0</v>
          </cell>
        </row>
        <row r="3354">
          <cell r="A3354">
            <v>0</v>
          </cell>
        </row>
        <row r="3355">
          <cell r="A3355">
            <v>0</v>
          </cell>
        </row>
        <row r="3356">
          <cell r="A3356">
            <v>0</v>
          </cell>
        </row>
        <row r="3357">
          <cell r="A3357">
            <v>0</v>
          </cell>
        </row>
        <row r="3358">
          <cell r="A3358">
            <v>0</v>
          </cell>
        </row>
        <row r="3359">
          <cell r="A3359">
            <v>0</v>
          </cell>
        </row>
        <row r="3360">
          <cell r="A3360">
            <v>0</v>
          </cell>
        </row>
        <row r="3361">
          <cell r="A3361">
            <v>0</v>
          </cell>
        </row>
        <row r="3362">
          <cell r="A3362">
            <v>0</v>
          </cell>
        </row>
        <row r="3363">
          <cell r="A3363">
            <v>0</v>
          </cell>
        </row>
        <row r="3364">
          <cell r="A3364">
            <v>0</v>
          </cell>
        </row>
        <row r="3365">
          <cell r="A3365">
            <v>0</v>
          </cell>
        </row>
        <row r="3366">
          <cell r="A3366">
            <v>0</v>
          </cell>
        </row>
        <row r="3367">
          <cell r="A3367">
            <v>0</v>
          </cell>
        </row>
        <row r="3368">
          <cell r="A3368">
            <v>0</v>
          </cell>
        </row>
        <row r="3369">
          <cell r="A3369">
            <v>0</v>
          </cell>
        </row>
        <row r="3370">
          <cell r="A3370">
            <v>0</v>
          </cell>
        </row>
        <row r="3371">
          <cell r="A3371">
            <v>0</v>
          </cell>
        </row>
        <row r="3372">
          <cell r="A3372">
            <v>0</v>
          </cell>
        </row>
        <row r="3373">
          <cell r="A3373">
            <v>0</v>
          </cell>
        </row>
        <row r="3374">
          <cell r="A3374">
            <v>0</v>
          </cell>
        </row>
        <row r="3375">
          <cell r="A3375">
            <v>0</v>
          </cell>
        </row>
        <row r="3376">
          <cell r="A3376">
            <v>0</v>
          </cell>
        </row>
        <row r="3377">
          <cell r="A3377">
            <v>0</v>
          </cell>
        </row>
        <row r="3378">
          <cell r="A3378">
            <v>0</v>
          </cell>
        </row>
        <row r="3379">
          <cell r="A3379">
            <v>0</v>
          </cell>
        </row>
        <row r="3380">
          <cell r="A3380">
            <v>0</v>
          </cell>
        </row>
        <row r="3381">
          <cell r="A3381">
            <v>0</v>
          </cell>
        </row>
        <row r="3382">
          <cell r="A3382">
            <v>0</v>
          </cell>
        </row>
        <row r="3383">
          <cell r="A3383">
            <v>0</v>
          </cell>
        </row>
        <row r="3384">
          <cell r="A3384">
            <v>0</v>
          </cell>
        </row>
        <row r="3385">
          <cell r="A3385">
            <v>0</v>
          </cell>
        </row>
        <row r="3386">
          <cell r="A3386">
            <v>0</v>
          </cell>
        </row>
        <row r="3387">
          <cell r="A3387">
            <v>0</v>
          </cell>
        </row>
        <row r="3388">
          <cell r="A3388">
            <v>0</v>
          </cell>
        </row>
        <row r="3389">
          <cell r="A3389">
            <v>0</v>
          </cell>
        </row>
        <row r="3390">
          <cell r="A3390">
            <v>0</v>
          </cell>
        </row>
        <row r="3391">
          <cell r="A3391">
            <v>0</v>
          </cell>
        </row>
        <row r="3392">
          <cell r="A3392">
            <v>0</v>
          </cell>
        </row>
        <row r="3393">
          <cell r="A3393">
            <v>0</v>
          </cell>
        </row>
        <row r="3394">
          <cell r="A3394">
            <v>0</v>
          </cell>
        </row>
        <row r="3395">
          <cell r="A3395">
            <v>0</v>
          </cell>
        </row>
        <row r="3396">
          <cell r="A3396">
            <v>0</v>
          </cell>
        </row>
        <row r="3397">
          <cell r="A3397">
            <v>0</v>
          </cell>
        </row>
        <row r="3398">
          <cell r="A3398">
            <v>0</v>
          </cell>
        </row>
        <row r="3399">
          <cell r="A3399">
            <v>0</v>
          </cell>
        </row>
        <row r="3400">
          <cell r="A3400">
            <v>0</v>
          </cell>
        </row>
        <row r="3401">
          <cell r="A3401">
            <v>0</v>
          </cell>
        </row>
        <row r="3402">
          <cell r="A3402">
            <v>0</v>
          </cell>
        </row>
        <row r="3403">
          <cell r="A3403">
            <v>0</v>
          </cell>
        </row>
        <row r="3404">
          <cell r="A3404">
            <v>0</v>
          </cell>
        </row>
        <row r="3405">
          <cell r="A3405">
            <v>0</v>
          </cell>
        </row>
        <row r="3406">
          <cell r="A3406">
            <v>0</v>
          </cell>
        </row>
        <row r="3407">
          <cell r="A3407">
            <v>0</v>
          </cell>
        </row>
        <row r="3408">
          <cell r="A3408">
            <v>0</v>
          </cell>
        </row>
        <row r="3409">
          <cell r="A3409">
            <v>0</v>
          </cell>
        </row>
        <row r="3410">
          <cell r="A3410">
            <v>0</v>
          </cell>
        </row>
        <row r="3411">
          <cell r="A3411">
            <v>0</v>
          </cell>
        </row>
        <row r="3412">
          <cell r="A3412">
            <v>0</v>
          </cell>
        </row>
        <row r="3413">
          <cell r="A3413">
            <v>0</v>
          </cell>
        </row>
        <row r="3414">
          <cell r="A3414">
            <v>0</v>
          </cell>
        </row>
        <row r="3415">
          <cell r="A3415">
            <v>0</v>
          </cell>
        </row>
        <row r="3416">
          <cell r="A3416">
            <v>0</v>
          </cell>
        </row>
        <row r="3417">
          <cell r="A3417">
            <v>0</v>
          </cell>
        </row>
        <row r="3418">
          <cell r="A3418">
            <v>0</v>
          </cell>
        </row>
        <row r="3419">
          <cell r="A3419">
            <v>0</v>
          </cell>
        </row>
        <row r="3420">
          <cell r="A3420">
            <v>0</v>
          </cell>
        </row>
        <row r="3421">
          <cell r="A3421">
            <v>0</v>
          </cell>
        </row>
        <row r="3422">
          <cell r="A3422">
            <v>0</v>
          </cell>
        </row>
        <row r="3423">
          <cell r="A3423">
            <v>0</v>
          </cell>
        </row>
        <row r="3424">
          <cell r="A3424">
            <v>0</v>
          </cell>
        </row>
        <row r="3425">
          <cell r="A3425">
            <v>0</v>
          </cell>
        </row>
        <row r="3426">
          <cell r="A3426">
            <v>0</v>
          </cell>
        </row>
        <row r="3427">
          <cell r="A3427">
            <v>0</v>
          </cell>
        </row>
        <row r="3428">
          <cell r="A3428">
            <v>0</v>
          </cell>
        </row>
        <row r="3429">
          <cell r="A3429">
            <v>0</v>
          </cell>
        </row>
        <row r="3430">
          <cell r="A3430">
            <v>0</v>
          </cell>
        </row>
        <row r="3431">
          <cell r="A3431">
            <v>0</v>
          </cell>
        </row>
        <row r="3432">
          <cell r="A3432">
            <v>0</v>
          </cell>
        </row>
        <row r="3433">
          <cell r="A3433">
            <v>0</v>
          </cell>
        </row>
        <row r="3434">
          <cell r="A3434">
            <v>0</v>
          </cell>
        </row>
        <row r="3435">
          <cell r="A3435">
            <v>0</v>
          </cell>
        </row>
        <row r="3436">
          <cell r="A3436">
            <v>0</v>
          </cell>
        </row>
        <row r="3437">
          <cell r="A3437">
            <v>0</v>
          </cell>
        </row>
        <row r="3438">
          <cell r="A3438">
            <v>0</v>
          </cell>
        </row>
        <row r="3439">
          <cell r="A3439">
            <v>0</v>
          </cell>
        </row>
        <row r="3440">
          <cell r="A3440">
            <v>0</v>
          </cell>
        </row>
        <row r="3441">
          <cell r="A3441">
            <v>0</v>
          </cell>
        </row>
        <row r="3442">
          <cell r="A3442">
            <v>0</v>
          </cell>
        </row>
        <row r="3443">
          <cell r="A3443">
            <v>0</v>
          </cell>
        </row>
        <row r="3444">
          <cell r="A3444">
            <v>0</v>
          </cell>
        </row>
        <row r="3445">
          <cell r="A3445">
            <v>0</v>
          </cell>
        </row>
        <row r="3446">
          <cell r="A3446">
            <v>0</v>
          </cell>
        </row>
        <row r="3447">
          <cell r="A3447">
            <v>0</v>
          </cell>
        </row>
        <row r="3448">
          <cell r="A3448">
            <v>0</v>
          </cell>
        </row>
        <row r="3449">
          <cell r="A3449">
            <v>0</v>
          </cell>
        </row>
        <row r="3450">
          <cell r="A3450">
            <v>0</v>
          </cell>
        </row>
        <row r="3451">
          <cell r="A3451">
            <v>0</v>
          </cell>
        </row>
        <row r="3452">
          <cell r="A3452">
            <v>0</v>
          </cell>
        </row>
        <row r="3453">
          <cell r="A3453">
            <v>0</v>
          </cell>
        </row>
        <row r="3454">
          <cell r="A3454">
            <v>0</v>
          </cell>
        </row>
        <row r="3455">
          <cell r="A3455">
            <v>0</v>
          </cell>
        </row>
        <row r="3456">
          <cell r="A3456">
            <v>0</v>
          </cell>
        </row>
        <row r="3457">
          <cell r="A3457">
            <v>0</v>
          </cell>
        </row>
        <row r="3458">
          <cell r="A3458">
            <v>0</v>
          </cell>
        </row>
        <row r="3459">
          <cell r="A3459">
            <v>0</v>
          </cell>
        </row>
        <row r="3460">
          <cell r="A3460">
            <v>0</v>
          </cell>
        </row>
        <row r="3461">
          <cell r="A3461">
            <v>0</v>
          </cell>
        </row>
        <row r="3462">
          <cell r="A3462">
            <v>0</v>
          </cell>
        </row>
        <row r="3463">
          <cell r="A3463">
            <v>0</v>
          </cell>
        </row>
        <row r="3464">
          <cell r="A3464">
            <v>0</v>
          </cell>
        </row>
        <row r="3465">
          <cell r="A3465">
            <v>0</v>
          </cell>
        </row>
        <row r="3466">
          <cell r="A3466">
            <v>0</v>
          </cell>
        </row>
        <row r="3467">
          <cell r="A3467">
            <v>0</v>
          </cell>
        </row>
        <row r="3468">
          <cell r="A3468">
            <v>0</v>
          </cell>
        </row>
        <row r="3469">
          <cell r="A3469">
            <v>0</v>
          </cell>
        </row>
        <row r="3470">
          <cell r="A3470">
            <v>0</v>
          </cell>
        </row>
        <row r="3471">
          <cell r="A3471">
            <v>0</v>
          </cell>
        </row>
        <row r="3472">
          <cell r="A3472">
            <v>0</v>
          </cell>
        </row>
        <row r="3473">
          <cell r="A3473">
            <v>0</v>
          </cell>
        </row>
        <row r="3474">
          <cell r="A3474">
            <v>0</v>
          </cell>
        </row>
        <row r="3475">
          <cell r="A3475">
            <v>0</v>
          </cell>
        </row>
        <row r="3476">
          <cell r="A3476">
            <v>0</v>
          </cell>
        </row>
        <row r="3477">
          <cell r="A3477">
            <v>0</v>
          </cell>
        </row>
        <row r="3478">
          <cell r="A3478">
            <v>0</v>
          </cell>
        </row>
        <row r="3479">
          <cell r="A3479">
            <v>0</v>
          </cell>
        </row>
        <row r="3480">
          <cell r="A3480">
            <v>0</v>
          </cell>
        </row>
        <row r="3481">
          <cell r="A3481">
            <v>0</v>
          </cell>
        </row>
        <row r="3482">
          <cell r="A3482">
            <v>0</v>
          </cell>
        </row>
        <row r="3483">
          <cell r="A3483">
            <v>0</v>
          </cell>
        </row>
        <row r="3484">
          <cell r="A3484">
            <v>0</v>
          </cell>
        </row>
        <row r="3485">
          <cell r="A3485">
            <v>0</v>
          </cell>
        </row>
        <row r="3486">
          <cell r="A3486">
            <v>0</v>
          </cell>
        </row>
        <row r="3487">
          <cell r="A3487">
            <v>0</v>
          </cell>
        </row>
        <row r="3488">
          <cell r="A3488">
            <v>0</v>
          </cell>
        </row>
        <row r="3489">
          <cell r="A3489">
            <v>0</v>
          </cell>
        </row>
        <row r="3490">
          <cell r="A3490">
            <v>0</v>
          </cell>
        </row>
        <row r="3491">
          <cell r="A3491">
            <v>0</v>
          </cell>
        </row>
        <row r="3492">
          <cell r="A3492">
            <v>0</v>
          </cell>
        </row>
        <row r="3493">
          <cell r="A3493">
            <v>0</v>
          </cell>
        </row>
        <row r="3494">
          <cell r="A3494">
            <v>0</v>
          </cell>
        </row>
        <row r="3495">
          <cell r="A3495">
            <v>0</v>
          </cell>
        </row>
        <row r="3496">
          <cell r="A3496">
            <v>0</v>
          </cell>
        </row>
        <row r="3497">
          <cell r="A3497">
            <v>0</v>
          </cell>
        </row>
        <row r="3498">
          <cell r="A3498">
            <v>0</v>
          </cell>
        </row>
        <row r="3499">
          <cell r="A3499">
            <v>0</v>
          </cell>
        </row>
        <row r="3500">
          <cell r="A3500">
            <v>0</v>
          </cell>
        </row>
        <row r="3501">
          <cell r="A3501">
            <v>0</v>
          </cell>
        </row>
      </sheetData>
      <sheetData sheetId="2">
        <row r="7">
          <cell r="A7" t="str">
            <v>Barredora mecánica de cepillo</v>
          </cell>
        </row>
        <row r="8">
          <cell r="A8" t="str">
            <v xml:space="preserve">Bomba de inyección </v>
          </cell>
        </row>
        <row r="9">
          <cell r="A9" t="str">
            <v>Bomba para gato de tensionamiento</v>
          </cell>
        </row>
        <row r="10">
          <cell r="A10" t="str">
            <v>Bomba de concreto</v>
          </cell>
        </row>
        <row r="11">
          <cell r="A11" t="str">
            <v>Buldozer D6</v>
          </cell>
        </row>
        <row r="12">
          <cell r="A12" t="str">
            <v>Calentador a gas</v>
          </cell>
        </row>
        <row r="13">
          <cell r="A13" t="str">
            <v>Camion 350</v>
          </cell>
        </row>
        <row r="14">
          <cell r="A14" t="str">
            <v>Camioneta D-300</v>
          </cell>
        </row>
        <row r="15">
          <cell r="A15" t="str">
            <v>Camión de Slurry</v>
          </cell>
        </row>
        <row r="16">
          <cell r="A16" t="str">
            <v xml:space="preserve">Cargador </v>
          </cell>
        </row>
        <row r="17">
          <cell r="A17" t="str">
            <v>Carrotanque de agua (10000 galones)</v>
          </cell>
        </row>
        <row r="18">
          <cell r="A18" t="str">
            <v>Carrotanque Irrigador de asfalto</v>
          </cell>
        </row>
        <row r="19">
          <cell r="A19" t="str">
            <v>Cilindro Metalico 8 Tn Tamdem</v>
          </cell>
        </row>
        <row r="20">
          <cell r="A20" t="str">
            <v>Cilindro Neumatico</v>
          </cell>
        </row>
        <row r="21">
          <cell r="A21" t="str">
            <v>Compactador manual (RANA)</v>
          </cell>
        </row>
        <row r="22">
          <cell r="A22" t="str">
            <v>Compactador vibratorio tipo DD-20</v>
          </cell>
        </row>
        <row r="23">
          <cell r="A23" t="str">
            <v>Compactador neumatico</v>
          </cell>
        </row>
        <row r="24">
          <cell r="A24" t="str">
            <v>Compresor</v>
          </cell>
        </row>
        <row r="25">
          <cell r="A25" t="str">
            <v>Compresor 250 pies 3 con martillo</v>
          </cell>
        </row>
        <row r="26">
          <cell r="A26" t="str">
            <v>Compresor de 2 martillos</v>
          </cell>
        </row>
        <row r="27">
          <cell r="A27" t="str">
            <v>Compresor de Pintura</v>
          </cell>
        </row>
        <row r="28">
          <cell r="A28" t="str">
            <v>Cortadora de pavimento</v>
          </cell>
        </row>
        <row r="29">
          <cell r="A29" t="str">
            <v>Diferencial de 3 ton</v>
          </cell>
        </row>
        <row r="30">
          <cell r="A30" t="str">
            <v>Distribuidor De Agregados Gravilladora</v>
          </cell>
        </row>
        <row r="31">
          <cell r="A31" t="str">
            <v>Equipo de oxicorte</v>
          </cell>
        </row>
        <row r="32">
          <cell r="A32" t="str">
            <v>Equipo de perforación (TRACKDRILL)</v>
          </cell>
        </row>
        <row r="33">
          <cell r="A33" t="str">
            <v>Equipo de pintura (Compresor)</v>
          </cell>
        </row>
        <row r="34">
          <cell r="A34" t="str">
            <v>Equipo de sandblasting</v>
          </cell>
        </row>
        <row r="35">
          <cell r="A35" t="str">
            <v>Equipo de soldadura 250 AMP</v>
          </cell>
        </row>
        <row r="36">
          <cell r="A36" t="str">
            <v>Equipo de soldadura 400</v>
          </cell>
        </row>
        <row r="37">
          <cell r="A37" t="str">
            <v>Equipo de soldadura 600</v>
          </cell>
        </row>
        <row r="38">
          <cell r="A38" t="str">
            <v>Equipo de topografía</v>
          </cell>
        </row>
        <row r="39">
          <cell r="A39" t="str">
            <v xml:space="preserve">Esparcidor de gravilla </v>
          </cell>
        </row>
        <row r="40">
          <cell r="A40" t="str">
            <v>Estación</v>
          </cell>
        </row>
        <row r="41">
          <cell r="A41" t="str">
            <v>Formaleta</v>
          </cell>
        </row>
        <row r="42">
          <cell r="A42" t="str">
            <v>Formaleta para Puentes de 0 a 7,0 mts</v>
          </cell>
        </row>
        <row r="43">
          <cell r="A43" t="str">
            <v>Formaleta para Puentes de 7,1 a 14,0 mts</v>
          </cell>
        </row>
        <row r="44">
          <cell r="A44" t="str">
            <v>Formaleta para Puentes de 14,1 a 21,0 mts</v>
          </cell>
        </row>
        <row r="45">
          <cell r="A45" t="str">
            <v>Fresadora de pavimento</v>
          </cell>
        </row>
        <row r="46">
          <cell r="A46" t="str">
            <v>Fundidora</v>
          </cell>
        </row>
        <row r="47">
          <cell r="A47" t="str">
            <v>Gato para tensionamiento</v>
          </cell>
        </row>
        <row r="48">
          <cell r="A48" t="str">
            <v>Grua 10 ton</v>
          </cell>
        </row>
        <row r="49">
          <cell r="A49" t="str">
            <v>Grua telescópica</v>
          </cell>
        </row>
        <row r="50">
          <cell r="A50" t="str">
            <v>Guadañadora</v>
          </cell>
        </row>
        <row r="51">
          <cell r="A51" t="str">
            <v>Herramienta Menor (2%)</v>
          </cell>
        </row>
        <row r="52">
          <cell r="A52" t="str">
            <v>Herramienta Menor (5%)</v>
          </cell>
        </row>
        <row r="53">
          <cell r="A53" t="str">
            <v>Herramienta Menor (10%)</v>
          </cell>
        </row>
        <row r="54">
          <cell r="A54" t="str">
            <v>Maquina térmica pegatachas</v>
          </cell>
        </row>
        <row r="55">
          <cell r="A55" t="str">
            <v>Mezcladora de concreto (1bulto)</v>
          </cell>
        </row>
        <row r="56">
          <cell r="A56" t="str">
            <v>Motobomba 3 PULGADAS</v>
          </cell>
        </row>
        <row r="57">
          <cell r="A57" t="str">
            <v>Motoniveladora</v>
          </cell>
        </row>
        <row r="58">
          <cell r="A58" t="str">
            <v>Motoniveladora</v>
          </cell>
        </row>
        <row r="59">
          <cell r="A59" t="str">
            <v>Movilización, Montaje Y Desmontaje Piloteadora</v>
          </cell>
        </row>
        <row r="60">
          <cell r="A60" t="str">
            <v>Piloteadora</v>
          </cell>
        </row>
        <row r="61">
          <cell r="A61" t="str">
            <v xml:space="preserve">Planta eléctrica </v>
          </cell>
        </row>
        <row r="62">
          <cell r="A62" t="str">
            <v>Planta De Mezcla Y Secado</v>
          </cell>
        </row>
        <row r="63">
          <cell r="A63" t="str">
            <v>Pluma capacidad 100 kg</v>
          </cell>
        </row>
        <row r="64">
          <cell r="A64" t="str">
            <v>Plaqueta Vibratoria</v>
          </cell>
        </row>
        <row r="65">
          <cell r="A65" t="str">
            <v>Recicladora De Pavimento Rc-250 (Fresado+Mezclado)</v>
          </cell>
        </row>
        <row r="66">
          <cell r="A66" t="str">
            <v>Retroexcavadora CAT 320</v>
          </cell>
        </row>
        <row r="67">
          <cell r="A67" t="str">
            <v>Retroexcavadora E-200 sobre orugas</v>
          </cell>
        </row>
        <row r="68">
          <cell r="A68" t="str">
            <v>Retroexcavadora 320</v>
          </cell>
        </row>
        <row r="69">
          <cell r="A69" t="str">
            <v>Retroexcavadora E-200 con martillo neumatico</v>
          </cell>
        </row>
        <row r="70">
          <cell r="A70" t="str">
            <v>Retroexcavadora 428 doble trasmición</v>
          </cell>
        </row>
        <row r="71">
          <cell r="A71" t="str">
            <v>Retroexcavadora sobre llantas JD 410</v>
          </cell>
        </row>
        <row r="72">
          <cell r="A72" t="str">
            <v>Retroexcavadora</v>
          </cell>
        </row>
        <row r="73">
          <cell r="A73" t="str">
            <v>Tablero o Plaqueta De 1.4mt X O.7mt</v>
          </cell>
        </row>
        <row r="74">
          <cell r="A74" t="str">
            <v>Terminadora de asfalto (Finisher)</v>
          </cell>
        </row>
        <row r="75">
          <cell r="A75" t="str">
            <v>Vehiculo delineador</v>
          </cell>
        </row>
        <row r="76">
          <cell r="A76" t="str">
            <v>Vibrador de concreto</v>
          </cell>
        </row>
        <row r="77">
          <cell r="A77" t="str">
            <v>Vibrocompatador Dynapac (10 ton)</v>
          </cell>
        </row>
        <row r="78">
          <cell r="A78" t="str">
            <v>Vibrocompatador Dynapac C15</v>
          </cell>
        </row>
        <row r="79">
          <cell r="A79" t="str">
            <v>Vibrocompatador Neumatico</v>
          </cell>
        </row>
        <row r="80">
          <cell r="A80" t="str">
            <v>Vibrocompatador Vibratorio</v>
          </cell>
        </row>
        <row r="81">
          <cell r="A81" t="str">
            <v>Viaje Volqueta M³</v>
          </cell>
        </row>
        <row r="82">
          <cell r="A82" t="str">
            <v>Volqueta 6 m3</v>
          </cell>
        </row>
        <row r="83">
          <cell r="A83" t="str">
            <v>Volqueta 5 m3</v>
          </cell>
        </row>
        <row r="84">
          <cell r="A84">
            <v>0</v>
          </cell>
        </row>
        <row r="85">
          <cell r="A85">
            <v>0</v>
          </cell>
        </row>
        <row r="88">
          <cell r="A88">
            <v>0</v>
          </cell>
        </row>
        <row r="89">
          <cell r="A89">
            <v>0</v>
          </cell>
        </row>
        <row r="90">
          <cell r="A90">
            <v>0</v>
          </cell>
        </row>
        <row r="91">
          <cell r="A91">
            <v>0</v>
          </cell>
        </row>
        <row r="92">
          <cell r="A92">
            <v>0</v>
          </cell>
        </row>
        <row r="93">
          <cell r="A93">
            <v>0</v>
          </cell>
        </row>
        <row r="94">
          <cell r="A94">
            <v>0</v>
          </cell>
        </row>
        <row r="95">
          <cell r="A95">
            <v>0</v>
          </cell>
        </row>
        <row r="111">
          <cell r="A111">
            <v>0</v>
          </cell>
        </row>
        <row r="112">
          <cell r="A112">
            <v>0</v>
          </cell>
        </row>
        <row r="113">
          <cell r="A113">
            <v>0</v>
          </cell>
        </row>
      </sheetData>
      <sheetData sheetId="3">
        <row r="7">
          <cell r="A7">
            <v>0</v>
          </cell>
        </row>
        <row r="8">
          <cell r="A8" t="str">
            <v>3 Ayudantes</v>
          </cell>
        </row>
        <row r="9">
          <cell r="A9" t="str">
            <v>Obrero</v>
          </cell>
        </row>
        <row r="10">
          <cell r="A10" t="str">
            <v>2 Obreros</v>
          </cell>
        </row>
        <row r="11">
          <cell r="A11" t="str">
            <v>3 Obreros</v>
          </cell>
        </row>
        <row r="12">
          <cell r="A12" t="str">
            <v>4 Obreros</v>
          </cell>
        </row>
        <row r="13">
          <cell r="A13" t="str">
            <v>5 Obreros</v>
          </cell>
        </row>
        <row r="14">
          <cell r="A14" t="str">
            <v>6 Obreros</v>
          </cell>
        </row>
        <row r="15">
          <cell r="A15" t="str">
            <v>7 Obreros</v>
          </cell>
        </row>
        <row r="16">
          <cell r="A16" t="str">
            <v>8 Obreros</v>
          </cell>
        </row>
        <row r="17">
          <cell r="A17" t="str">
            <v>9 Obreros</v>
          </cell>
        </row>
        <row r="18">
          <cell r="A18" t="str">
            <v>10 Obreros</v>
          </cell>
        </row>
        <row r="19">
          <cell r="A19" t="str">
            <v>11 Obreros</v>
          </cell>
        </row>
        <row r="20">
          <cell r="A20" t="str">
            <v>12 Obreros</v>
          </cell>
        </row>
        <row r="21">
          <cell r="A21" t="str">
            <v>13 Obreros</v>
          </cell>
        </row>
        <row r="22">
          <cell r="A22" t="str">
            <v>14 Obreros</v>
          </cell>
        </row>
        <row r="23">
          <cell r="A23" t="str">
            <v>15 Obreros</v>
          </cell>
        </row>
        <row r="24">
          <cell r="A24" t="str">
            <v>16 Obreros</v>
          </cell>
        </row>
        <row r="25">
          <cell r="A25" t="str">
            <v>17 Obreros</v>
          </cell>
        </row>
        <row r="26">
          <cell r="A26" t="str">
            <v>18 Obreros</v>
          </cell>
        </row>
        <row r="27">
          <cell r="A27" t="str">
            <v>19 Obreros</v>
          </cell>
        </row>
        <row r="28">
          <cell r="A28" t="str">
            <v>20 Obreros</v>
          </cell>
        </row>
        <row r="29">
          <cell r="A29" t="str">
            <v>21 Obreros</v>
          </cell>
        </row>
        <row r="30">
          <cell r="A30" t="str">
            <v>22 Obreros</v>
          </cell>
        </row>
        <row r="31">
          <cell r="A31" t="str">
            <v>23 Obreros</v>
          </cell>
        </row>
        <row r="32">
          <cell r="A32" t="str">
            <v>24 Obreros</v>
          </cell>
        </row>
        <row r="33">
          <cell r="A33" t="str">
            <v>25 Obreros</v>
          </cell>
        </row>
        <row r="34">
          <cell r="A34" t="str">
            <v>2 Paleteros</v>
          </cell>
        </row>
        <row r="35">
          <cell r="A35" t="str">
            <v>2 Cadeneros</v>
          </cell>
        </row>
        <row r="36">
          <cell r="A36" t="str">
            <v>3 Cadeneros</v>
          </cell>
        </row>
        <row r="37">
          <cell r="A37" t="str">
            <v>CUADRILLA ASFALTEROS (6 Obrero, 2 Rastrilleros Y 1 Oficial)</v>
          </cell>
        </row>
        <row r="38">
          <cell r="A38" t="str">
            <v>1 Armador</v>
          </cell>
        </row>
        <row r="39">
          <cell r="A39" t="str">
            <v>1 Cortador</v>
          </cell>
        </row>
        <row r="40">
          <cell r="A40" t="str">
            <v>1 Ayudante</v>
          </cell>
        </row>
        <row r="41">
          <cell r="A41" t="str">
            <v>1 Niveletero</v>
          </cell>
        </row>
        <row r="42">
          <cell r="A42" t="str">
            <v>CUADRILLA PARA BACHEO (6 Obreros, 2 NIVELETEROS Y 1 Oficial)</v>
          </cell>
        </row>
        <row r="43">
          <cell r="A43">
            <v>0</v>
          </cell>
        </row>
        <row r="44">
          <cell r="A44">
            <v>0</v>
          </cell>
        </row>
        <row r="45">
          <cell r="A45" t="str">
            <v>Administrador</v>
          </cell>
        </row>
        <row r="46">
          <cell r="A46" t="str">
            <v>Almacenista</v>
          </cell>
        </row>
        <row r="47">
          <cell r="A47" t="str">
            <v>Arquitecto</v>
          </cell>
        </row>
        <row r="48">
          <cell r="A48" t="str">
            <v>Auditor Interno De Calidad</v>
          </cell>
        </row>
        <row r="49">
          <cell r="A49" t="str">
            <v>Asesor SYSO</v>
          </cell>
        </row>
        <row r="50">
          <cell r="A50" t="str">
            <v>Asesor Ambiental</v>
          </cell>
        </row>
        <row r="51">
          <cell r="A51" t="str">
            <v>Asesor Calidad</v>
          </cell>
        </row>
        <row r="52">
          <cell r="A52" t="str">
            <v>Asesor Social</v>
          </cell>
        </row>
        <row r="53">
          <cell r="A53" t="str">
            <v>Auxiliar Almacen</v>
          </cell>
        </row>
        <row r="54">
          <cell r="A54" t="str">
            <v>Auxiliar Administrativo</v>
          </cell>
        </row>
        <row r="55">
          <cell r="A55" t="str">
            <v>Auxiliar De Ingenieria</v>
          </cell>
        </row>
        <row r="56">
          <cell r="A56" t="str">
            <v>Auxiliar Oficios Varios Diurno</v>
          </cell>
        </row>
        <row r="57">
          <cell r="A57" t="str">
            <v>Auxiliar Oficios Varios Nocturno</v>
          </cell>
        </row>
        <row r="58">
          <cell r="A58" t="str">
            <v>Ayudante Técnico</v>
          </cell>
        </row>
        <row r="59">
          <cell r="A59" t="str">
            <v>Batimetrista Auxilair</v>
          </cell>
        </row>
        <row r="60">
          <cell r="A60" t="str">
            <v>Batimetrista Inpector</v>
          </cell>
        </row>
        <row r="61">
          <cell r="A61" t="str">
            <v>Cadenero 1</v>
          </cell>
        </row>
        <row r="62">
          <cell r="A62" t="str">
            <v>Cadenero 2</v>
          </cell>
        </row>
        <row r="63">
          <cell r="A63" t="str">
            <v>Capataz Mecánico</v>
          </cell>
        </row>
        <row r="64">
          <cell r="A64" t="str">
            <v>Celador</v>
          </cell>
        </row>
        <row r="65">
          <cell r="A65" t="str">
            <v>Conductor 1</v>
          </cell>
        </row>
        <row r="66">
          <cell r="A66" t="str">
            <v>Conductor 2</v>
          </cell>
        </row>
        <row r="67">
          <cell r="A67" t="str">
            <v>Contador</v>
          </cell>
        </row>
        <row r="68">
          <cell r="A68" t="str">
            <v>Controlador</v>
          </cell>
        </row>
        <row r="69">
          <cell r="A69" t="str">
            <v>Dibujante  1</v>
          </cell>
        </row>
        <row r="70">
          <cell r="A70" t="str">
            <v>Dibujante  2</v>
          </cell>
        </row>
        <row r="71">
          <cell r="A71" t="str">
            <v>Director De Interventoria</v>
          </cell>
        </row>
        <row r="72">
          <cell r="A72" t="str">
            <v xml:space="preserve">Director </v>
          </cell>
        </row>
        <row r="73">
          <cell r="A73" t="str">
            <v>Doblador</v>
          </cell>
        </row>
        <row r="74">
          <cell r="A74" t="str">
            <v>Eléctrico</v>
          </cell>
        </row>
        <row r="75">
          <cell r="A75" t="str">
            <v>Especialista Ambiental</v>
          </cell>
        </row>
        <row r="76">
          <cell r="A76" t="str">
            <v>Especialista En Estructuras y/o Hidraulica</v>
          </cell>
        </row>
        <row r="77">
          <cell r="A77" t="str">
            <v>Especialista En Pavimentos</v>
          </cell>
        </row>
        <row r="78">
          <cell r="A78" t="str">
            <v>Especialista Geotecnia</v>
          </cell>
        </row>
        <row r="79">
          <cell r="A79" t="str">
            <v>Ingeniero Residente I</v>
          </cell>
        </row>
        <row r="80">
          <cell r="A80" t="str">
            <v>Ingeniero Residente II</v>
          </cell>
        </row>
        <row r="81">
          <cell r="A81" t="str">
            <v>Ingeniero Auxiliar</v>
          </cell>
        </row>
        <row r="82">
          <cell r="A82" t="str">
            <v>Inspector 1</v>
          </cell>
        </row>
        <row r="83">
          <cell r="A83" t="str">
            <v>Inspector 2</v>
          </cell>
        </row>
        <row r="84">
          <cell r="A84" t="str">
            <v>Inspector SISO</v>
          </cell>
        </row>
        <row r="85">
          <cell r="A85" t="str">
            <v>Inspector De Fabricacion Y Monetaje</v>
          </cell>
        </row>
        <row r="86">
          <cell r="A86" t="str">
            <v>Instrumentista</v>
          </cell>
        </row>
        <row r="87">
          <cell r="A87" t="str">
            <v>Laboratorista Auxiliar</v>
          </cell>
        </row>
        <row r="88">
          <cell r="A88" t="str">
            <v>Laboratorista Inspector</v>
          </cell>
        </row>
        <row r="89">
          <cell r="A89" t="str">
            <v>Machinero</v>
          </cell>
        </row>
        <row r="90">
          <cell r="A90" t="str">
            <v>Maestro De Obra</v>
          </cell>
        </row>
        <row r="91">
          <cell r="A91" t="str">
            <v>Mensajero</v>
          </cell>
        </row>
        <row r="92">
          <cell r="A92" t="str">
            <v>Obrero</v>
          </cell>
        </row>
        <row r="93">
          <cell r="A93" t="str">
            <v>Oficial</v>
          </cell>
        </row>
        <row r="94">
          <cell r="A94" t="str">
            <v>Oficial Experto En Desmontaje</v>
          </cell>
        </row>
        <row r="95">
          <cell r="A95" t="str">
            <v>Operador</v>
          </cell>
        </row>
        <row r="96">
          <cell r="A96" t="str">
            <v>Operador Equipo De Perforacion</v>
          </cell>
        </row>
        <row r="97">
          <cell r="A97" t="str">
            <v xml:space="preserve">Operador Auxiliar Equipo </v>
          </cell>
        </row>
        <row r="98">
          <cell r="A98" t="str">
            <v>Operador Equipo Hot Tap</v>
          </cell>
        </row>
        <row r="99">
          <cell r="A99" t="str">
            <v>Paleteros</v>
          </cell>
        </row>
        <row r="100">
          <cell r="A100" t="str">
            <v xml:space="preserve">Pintor </v>
          </cell>
        </row>
        <row r="101">
          <cell r="A101" t="str">
            <v>Portero</v>
          </cell>
        </row>
        <row r="102">
          <cell r="A102" t="str">
            <v>Prediador</v>
          </cell>
        </row>
        <row r="103">
          <cell r="A103" t="str">
            <v>Profesional Categoria 1 (Experiencia Profesional Minimo 12 Años - Experiencia Especifica Minimo 10 Años)</v>
          </cell>
        </row>
        <row r="104">
          <cell r="A104" t="str">
            <v>Profesional Categoria 2 (Experiencia Profesional Minimo 10 Años - Experiencia Especifica Minimo 7 Años)</v>
          </cell>
        </row>
        <row r="105">
          <cell r="A105" t="str">
            <v>Profesional Categoria 3 (Experiencia Profesional Minimo 8 Años - Experiencia Especifica Minimo 5 Años)</v>
          </cell>
        </row>
        <row r="106">
          <cell r="A106" t="str">
            <v>Profesional Categoria 4 (Experiencia Profesional Minimo 6 Años - Experiencia Especifica Minimo 4 Años)</v>
          </cell>
        </row>
        <row r="107">
          <cell r="A107" t="str">
            <v>Profesional Categoria 5 (Experiencia Profesional Minimo 4 Años - Experiencia Especifica Minimo 3 Años)</v>
          </cell>
        </row>
        <row r="108">
          <cell r="A108" t="str">
            <v>Profesional Categoria 6 (Experiencia Profesional Minimo 3 Años - Experiencia Especifica Minimo 1 Año)</v>
          </cell>
        </row>
        <row r="109">
          <cell r="A109" t="str">
            <v>Profesional Categoria 7 (Experiencia Profesional Minimo 2 Años)</v>
          </cell>
        </row>
        <row r="110">
          <cell r="A110" t="str">
            <v>Profesional Categoria 8 (Experiencia Profesional Hasta 2 Años)</v>
          </cell>
        </row>
        <row r="111">
          <cell r="A111" t="str">
            <v>Profesional De Aseguramiento O Gestion De Calidad</v>
          </cell>
        </row>
        <row r="112">
          <cell r="A112" t="str">
            <v>Profesional En Tramites Y Permisos</v>
          </cell>
        </row>
        <row r="113">
          <cell r="A113" t="str">
            <v>Radiologo Nivel I</v>
          </cell>
        </row>
        <row r="114">
          <cell r="A114" t="str">
            <v>Radiologo Nivel Ii</v>
          </cell>
        </row>
        <row r="115">
          <cell r="A115" t="str">
            <v>Rastrilleros</v>
          </cell>
        </row>
        <row r="116">
          <cell r="A116" t="str">
            <v>Sand Blastero</v>
          </cell>
        </row>
        <row r="117">
          <cell r="A117" t="str">
            <v>Secretaria 1</v>
          </cell>
        </row>
        <row r="118">
          <cell r="A118" t="str">
            <v>Secretaria 2</v>
          </cell>
        </row>
        <row r="119">
          <cell r="A119" t="str">
            <v>Secretaria O Motorista</v>
          </cell>
        </row>
        <row r="120">
          <cell r="A120" t="str">
            <v>Soldador</v>
          </cell>
        </row>
        <row r="121">
          <cell r="A121" t="str">
            <v>Soldador Ii</v>
          </cell>
        </row>
        <row r="122">
          <cell r="A122" t="str">
            <v>Tecnologo En Areas De Ingenieria</v>
          </cell>
        </row>
        <row r="123">
          <cell r="A123" t="str">
            <v>Topografo Inspector</v>
          </cell>
        </row>
        <row r="124">
          <cell r="A124" t="str">
            <v>Topografo Auxiliar</v>
          </cell>
        </row>
        <row r="125">
          <cell r="A125" t="str">
            <v>Trochero</v>
          </cell>
        </row>
        <row r="126">
          <cell r="A126" t="str">
            <v>Tubero Ia</v>
          </cell>
        </row>
        <row r="127">
          <cell r="A127" t="str">
            <v>EQUIPOS INTERVENTORIA</v>
          </cell>
        </row>
        <row r="128">
          <cell r="A128" t="str">
            <v>Equipo Topografia I</v>
          </cell>
        </row>
        <row r="129">
          <cell r="A129" t="str">
            <v>Equipo Topografia II</v>
          </cell>
        </row>
        <row r="130">
          <cell r="A130" t="str">
            <v>Laboratorio Estudios</v>
          </cell>
        </row>
        <row r="131">
          <cell r="A131" t="str">
            <v>Laboratorios Interventoria</v>
          </cell>
        </row>
        <row r="132">
          <cell r="A132" t="str">
            <v>Bati, Hidro o Sedintometria</v>
          </cell>
        </row>
        <row r="133">
          <cell r="A133" t="str">
            <v>Plotter</v>
          </cell>
        </row>
        <row r="134">
          <cell r="A134">
            <v>0</v>
          </cell>
        </row>
        <row r="135">
          <cell r="A135" t="str">
            <v>Vehiculo (De 1300cc A 2000cc)</v>
          </cell>
        </row>
        <row r="136">
          <cell r="A136" t="str">
            <v>Vehiculo (&gt; 2000cc)</v>
          </cell>
        </row>
        <row r="137">
          <cell r="A137" t="str">
            <v>Vehiculo (Capacidad de Carga &gt; 3 Ton.)</v>
          </cell>
        </row>
        <row r="138">
          <cell r="A138">
            <v>0</v>
          </cell>
        </row>
        <row r="139">
          <cell r="A139">
            <v>0</v>
          </cell>
        </row>
        <row r="140">
          <cell r="A140">
            <v>0</v>
          </cell>
        </row>
        <row r="141">
          <cell r="A141">
            <v>0</v>
          </cell>
        </row>
        <row r="142">
          <cell r="A142">
            <v>0</v>
          </cell>
        </row>
        <row r="143">
          <cell r="A143">
            <v>0</v>
          </cell>
        </row>
        <row r="144">
          <cell r="A144">
            <v>0</v>
          </cell>
        </row>
        <row r="145">
          <cell r="A145">
            <v>0</v>
          </cell>
        </row>
        <row r="146">
          <cell r="A146">
            <v>0</v>
          </cell>
        </row>
        <row r="147">
          <cell r="A147">
            <v>0</v>
          </cell>
        </row>
        <row r="148">
          <cell r="A148">
            <v>0</v>
          </cell>
        </row>
        <row r="149">
          <cell r="A149">
            <v>0</v>
          </cell>
        </row>
        <row r="150">
          <cell r="A150">
            <v>0</v>
          </cell>
        </row>
        <row r="151">
          <cell r="A151">
            <v>0</v>
          </cell>
        </row>
        <row r="152">
          <cell r="A152">
            <v>0</v>
          </cell>
        </row>
        <row r="153">
          <cell r="A153">
            <v>0</v>
          </cell>
        </row>
        <row r="154">
          <cell r="A154">
            <v>0</v>
          </cell>
        </row>
        <row r="155">
          <cell r="A155">
            <v>0</v>
          </cell>
        </row>
        <row r="156">
          <cell r="A156">
            <v>0</v>
          </cell>
        </row>
        <row r="157">
          <cell r="A157">
            <v>0</v>
          </cell>
        </row>
        <row r="158">
          <cell r="A158">
            <v>0</v>
          </cell>
        </row>
        <row r="159">
          <cell r="A159">
            <v>0</v>
          </cell>
        </row>
        <row r="160">
          <cell r="A160">
            <v>0</v>
          </cell>
        </row>
        <row r="161">
          <cell r="A161">
            <v>0</v>
          </cell>
        </row>
        <row r="162">
          <cell r="A162">
            <v>0</v>
          </cell>
        </row>
        <row r="163">
          <cell r="A163">
            <v>0</v>
          </cell>
        </row>
        <row r="164">
          <cell r="A164">
            <v>0</v>
          </cell>
        </row>
        <row r="165">
          <cell r="A165">
            <v>0</v>
          </cell>
        </row>
        <row r="166">
          <cell r="A166">
            <v>0</v>
          </cell>
        </row>
        <row r="167">
          <cell r="A167">
            <v>0</v>
          </cell>
        </row>
        <row r="168">
          <cell r="A168">
            <v>0</v>
          </cell>
        </row>
        <row r="169">
          <cell r="A169">
            <v>0</v>
          </cell>
        </row>
        <row r="170">
          <cell r="A170">
            <v>0</v>
          </cell>
        </row>
        <row r="171">
          <cell r="A171">
            <v>0</v>
          </cell>
        </row>
        <row r="172">
          <cell r="A172">
            <v>0</v>
          </cell>
        </row>
        <row r="173">
          <cell r="A173">
            <v>0</v>
          </cell>
        </row>
        <row r="174">
          <cell r="A174">
            <v>0</v>
          </cell>
        </row>
        <row r="175">
          <cell r="A175">
            <v>0</v>
          </cell>
        </row>
        <row r="176">
          <cell r="A176">
            <v>0</v>
          </cell>
        </row>
        <row r="177">
          <cell r="A177">
            <v>0</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sheetData>
      <sheetData sheetId="4">
        <row r="5">
          <cell r="A5" t="str">
            <v>ADMINISTRACION</v>
          </cell>
        </row>
        <row r="6">
          <cell r="A6" t="str">
            <v>IMPREVISTOS</v>
          </cell>
        </row>
        <row r="7">
          <cell r="A7" t="str">
            <v>UTILIDAD</v>
          </cell>
        </row>
        <row r="8">
          <cell r="A8" t="str">
            <v>Prestaciones</v>
          </cell>
        </row>
        <row r="9">
          <cell r="A9" t="str">
            <v>Distancia Acarreo 1</v>
          </cell>
        </row>
        <row r="10">
          <cell r="A10" t="str">
            <v>Distancia Suministro (Material De La Zona)</v>
          </cell>
        </row>
        <row r="11">
          <cell r="A11" t="str">
            <v>Distancia Suministro</v>
          </cell>
        </row>
        <row r="12">
          <cell r="A12" t="str">
            <v>Distancia Suministro Bases Sub Bases Afirmados</v>
          </cell>
        </row>
        <row r="13">
          <cell r="A13" t="str">
            <v>Distancia De Suministro Concretos</v>
          </cell>
        </row>
        <row r="14">
          <cell r="A14" t="str">
            <v>Distancia De Suministro Mezclas Asfalticas</v>
          </cell>
        </row>
        <row r="15">
          <cell r="A15" t="str">
            <v>Distancia Transporte Estructura Metalica</v>
          </cell>
        </row>
        <row r="16">
          <cell r="A16" t="str">
            <v>Escolta Y Transporte (Una tarifa por cada m3 escoltado y transportado)</v>
          </cell>
        </row>
        <row r="17">
          <cell r="A17" t="str">
            <v>Material Desmontado</v>
          </cell>
        </row>
        <row r="18">
          <cell r="A18" t="str">
            <v>Material de Afirmado</v>
          </cell>
        </row>
        <row r="19">
          <cell r="A19" t="str">
            <v>Transporte Incluyendo El Botadero Y Conformacion Del Material</v>
          </cell>
        </row>
        <row r="20">
          <cell r="A20" t="str">
            <v>Transporte Material seleccionado del Relleno</v>
          </cell>
        </row>
        <row r="21">
          <cell r="A21" t="str">
            <v>Transporte Material drenante (3")</v>
          </cell>
        </row>
        <row r="22">
          <cell r="A22" t="str">
            <v>Transporte Material de Base</v>
          </cell>
        </row>
        <row r="23">
          <cell r="A23" t="str">
            <v>Transporte Material de Sub-Base</v>
          </cell>
        </row>
        <row r="24">
          <cell r="A24" t="str">
            <v>Transporte Material crudo</v>
          </cell>
        </row>
        <row r="25">
          <cell r="A25" t="str">
            <v>Material de solado y atraque</v>
          </cell>
        </row>
        <row r="26">
          <cell r="A26" t="str">
            <v>Transporte Mezcla Densa MC - 2</v>
          </cell>
        </row>
        <row r="27">
          <cell r="A27" t="str">
            <v>Transporte Arena</v>
          </cell>
        </row>
        <row r="28">
          <cell r="A28" t="str">
            <v>Transporte Triturado</v>
          </cell>
        </row>
        <row r="29">
          <cell r="A29" t="str">
            <v>Transporte Piedra para Ciclopeo</v>
          </cell>
        </row>
        <row r="30">
          <cell r="A30" t="str">
            <v>Transporte Tuberia</v>
          </cell>
        </row>
        <row r="31">
          <cell r="A31" t="str">
            <v>Viaje Volqueta M3</v>
          </cell>
        </row>
        <row r="32">
          <cell r="A32">
            <v>0</v>
          </cell>
        </row>
        <row r="33">
          <cell r="A33" t="str">
            <v>ML</v>
          </cell>
        </row>
        <row r="34">
          <cell r="A34" t="str">
            <v>UN</v>
          </cell>
        </row>
        <row r="35">
          <cell r="A35" t="str">
            <v>ML</v>
          </cell>
        </row>
        <row r="36">
          <cell r="A36" t="str">
            <v>M²</v>
          </cell>
        </row>
        <row r="37">
          <cell r="A37" t="str">
            <v>M³</v>
          </cell>
        </row>
        <row r="38">
          <cell r="A38" t="str">
            <v>M³-KM</v>
          </cell>
        </row>
        <row r="39">
          <cell r="A39" t="str">
            <v>KG</v>
          </cell>
        </row>
        <row r="40">
          <cell r="A40" t="str">
            <v>TON</v>
          </cell>
        </row>
        <row r="41">
          <cell r="A41" t="str">
            <v>KM</v>
          </cell>
        </row>
        <row r="42">
          <cell r="A42" t="str">
            <v>HA</v>
          </cell>
        </row>
        <row r="43">
          <cell r="A43" t="str">
            <v>DIA</v>
          </cell>
        </row>
        <row r="44">
          <cell r="A44" t="str">
            <v>JRN</v>
          </cell>
        </row>
        <row r="45">
          <cell r="A45" t="str">
            <v>SALARIO</v>
          </cell>
        </row>
        <row r="46">
          <cell r="A46" t="str">
            <v>MES</v>
          </cell>
        </row>
        <row r="47">
          <cell r="A47" t="str">
            <v>LT</v>
          </cell>
        </row>
        <row r="48">
          <cell r="A48" t="str">
            <v>GLN</v>
          </cell>
        </row>
        <row r="49">
          <cell r="A49" t="str">
            <v>GL</v>
          </cell>
        </row>
        <row r="50">
          <cell r="A50" t="str">
            <v>POLIZAS</v>
          </cell>
        </row>
        <row r="51">
          <cell r="A51" t="str">
            <v>UNIDAD DE TIEMPO</v>
          </cell>
        </row>
        <row r="52">
          <cell r="A52" t="str">
            <v>Minutos</v>
          </cell>
        </row>
        <row r="53">
          <cell r="A53" t="str">
            <v>Horas</v>
          </cell>
        </row>
        <row r="54">
          <cell r="A54" t="str">
            <v>Dias</v>
          </cell>
        </row>
        <row r="55">
          <cell r="A55" t="str">
            <v>Semanas</v>
          </cell>
        </row>
        <row r="56">
          <cell r="A56" t="str">
            <v>Meses</v>
          </cell>
        </row>
        <row r="57">
          <cell r="A57" t="str">
            <v>Años</v>
          </cell>
        </row>
        <row r="58">
          <cell r="A58">
            <v>0</v>
          </cell>
        </row>
        <row r="59">
          <cell r="A59" t="str">
            <v>Garantía Cumplimiento</v>
          </cell>
        </row>
        <row r="60">
          <cell r="A60" t="str">
            <v>Garantía Anticipo</v>
          </cell>
        </row>
        <row r="61">
          <cell r="A61" t="str">
            <v>Garantía Salarios</v>
          </cell>
        </row>
        <row r="62">
          <cell r="A62" t="str">
            <v>Garantía Calidad</v>
          </cell>
        </row>
        <row r="63">
          <cell r="A63" t="str">
            <v>Amparo Resp.Civil Extracontractual</v>
          </cell>
        </row>
        <row r="64">
          <cell r="A64" t="str">
            <v>Amparo Todo Riesgo Constr</v>
          </cell>
        </row>
        <row r="65">
          <cell r="A65" t="str">
            <v>Publicación</v>
          </cell>
        </row>
        <row r="66">
          <cell r="A66" t="str">
            <v>Timbre</v>
          </cell>
        </row>
        <row r="67">
          <cell r="A67" t="str">
            <v>IMPUESTOS</v>
          </cell>
        </row>
        <row r="68">
          <cell r="A68" t="str">
            <v>IVA</v>
          </cell>
        </row>
        <row r="69">
          <cell r="A69" t="str">
            <v>IVA</v>
          </cell>
        </row>
        <row r="70">
          <cell r="A70" t="str">
            <v>ICA</v>
          </cell>
        </row>
        <row r="71">
          <cell r="A71" t="str">
            <v>Aporte Pro-Adulto Mayor</v>
          </cell>
        </row>
        <row r="72">
          <cell r="A72" t="str">
            <v>Aporte Pro-Deporte</v>
          </cell>
        </row>
        <row r="73">
          <cell r="A73" t="str">
            <v>Aporte Pro-Seguridad</v>
          </cell>
        </row>
        <row r="74">
          <cell r="A74" t="str">
            <v>Aporte Pro - Desarrollo</v>
          </cell>
        </row>
        <row r="75">
          <cell r="A75" t="str">
            <v>Retenfuente Obras</v>
          </cell>
        </row>
        <row r="76">
          <cell r="A76" t="str">
            <v>(Fovi) Aporte Seguridad</v>
          </cell>
        </row>
        <row r="77">
          <cell r="A77" t="str">
            <v>BANCARIOS</v>
          </cell>
        </row>
        <row r="78">
          <cell r="A78" t="str">
            <v>Tasa 4/1000 Transacciones</v>
          </cell>
        </row>
        <row r="79">
          <cell r="A79" t="str">
            <v>Comisiones Bancarias</v>
          </cell>
        </row>
        <row r="80">
          <cell r="A80" t="str">
            <v>Iva Comisiones</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row r="106">
          <cell r="A106">
            <v>0</v>
          </cell>
        </row>
        <row r="107">
          <cell r="A107">
            <v>0</v>
          </cell>
        </row>
        <row r="108">
          <cell r="A108">
            <v>0</v>
          </cell>
        </row>
        <row r="109">
          <cell r="A109">
            <v>0</v>
          </cell>
        </row>
        <row r="110">
          <cell r="A110">
            <v>0</v>
          </cell>
        </row>
        <row r="111">
          <cell r="A111">
            <v>0</v>
          </cell>
        </row>
        <row r="112">
          <cell r="A112">
            <v>0</v>
          </cell>
        </row>
        <row r="113">
          <cell r="A113">
            <v>0</v>
          </cell>
        </row>
        <row r="114">
          <cell r="A114">
            <v>0</v>
          </cell>
        </row>
        <row r="115">
          <cell r="A115">
            <v>0</v>
          </cell>
        </row>
        <row r="116">
          <cell r="A116">
            <v>0</v>
          </cell>
        </row>
        <row r="117">
          <cell r="A117">
            <v>0</v>
          </cell>
        </row>
        <row r="118">
          <cell r="A118">
            <v>0</v>
          </cell>
        </row>
        <row r="119">
          <cell r="A119">
            <v>0</v>
          </cell>
        </row>
        <row r="120">
          <cell r="A120">
            <v>0</v>
          </cell>
        </row>
        <row r="121">
          <cell r="A121">
            <v>0</v>
          </cell>
        </row>
        <row r="122">
          <cell r="A122">
            <v>0</v>
          </cell>
        </row>
        <row r="123">
          <cell r="A123">
            <v>0</v>
          </cell>
        </row>
        <row r="124">
          <cell r="A124">
            <v>0</v>
          </cell>
        </row>
        <row r="125">
          <cell r="A125">
            <v>0</v>
          </cell>
        </row>
        <row r="126">
          <cell r="A126">
            <v>0</v>
          </cell>
        </row>
        <row r="127">
          <cell r="A127">
            <v>0</v>
          </cell>
        </row>
        <row r="128">
          <cell r="A128">
            <v>0</v>
          </cell>
        </row>
        <row r="129">
          <cell r="A129">
            <v>0</v>
          </cell>
        </row>
        <row r="130">
          <cell r="A130">
            <v>0</v>
          </cell>
        </row>
        <row r="131">
          <cell r="A131">
            <v>0</v>
          </cell>
        </row>
        <row r="132">
          <cell r="A132">
            <v>0</v>
          </cell>
        </row>
        <row r="133">
          <cell r="A133">
            <v>0</v>
          </cell>
        </row>
        <row r="134">
          <cell r="A134">
            <v>0</v>
          </cell>
        </row>
        <row r="135">
          <cell r="A135">
            <v>0</v>
          </cell>
        </row>
        <row r="136">
          <cell r="A136">
            <v>0</v>
          </cell>
        </row>
        <row r="137">
          <cell r="A137">
            <v>0</v>
          </cell>
        </row>
        <row r="138">
          <cell r="A138">
            <v>0</v>
          </cell>
        </row>
        <row r="139">
          <cell r="A139">
            <v>0</v>
          </cell>
        </row>
        <row r="140">
          <cell r="A140">
            <v>0</v>
          </cell>
        </row>
        <row r="141">
          <cell r="A141">
            <v>0</v>
          </cell>
        </row>
        <row r="142">
          <cell r="A142">
            <v>0</v>
          </cell>
        </row>
        <row r="143">
          <cell r="A143">
            <v>0</v>
          </cell>
        </row>
        <row r="144">
          <cell r="A144">
            <v>0</v>
          </cell>
        </row>
        <row r="145">
          <cell r="A145">
            <v>0</v>
          </cell>
        </row>
        <row r="146">
          <cell r="A146">
            <v>0</v>
          </cell>
        </row>
        <row r="147">
          <cell r="A147">
            <v>0</v>
          </cell>
        </row>
        <row r="148">
          <cell r="A148">
            <v>0</v>
          </cell>
        </row>
        <row r="149">
          <cell r="A149">
            <v>0</v>
          </cell>
        </row>
        <row r="150">
          <cell r="A150">
            <v>0</v>
          </cell>
        </row>
        <row r="151">
          <cell r="A151">
            <v>0</v>
          </cell>
        </row>
        <row r="152">
          <cell r="A152">
            <v>0</v>
          </cell>
        </row>
        <row r="153">
          <cell r="A153">
            <v>0</v>
          </cell>
        </row>
        <row r="154">
          <cell r="A154">
            <v>0</v>
          </cell>
        </row>
        <row r="155">
          <cell r="A155">
            <v>0</v>
          </cell>
        </row>
        <row r="156">
          <cell r="A156">
            <v>0</v>
          </cell>
        </row>
        <row r="157">
          <cell r="A157">
            <v>0</v>
          </cell>
        </row>
        <row r="158">
          <cell r="A158">
            <v>0</v>
          </cell>
        </row>
        <row r="159">
          <cell r="A159">
            <v>0</v>
          </cell>
        </row>
        <row r="160">
          <cell r="A160">
            <v>0</v>
          </cell>
        </row>
        <row r="161">
          <cell r="A161">
            <v>0</v>
          </cell>
        </row>
        <row r="162">
          <cell r="A162">
            <v>0</v>
          </cell>
        </row>
        <row r="163">
          <cell r="A163">
            <v>0</v>
          </cell>
        </row>
        <row r="164">
          <cell r="A164">
            <v>0</v>
          </cell>
        </row>
        <row r="165">
          <cell r="A165">
            <v>0</v>
          </cell>
        </row>
        <row r="166">
          <cell r="A166">
            <v>0</v>
          </cell>
        </row>
        <row r="167">
          <cell r="A167">
            <v>0</v>
          </cell>
        </row>
        <row r="168">
          <cell r="A168">
            <v>0</v>
          </cell>
        </row>
        <row r="169">
          <cell r="A169">
            <v>0</v>
          </cell>
        </row>
        <row r="170">
          <cell r="A170">
            <v>0</v>
          </cell>
        </row>
        <row r="171">
          <cell r="A171">
            <v>0</v>
          </cell>
        </row>
        <row r="172">
          <cell r="A172">
            <v>0</v>
          </cell>
        </row>
        <row r="173">
          <cell r="A173">
            <v>0</v>
          </cell>
        </row>
        <row r="174">
          <cell r="A174">
            <v>0</v>
          </cell>
        </row>
        <row r="175">
          <cell r="A175">
            <v>0</v>
          </cell>
        </row>
        <row r="176">
          <cell r="A176">
            <v>0</v>
          </cell>
        </row>
        <row r="177">
          <cell r="A177">
            <v>0</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row r="192">
          <cell r="A192">
            <v>0</v>
          </cell>
        </row>
        <row r="193">
          <cell r="A193">
            <v>0</v>
          </cell>
        </row>
        <row r="194">
          <cell r="A194">
            <v>0</v>
          </cell>
        </row>
        <row r="195">
          <cell r="A195">
            <v>0</v>
          </cell>
        </row>
        <row r="196">
          <cell r="A196">
            <v>0</v>
          </cell>
        </row>
        <row r="197">
          <cell r="A197">
            <v>0</v>
          </cell>
        </row>
        <row r="198">
          <cell r="A198">
            <v>0</v>
          </cell>
        </row>
        <row r="199">
          <cell r="A199">
            <v>0</v>
          </cell>
        </row>
        <row r="200">
          <cell r="A200">
            <v>0</v>
          </cell>
        </row>
        <row r="201">
          <cell r="A201">
            <v>0</v>
          </cell>
        </row>
        <row r="202">
          <cell r="A202">
            <v>0</v>
          </cell>
        </row>
        <row r="203">
          <cell r="A203">
            <v>0</v>
          </cell>
        </row>
        <row r="204">
          <cell r="A204">
            <v>0</v>
          </cell>
        </row>
        <row r="205">
          <cell r="A205">
            <v>0</v>
          </cell>
        </row>
        <row r="206">
          <cell r="A206">
            <v>0</v>
          </cell>
        </row>
        <row r="207">
          <cell r="A207">
            <v>0</v>
          </cell>
        </row>
        <row r="208">
          <cell r="A208">
            <v>0</v>
          </cell>
        </row>
        <row r="209">
          <cell r="A209">
            <v>0</v>
          </cell>
        </row>
        <row r="210">
          <cell r="A210">
            <v>0</v>
          </cell>
        </row>
        <row r="211">
          <cell r="A211">
            <v>0</v>
          </cell>
        </row>
        <row r="212">
          <cell r="A212">
            <v>0</v>
          </cell>
        </row>
        <row r="213">
          <cell r="A213">
            <v>0</v>
          </cell>
        </row>
        <row r="214">
          <cell r="A214">
            <v>0</v>
          </cell>
        </row>
        <row r="215">
          <cell r="A215">
            <v>0</v>
          </cell>
        </row>
        <row r="216">
          <cell r="A216">
            <v>0</v>
          </cell>
        </row>
        <row r="217">
          <cell r="A217">
            <v>0</v>
          </cell>
        </row>
        <row r="218">
          <cell r="A218">
            <v>0</v>
          </cell>
        </row>
        <row r="219">
          <cell r="A219">
            <v>0</v>
          </cell>
        </row>
        <row r="220">
          <cell r="A220">
            <v>0</v>
          </cell>
        </row>
        <row r="221">
          <cell r="A221">
            <v>0</v>
          </cell>
        </row>
        <row r="222">
          <cell r="A222">
            <v>0</v>
          </cell>
        </row>
        <row r="223">
          <cell r="A223">
            <v>0</v>
          </cell>
        </row>
        <row r="224">
          <cell r="A224">
            <v>0</v>
          </cell>
        </row>
        <row r="225">
          <cell r="A225">
            <v>0</v>
          </cell>
        </row>
        <row r="226">
          <cell r="A226">
            <v>0</v>
          </cell>
        </row>
        <row r="227">
          <cell r="A227">
            <v>0</v>
          </cell>
        </row>
        <row r="228">
          <cell r="A228">
            <v>0</v>
          </cell>
        </row>
        <row r="229">
          <cell r="A229">
            <v>0</v>
          </cell>
        </row>
        <row r="230">
          <cell r="A230">
            <v>0</v>
          </cell>
        </row>
        <row r="231">
          <cell r="A231">
            <v>0</v>
          </cell>
        </row>
        <row r="232">
          <cell r="A232">
            <v>0</v>
          </cell>
        </row>
        <row r="233">
          <cell r="A233">
            <v>0</v>
          </cell>
        </row>
        <row r="234">
          <cell r="A234">
            <v>0</v>
          </cell>
        </row>
        <row r="235">
          <cell r="A235">
            <v>0</v>
          </cell>
        </row>
        <row r="236">
          <cell r="A236">
            <v>0</v>
          </cell>
        </row>
        <row r="237">
          <cell r="A237">
            <v>0</v>
          </cell>
        </row>
        <row r="238">
          <cell r="A238">
            <v>0</v>
          </cell>
        </row>
        <row r="239">
          <cell r="A239">
            <v>0</v>
          </cell>
        </row>
        <row r="240">
          <cell r="A240">
            <v>0</v>
          </cell>
        </row>
        <row r="241">
          <cell r="A241">
            <v>0</v>
          </cell>
        </row>
        <row r="242">
          <cell r="A242">
            <v>0</v>
          </cell>
        </row>
        <row r="243">
          <cell r="A243">
            <v>0</v>
          </cell>
        </row>
        <row r="244">
          <cell r="A244">
            <v>0</v>
          </cell>
        </row>
        <row r="245">
          <cell r="A245">
            <v>0</v>
          </cell>
        </row>
        <row r="246">
          <cell r="A246">
            <v>0</v>
          </cell>
        </row>
        <row r="247">
          <cell r="A247">
            <v>0</v>
          </cell>
        </row>
        <row r="248">
          <cell r="A248">
            <v>0</v>
          </cell>
        </row>
        <row r="249">
          <cell r="A249">
            <v>0</v>
          </cell>
        </row>
        <row r="250">
          <cell r="A250">
            <v>0</v>
          </cell>
        </row>
        <row r="251">
          <cell r="A251">
            <v>0</v>
          </cell>
        </row>
        <row r="252">
          <cell r="A252">
            <v>0</v>
          </cell>
        </row>
        <row r="253">
          <cell r="A253">
            <v>0</v>
          </cell>
        </row>
        <row r="254">
          <cell r="A254">
            <v>0</v>
          </cell>
        </row>
        <row r="255">
          <cell r="A255">
            <v>0</v>
          </cell>
        </row>
        <row r="256">
          <cell r="A256">
            <v>0</v>
          </cell>
        </row>
        <row r="257">
          <cell r="A257">
            <v>0</v>
          </cell>
        </row>
        <row r="258">
          <cell r="A258">
            <v>0</v>
          </cell>
        </row>
        <row r="259">
          <cell r="A259">
            <v>0</v>
          </cell>
        </row>
        <row r="260">
          <cell r="A260">
            <v>0</v>
          </cell>
        </row>
        <row r="261">
          <cell r="A261">
            <v>0</v>
          </cell>
        </row>
        <row r="262">
          <cell r="A262">
            <v>0</v>
          </cell>
        </row>
        <row r="263">
          <cell r="A263">
            <v>0</v>
          </cell>
        </row>
        <row r="264">
          <cell r="A264">
            <v>0</v>
          </cell>
        </row>
        <row r="265">
          <cell r="A265">
            <v>0</v>
          </cell>
        </row>
        <row r="266">
          <cell r="A266">
            <v>0</v>
          </cell>
        </row>
        <row r="267">
          <cell r="A267">
            <v>0</v>
          </cell>
        </row>
        <row r="268">
          <cell r="A268">
            <v>0</v>
          </cell>
        </row>
        <row r="269">
          <cell r="A269">
            <v>0</v>
          </cell>
        </row>
        <row r="270">
          <cell r="A270">
            <v>0</v>
          </cell>
        </row>
        <row r="271">
          <cell r="A271">
            <v>0</v>
          </cell>
        </row>
        <row r="272">
          <cell r="A272">
            <v>0</v>
          </cell>
        </row>
        <row r="273">
          <cell r="A273">
            <v>0</v>
          </cell>
        </row>
        <row r="274">
          <cell r="A274">
            <v>0</v>
          </cell>
        </row>
        <row r="275">
          <cell r="A275">
            <v>0</v>
          </cell>
        </row>
        <row r="276">
          <cell r="A276">
            <v>0</v>
          </cell>
        </row>
        <row r="277">
          <cell r="A277">
            <v>0</v>
          </cell>
        </row>
        <row r="278">
          <cell r="A278">
            <v>0</v>
          </cell>
        </row>
        <row r="279">
          <cell r="A279">
            <v>0</v>
          </cell>
        </row>
        <row r="280">
          <cell r="A280">
            <v>0</v>
          </cell>
        </row>
        <row r="281">
          <cell r="A281">
            <v>0</v>
          </cell>
        </row>
        <row r="282">
          <cell r="A282">
            <v>0</v>
          </cell>
        </row>
        <row r="283">
          <cell r="A283">
            <v>0</v>
          </cell>
        </row>
        <row r="284">
          <cell r="A284">
            <v>0</v>
          </cell>
        </row>
        <row r="285">
          <cell r="A285">
            <v>0</v>
          </cell>
        </row>
        <row r="286">
          <cell r="A286">
            <v>0</v>
          </cell>
        </row>
        <row r="287">
          <cell r="A287">
            <v>0</v>
          </cell>
        </row>
        <row r="288">
          <cell r="A288">
            <v>0</v>
          </cell>
        </row>
        <row r="289">
          <cell r="A289">
            <v>0</v>
          </cell>
        </row>
        <row r="290">
          <cell r="A290">
            <v>0</v>
          </cell>
        </row>
        <row r="291">
          <cell r="A291">
            <v>0</v>
          </cell>
        </row>
        <row r="292">
          <cell r="A292">
            <v>0</v>
          </cell>
        </row>
        <row r="293">
          <cell r="A293">
            <v>0</v>
          </cell>
        </row>
        <row r="294">
          <cell r="A294">
            <v>0</v>
          </cell>
        </row>
        <row r="295">
          <cell r="A295">
            <v>0</v>
          </cell>
        </row>
        <row r="296">
          <cell r="A296">
            <v>0</v>
          </cell>
        </row>
        <row r="297">
          <cell r="A297">
            <v>0</v>
          </cell>
        </row>
        <row r="298">
          <cell r="A298">
            <v>0</v>
          </cell>
        </row>
        <row r="299">
          <cell r="A299">
            <v>0</v>
          </cell>
        </row>
        <row r="300">
          <cell r="A300">
            <v>0</v>
          </cell>
        </row>
        <row r="301">
          <cell r="A301">
            <v>0</v>
          </cell>
        </row>
        <row r="302">
          <cell r="A302">
            <v>0</v>
          </cell>
        </row>
        <row r="303">
          <cell r="A303">
            <v>0</v>
          </cell>
        </row>
        <row r="304">
          <cell r="A304">
            <v>0</v>
          </cell>
        </row>
        <row r="305">
          <cell r="A305">
            <v>0</v>
          </cell>
        </row>
        <row r="306">
          <cell r="A306">
            <v>0</v>
          </cell>
        </row>
        <row r="307">
          <cell r="A307">
            <v>0</v>
          </cell>
        </row>
        <row r="308">
          <cell r="A308">
            <v>0</v>
          </cell>
        </row>
        <row r="309">
          <cell r="A309">
            <v>0</v>
          </cell>
        </row>
        <row r="310">
          <cell r="A310">
            <v>0</v>
          </cell>
        </row>
        <row r="311">
          <cell r="A311">
            <v>0</v>
          </cell>
        </row>
        <row r="312">
          <cell r="A312">
            <v>0</v>
          </cell>
        </row>
        <row r="313">
          <cell r="A313">
            <v>0</v>
          </cell>
        </row>
        <row r="314">
          <cell r="A314">
            <v>0</v>
          </cell>
        </row>
        <row r="315">
          <cell r="A315">
            <v>0</v>
          </cell>
        </row>
        <row r="316">
          <cell r="A316">
            <v>0</v>
          </cell>
        </row>
        <row r="317">
          <cell r="A317">
            <v>0</v>
          </cell>
        </row>
        <row r="318">
          <cell r="A318">
            <v>0</v>
          </cell>
        </row>
        <row r="319">
          <cell r="A319">
            <v>0</v>
          </cell>
        </row>
        <row r="320">
          <cell r="A320">
            <v>0</v>
          </cell>
        </row>
        <row r="321">
          <cell r="A321">
            <v>0</v>
          </cell>
        </row>
        <row r="322">
          <cell r="A322">
            <v>0</v>
          </cell>
        </row>
        <row r="323">
          <cell r="A323">
            <v>0</v>
          </cell>
        </row>
        <row r="324">
          <cell r="A324">
            <v>0</v>
          </cell>
        </row>
        <row r="325">
          <cell r="A325">
            <v>0</v>
          </cell>
        </row>
        <row r="326">
          <cell r="A326">
            <v>0</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sheetData>
      <sheetData sheetId="5">
        <row r="6">
          <cell r="A6">
            <v>1</v>
          </cell>
        </row>
        <row r="7">
          <cell r="A7" t="str">
            <v>1.1</v>
          </cell>
        </row>
        <row r="8">
          <cell r="A8" t="str">
            <v>1.2</v>
          </cell>
        </row>
        <row r="9">
          <cell r="A9" t="str">
            <v>1.3</v>
          </cell>
        </row>
        <row r="10">
          <cell r="A10" t="str">
            <v>1.4</v>
          </cell>
        </row>
        <row r="11">
          <cell r="A11" t="str">
            <v>1.5</v>
          </cell>
        </row>
        <row r="12">
          <cell r="A12" t="str">
            <v>1.6</v>
          </cell>
        </row>
        <row r="13">
          <cell r="A13" t="str">
            <v>1.7</v>
          </cell>
        </row>
        <row r="14">
          <cell r="A14" t="str">
            <v>1.8</v>
          </cell>
        </row>
        <row r="15">
          <cell r="A15" t="str">
            <v>1.9</v>
          </cell>
        </row>
        <row r="16">
          <cell r="A16" t="str">
            <v>1.10</v>
          </cell>
        </row>
        <row r="17">
          <cell r="A17" t="str">
            <v>1.11</v>
          </cell>
        </row>
        <row r="18">
          <cell r="A18" t="str">
            <v>1.12</v>
          </cell>
        </row>
        <row r="19">
          <cell r="A19" t="str">
            <v>1.13</v>
          </cell>
        </row>
        <row r="20">
          <cell r="A20" t="str">
            <v>1.14</v>
          </cell>
        </row>
        <row r="21">
          <cell r="A21" t="str">
            <v>1.15</v>
          </cell>
        </row>
        <row r="22">
          <cell r="A22" t="str">
            <v>1.16</v>
          </cell>
        </row>
        <row r="23">
          <cell r="A23" t="str">
            <v>1.17</v>
          </cell>
        </row>
        <row r="24">
          <cell r="A24" t="str">
            <v>1.18</v>
          </cell>
        </row>
        <row r="25">
          <cell r="A25" t="str">
            <v>1.19</v>
          </cell>
        </row>
        <row r="26">
          <cell r="A26" t="str">
            <v>1.20</v>
          </cell>
        </row>
        <row r="27">
          <cell r="A27" t="str">
            <v>1.21</v>
          </cell>
        </row>
        <row r="28">
          <cell r="A28" t="str">
            <v>1.22</v>
          </cell>
        </row>
        <row r="29">
          <cell r="A29" t="str">
            <v>1.23</v>
          </cell>
        </row>
        <row r="30">
          <cell r="A30">
            <v>2</v>
          </cell>
        </row>
        <row r="31">
          <cell r="A31" t="str">
            <v>2.1</v>
          </cell>
        </row>
        <row r="32">
          <cell r="A32" t="str">
            <v>2.2</v>
          </cell>
        </row>
        <row r="33">
          <cell r="A33" t="str">
            <v>2.3</v>
          </cell>
        </row>
        <row r="34">
          <cell r="A34" t="str">
            <v>2.4</v>
          </cell>
        </row>
        <row r="35">
          <cell r="A35" t="str">
            <v>2.5</v>
          </cell>
        </row>
        <row r="36">
          <cell r="A36">
            <v>3</v>
          </cell>
        </row>
        <row r="37">
          <cell r="A37" t="str">
            <v>3.1</v>
          </cell>
        </row>
        <row r="38">
          <cell r="A38" t="str">
            <v>3.2</v>
          </cell>
        </row>
        <row r="39">
          <cell r="A39" t="str">
            <v>3.3</v>
          </cell>
        </row>
        <row r="40">
          <cell r="A40" t="str">
            <v>3.4</v>
          </cell>
        </row>
        <row r="41">
          <cell r="A41" t="str">
            <v>3.5</v>
          </cell>
        </row>
        <row r="42">
          <cell r="A42" t="str">
            <v>3.6</v>
          </cell>
        </row>
        <row r="43">
          <cell r="A43" t="str">
            <v>3.7</v>
          </cell>
        </row>
        <row r="44">
          <cell r="A44" t="str">
            <v>3.8</v>
          </cell>
        </row>
        <row r="45">
          <cell r="A45" t="str">
            <v>3.9</v>
          </cell>
        </row>
        <row r="46">
          <cell r="A46" t="str">
            <v>3.10</v>
          </cell>
        </row>
        <row r="47">
          <cell r="A47" t="str">
            <v>3.11</v>
          </cell>
        </row>
        <row r="48">
          <cell r="A48" t="str">
            <v>3.12</v>
          </cell>
        </row>
        <row r="49">
          <cell r="A49">
            <v>4</v>
          </cell>
        </row>
        <row r="50">
          <cell r="A50" t="str">
            <v>4.1</v>
          </cell>
        </row>
        <row r="51">
          <cell r="A51">
            <v>5</v>
          </cell>
        </row>
        <row r="52">
          <cell r="A52" t="str">
            <v>5.1</v>
          </cell>
        </row>
        <row r="53">
          <cell r="A53">
            <v>0</v>
          </cell>
        </row>
        <row r="54">
          <cell r="A54">
            <v>0</v>
          </cell>
        </row>
        <row r="55">
          <cell r="A55">
            <v>0</v>
          </cell>
        </row>
      </sheetData>
      <sheetData sheetId="6"/>
      <sheetData sheetId="7"/>
      <sheetData sheetId="8"/>
      <sheetData sheetId="9"/>
      <sheetData sheetId="10"/>
      <sheetData sheetId="11"/>
      <sheetData sheetId="12"/>
      <sheetData sheetId="13"/>
      <sheetData sheetId="14"/>
      <sheetData sheetId="15">
        <row r="9">
          <cell r="A9">
            <v>1</v>
          </cell>
        </row>
        <row r="10">
          <cell r="A10">
            <v>2</v>
          </cell>
        </row>
        <row r="11">
          <cell r="A11">
            <v>3</v>
          </cell>
        </row>
        <row r="12">
          <cell r="A12">
            <v>4</v>
          </cell>
        </row>
        <row r="13">
          <cell r="A13">
            <v>5</v>
          </cell>
        </row>
        <row r="14">
          <cell r="A14">
            <v>6</v>
          </cell>
        </row>
        <row r="34">
          <cell r="A34">
            <v>0</v>
          </cell>
        </row>
      </sheetData>
      <sheetData sheetId="16"/>
      <sheetData sheetId="17"/>
      <sheetData sheetId="18"/>
      <sheetData sheetId="19"/>
      <sheetData sheetId="2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F2" t="str">
            <v>PENDIENTE</v>
          </cell>
        </row>
      </sheetData>
      <sheetData sheetId="1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OCTUBRE"/>
      <sheetName val="TARIFAS"/>
      <sheetName val="PrecRec"/>
      <sheetName val="PESOS"/>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ANALISIS RESUMIDOS"/>
      <sheetName val="Cantidades"/>
      <sheetName val="desmonte"/>
      <sheetName val="A. P. U."/>
    </sheetNames>
    <sheetDataSet>
      <sheetData sheetId="0" refreshError="1"/>
      <sheetData sheetId="1" refreshError="1"/>
      <sheetData sheetId="2" refreshError="1"/>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1PER"/>
      <sheetName val="REAJUSTES"/>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FORMATOS C-7"/>
      <sheetName val="PRUEBA"/>
      <sheetName val="Sheet3"/>
      <sheetName val="Informe (2)"/>
      <sheetName val="AZU3sadeven"/>
      <sheetName val="Informe"/>
      <sheetName val="Datos"/>
      <sheetName val="HHp3"/>
      <sheetName val="AvanceP3"/>
      <sheetName val="horas lluvia"/>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Hoja1"/>
      <sheetName val="prog.loc+via"/>
      <sheetName val="Prog Locac"/>
      <sheetName val="Prog Vía acc"/>
      <sheetName val="Cuadro1"/>
      <sheetName val="Hoja2"/>
      <sheetName val="VIA PRADO"/>
      <sheetName val="CUADRO  (5)"/>
      <sheetName val="Hoja5"/>
      <sheetName val="Hoja3"/>
      <sheetName val="Anexo 2"/>
      <sheetName val="Acta"/>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XXXXX"/>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INV"/>
      <sheetName val="AASHTO"/>
      <sheetName val="Constantes Generales"/>
      <sheetName val="Prestaciones Sociales"/>
      <sheetName val="PRESUPUESTO ESTADIO 1"/>
      <sheetName val="PU (2)"/>
      <sheetName val="glvc"/>
      <sheetName val="TARIFAS"/>
      <sheetName val="items"/>
      <sheetName val="OBRA"/>
      <sheetName val="factor"/>
      <sheetName val="factor (2)"/>
      <sheetName val="presupuesto (2)"/>
      <sheetName val="Alcantarillas"/>
      <sheetName val="Datos Generales"/>
      <sheetName val="PU"/>
      <sheetName val="RESUMEN"/>
      <sheetName val="fotos"/>
      <sheetName val="CONS"/>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ESOS (2)"/>
      <sheetName val="PESOS (3)"/>
      <sheetName val="Preliminares"/>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TR"/>
      <sheetName val="cel me di 2"/>
      <sheetName val="celd prot 2"/>
      <sheetName val="baj zunchada "/>
      <sheetName val="PT"/>
      <sheetName val="MT"/>
      <sheetName val="T2 INVENT MT"/>
      <sheetName val="X"/>
      <sheetName val="T3 INVE BT"/>
      <sheetName val="formato"/>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F"/>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MATERIALES"/>
      <sheetName val="anticipo"/>
      <sheetName val="1 (3)"/>
      <sheetName val="F.P.S."/>
      <sheetName val="A.I.U (2)"/>
      <sheetName val="A.I.U"/>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FICHA EBI 1 de 6 "/>
      <sheetName val="RECIBO FINAL"/>
      <sheetName val="Estruc_ Tarif"/>
      <sheetName val="BASE"/>
      <sheetName val="BASE DATOS"/>
      <sheetName val="MANO DE OBRA"/>
      <sheetName val="5094-2003"/>
      <sheetName val="INSUMOS"/>
      <sheetName val="1.1"/>
      <sheetName val="TUBERIA"/>
      <sheetName val="Listas"/>
      <sheetName val="\Documents and Settings\Adminis"/>
      <sheetName val="UNITARIOS GENERALES.xls"/>
      <sheetName val="5. MODIFICATORIA"/>
      <sheetName val="letra"/>
      <sheetName val="\Users\Juan\Downloads\Users\USU"/>
      <sheetName val="\Users\user\Library\Mail Downlo"/>
      <sheetName val="ESTADO RED"/>
      <sheetName val="CARRETERAS"/>
      <sheetName val="GENERALIDADES "/>
      <sheetName val="CRA.MODI"/>
      <sheetName val="\Cofinanciacion\FICHAS Y FORMAT"/>
      <sheetName val="\A\Cofinanciacion\FICHAS Y FORM"/>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CRONOGRAMA"/>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VínculoExternoRecuperado1"/>
      <sheetName val="C8 int"/>
      <sheetName val="C9 int"/>
      <sheetName val="c10"/>
      <sheetName val="c11 int"/>
      <sheetName val="RESUMEN AIU"/>
      <sheetName val="DISPONIBILIDAD"/>
      <sheetName val="CONVENIENCIA Y OPORTUNIDAD"/>
      <sheetName val="PRESUPUESTO CONSTRUPLAN"/>
      <sheetName val="FORMATO SOLICITUD SICE"/>
      <sheetName val="Multiplicador"/>
      <sheetName val="Presupuesto Oficial"/>
      <sheetName val="CANT. TOTAL"/>
      <sheetName val="COMPROBANTE"/>
      <sheetName val="CAJAMENOR"/>
      <sheetName val="NOMINA"/>
      <sheetName val="BCO CENTRO"/>
      <sheetName val="BCO NTE(1)"/>
      <sheetName val="BCO NTE (2)"/>
      <sheetName val="ORDENPAGO"/>
      <sheetName val="RECIBOCAJA"/>
      <sheetName val="ESTADOCUENTA"/>
      <sheetName val="ORDENCOMPRA"/>
      <sheetName val="OCTUBRE"/>
      <sheetName val="PORTADA"/>
      <sheetName val="ANALISIS"/>
      <sheetName val="INTERVENTORIA"/>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A.E.B"/>
      <sheetName val="A.P.U (3)"/>
      <sheetName val="A.P.U (2)"/>
      <sheetName val="A.P.U"/>
      <sheetName val="P.S"/>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Formulario No.1 "/>
      <sheetName val="450.2P  Vía 9003"/>
      <sheetName val="632.1P "/>
      <sheetName val="630.4 Vía 9003"/>
      <sheetName val="630.6 Vía 7801"/>
      <sheetName val="aCCIDENTES DE 1995 - 1996.xls"/>
      <sheetName val="A.P.U."/>
      <sheetName val="MDO"/>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CUADRILLA"/>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5 (2)"/>
      <sheetName val="6 (2)"/>
      <sheetName val="SML"/>
      <sheetName val="BALANCE"/>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Dat"/>
      <sheetName val="3.5"/>
      <sheetName val="3.6"/>
      <sheetName val="3.7"/>
      <sheetName val="Presup"/>
      <sheetName val="Prog"/>
      <sheetName val="F Fdos"/>
      <sheetName val="Presup(2)"/>
      <sheetName val="Presupuesto GABO"/>
      <sheetName val="10.1"/>
      <sheetName val="10.2"/>
      <sheetName val="10.3"/>
      <sheetName val="11.1"/>
      <sheetName val="vinilo"/>
      <sheetName val="PAÑETE"/>
      <sheetName val="ENCHAPE"/>
      <sheetName val="ESTUCO"/>
      <sheetName val="CERCHA"/>
      <sheetName val="FICHA EBI 2 de 6"/>
      <sheetName val="FICHA EBI 3 de 6"/>
      <sheetName val="FICHA EBI 4 DE 6"/>
      <sheetName val="FICHA EBI 5 DE 6"/>
      <sheetName val="PE-01A"/>
      <sheetName val="PE-01-B"/>
      <sheetName val="COSTOS"/>
      <sheetName val="UNIT."/>
      <sheetName val="Programación"/>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3.8"/>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1.11"/>
      <sheetName val="1.12"/>
      <sheetName val="1.13"/>
      <sheetName val="1.14"/>
      <sheetName val="1.15"/>
      <sheetName val="1.16"/>
      <sheetName val="1.17"/>
      <sheetName val="1.18"/>
      <sheetName val="1.19"/>
      <sheetName val="6.8"/>
      <sheetName val="6.9"/>
      <sheetName val="6.10"/>
      <sheetName val="6.11"/>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XX-30"/>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1"/>
      <sheetName val="Sheet2"/>
      <sheetName val="complete events"/>
      <sheetName val="Procedure."/>
      <sheetName val="Resumen Ventas"/>
      <sheetName val="Resumen Regalias"/>
      <sheetName val="Reporte Diari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Kxm"/>
      <sheetName val="Em"/>
      <sheetName val="O C"/>
      <sheetName val=" V"/>
      <sheetName val="CA"/>
      <sheetName val=" E"/>
      <sheetName val="RD"/>
      <sheetName val="MH"/>
      <sheetName val="OC"/>
      <sheetName val="OR"/>
      <sheetName val="Ad"/>
      <sheetName val="Form5 _Pág_ 1"/>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PreDES"/>
      <sheetName val="Ba Da"/>
      <sheetName val="Insum"/>
      <sheetName val="Desmonte y Limpieza"/>
      <sheetName val="Form5 _Pág_ 2"/>
      <sheetName val="inpermeabOTR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Cuadrilla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Tablas"/>
      <sheetName val="RECURSOS"/>
      <sheetName val="LIQUIDACION"/>
      <sheetName val="Parámetros"/>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PRESENTACION"/>
      <sheetName val="MdeO"/>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CCIDENTES DE 19"/>
      <sheetName val="T133-134"/>
      <sheetName val="T132-133"/>
      <sheetName val="T130-131"/>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PTO (VIEJO)"/>
      <sheetName val="CO"/>
      <sheetName val="PPTO"/>
      <sheetName val="BASICOS"/>
      <sheetName val="MANUAL"/>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DISEÑO HIDROSANITARIO"/>
      <sheetName val="DISEÑO ELECTRICO"/>
      <sheetName val="OBRA EJECUTADA"/>
      <sheetName val="OBRA EJECUTADA POR CANCELAR"/>
      <sheetName val="OBRA A EJECUTAR"/>
      <sheetName val="BALANCE 1P INICIAL"/>
      <sheetName val="BALANCE 1P FINAL"/>
      <sheetName val="C-M-H"/>
      <sheetName val="Base de Diseño"/>
      <sheetName val="Diagnóstico"/>
      <sheetName val="Ppto total"/>
      <sheetName val="Cimentación"/>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s>
    <sheetDataSet>
      <sheetData sheetId="0"/>
      <sheetData sheetId="1">
        <row r="3">
          <cell r="D3" t="str">
            <v xml:space="preserve">Marzo  31/2002 </v>
          </cell>
        </row>
      </sheetData>
      <sheetData sheetId="2">
        <row r="7">
          <cell r="B7">
            <v>1</v>
          </cell>
        </row>
      </sheetData>
      <sheetData sheetId="3">
        <row r="33">
          <cell r="G33">
            <v>0.59504299999999999</v>
          </cell>
        </row>
      </sheetData>
      <sheetData sheetId="4" refreshError="1"/>
      <sheetData sheetId="5" refreshError="1"/>
      <sheetData sheetId="6" refreshError="1"/>
      <sheetData sheetId="7"/>
      <sheetData sheetId="8"/>
      <sheetData sheetId="9"/>
      <sheetData sheetId="10"/>
      <sheetData sheetId="11"/>
      <sheetData sheetId="12" refreshError="1"/>
      <sheetData sheetId="13"/>
      <sheetData sheetId="14"/>
      <sheetData sheetId="15" refreshError="1"/>
      <sheetData sheetId="16"/>
      <sheetData sheetId="17"/>
      <sheetData sheetId="18"/>
      <sheetData sheetId="19"/>
      <sheetData sheetId="20"/>
      <sheetData sheetId="21"/>
      <sheetData sheetId="22"/>
      <sheetData sheetId="23"/>
      <sheetData sheetId="24">
        <row r="11">
          <cell r="A11">
            <v>1</v>
          </cell>
        </row>
      </sheetData>
      <sheetData sheetId="25">
        <row r="1">
          <cell r="B1" t="str">
            <v>Orden de Trabajo PDT-025-02REPOSICION DE APROX. 100 MTS DE TUBERIA DE 14", INSTALACION DE 16 VALVULAS DE 14", SUBTERRANIZACION, SANDBLASTING Y PINTURA DE 500 M2 EN EL OLEODUCTO TRANSANDINO TRAMO ESTACION PARAMO - ESTACION TERMINAL TUMACO DE LA GERENCIA S</v>
          </cell>
        </row>
      </sheetData>
      <sheetData sheetId="26">
        <row r="4">
          <cell r="C4" t="str">
            <v>INTERVENTORIA TECNICO ADMINISTRATIVA PARA LA CONSTRUCCION, INSTALACION DE EQUIPOS, PRUEBAS Y PUESTA EN MARCHA DEL SISTEMA DE SECTORIZACION DEL OLEODUCTO TRANSANDINO.</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ow r="9">
          <cell r="D9" t="str">
            <v>FECHA</v>
          </cell>
        </row>
      </sheetData>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4">
          <cell r="B4" t="str">
            <v/>
          </cell>
        </row>
      </sheetData>
      <sheetData sheetId="73"/>
      <sheetData sheetId="74" refreshError="1"/>
      <sheetData sheetId="75"/>
      <sheetData sheetId="76"/>
      <sheetData sheetId="77"/>
      <sheetData sheetId="78">
        <row r="4">
          <cell r="B4" t="str">
            <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82">
          <cell r="B82" t="str">
            <v>ING. NESTOR FABIAN PEREZ MATEUS</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3">
          <cell r="A3">
            <v>5.0999999999999996</v>
          </cell>
        </row>
      </sheetData>
      <sheetData sheetId="163">
        <row r="2">
          <cell r="AM2">
            <v>25</v>
          </cell>
        </row>
      </sheetData>
      <sheetData sheetId="164"/>
      <sheetData sheetId="165"/>
      <sheetData sheetId="166" refreshError="1"/>
      <sheetData sheetId="167" refreshError="1"/>
      <sheetData sheetId="168"/>
      <sheetData sheetId="169"/>
      <sheetData sheetId="170" refreshError="1"/>
      <sheetData sheetId="171" refreshError="1"/>
      <sheetData sheetId="172" refreshError="1"/>
      <sheetData sheetId="173" refreshError="1"/>
      <sheetData sheetId="174" refreshError="1"/>
      <sheetData sheetId="175"/>
      <sheetData sheetId="176" refreshError="1"/>
      <sheetData sheetId="177"/>
      <sheetData sheetId="178"/>
      <sheetData sheetId="179">
        <row r="7">
          <cell r="D7" t="str">
            <v>V/UNITARIO COSTO DIRECTO</v>
          </cell>
        </row>
      </sheetData>
      <sheetData sheetId="180"/>
      <sheetData sheetId="181"/>
      <sheetData sheetId="182"/>
      <sheetData sheetId="183"/>
      <sheetData sheetId="184"/>
      <sheetData sheetId="185"/>
      <sheetData sheetId="186"/>
      <sheetData sheetId="187"/>
      <sheetData sheetId="188"/>
      <sheetData sheetId="189">
        <row r="6">
          <cell r="B6">
            <v>38355</v>
          </cell>
        </row>
      </sheetData>
      <sheetData sheetId="190"/>
      <sheetData sheetId="191"/>
      <sheetData sheetId="192"/>
      <sheetData sheetId="193"/>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refreshError="1"/>
      <sheetData sheetId="291" refreshError="1"/>
      <sheetData sheetId="292">
        <row r="11">
          <cell r="A11">
            <v>1</v>
          </cell>
        </row>
      </sheetData>
      <sheetData sheetId="293">
        <row r="4">
          <cell r="C4" t="str">
            <v>INTERVENTORIA TECNICO ADMINISTRATIVA PARA LA CONSTRUCCION, INSTALACION DE EQUIPOS, PRUEBAS Y PUESTA EN MARCHA DEL SISTEMA DE SECTORIZACION DEL OLEODUCTO TRANSANDINO.</v>
          </cell>
        </row>
      </sheetData>
      <sheetData sheetId="294"/>
      <sheetData sheetId="295"/>
      <sheetData sheetId="296"/>
      <sheetData sheetId="297"/>
      <sheetData sheetId="298"/>
      <sheetData sheetId="299"/>
      <sheetData sheetId="300"/>
      <sheetData sheetId="301">
        <row r="34">
          <cell r="E34">
            <v>38196</v>
          </cell>
        </row>
      </sheetData>
      <sheetData sheetId="302"/>
      <sheetData sheetId="303" refreshError="1"/>
      <sheetData sheetId="304" refreshError="1"/>
      <sheetData sheetId="305" refreshError="1"/>
      <sheetData sheetId="306">
        <row r="71">
          <cell r="G71">
            <v>227</v>
          </cell>
        </row>
      </sheetData>
      <sheetData sheetId="307"/>
      <sheetData sheetId="308" refreshError="1"/>
      <sheetData sheetId="309">
        <row r="9">
          <cell r="D9" t="str">
            <v>FECHA</v>
          </cell>
        </row>
      </sheetData>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ow r="2">
          <cell r="A2" t="str">
            <v>CODIGO</v>
          </cell>
        </row>
      </sheetData>
      <sheetData sheetId="861"/>
      <sheetData sheetId="862"/>
      <sheetData sheetId="863"/>
      <sheetData sheetId="864" refreshError="1"/>
      <sheetData sheetId="865" refreshError="1"/>
      <sheetData sheetId="866" refreshError="1"/>
      <sheetData sheetId="867" refreshError="1"/>
      <sheetData sheetId="868" refreshError="1"/>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sheetData sheetId="974"/>
      <sheetData sheetId="975"/>
      <sheetData sheetId="976" refreshError="1"/>
      <sheetData sheetId="977" refreshError="1"/>
      <sheetData sheetId="978" refreshError="1"/>
      <sheetData sheetId="979" refreshError="1"/>
      <sheetData sheetId="980"/>
      <sheetData sheetId="981"/>
      <sheetData sheetId="982"/>
      <sheetData sheetId="983" refreshError="1"/>
      <sheetData sheetId="984" refreshError="1"/>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refreshError="1"/>
      <sheetData sheetId="1097" refreshError="1"/>
      <sheetData sheetId="1098" refreshError="1"/>
      <sheetData sheetId="1099"/>
      <sheetData sheetId="1100"/>
      <sheetData sheetId="1101">
        <row r="1">
          <cell r="A1" t="str">
            <v>ITEM</v>
          </cell>
        </row>
      </sheetData>
      <sheetData sheetId="1102">
        <row r="1">
          <cell r="A1" t="str">
            <v>EQUIPO</v>
          </cell>
        </row>
      </sheetData>
      <sheetData sheetId="1103">
        <row r="1">
          <cell r="A1" t="str">
            <v>ADMINISTRACION</v>
          </cell>
        </row>
      </sheetData>
      <sheetData sheetId="1104"/>
      <sheetData sheetId="1105"/>
      <sheetData sheetId="1106"/>
      <sheetData sheetId="1107"/>
      <sheetData sheetId="1108"/>
      <sheetData sheetId="1109"/>
      <sheetData sheetId="1110"/>
      <sheetData sheetId="1111"/>
      <sheetData sheetId="1112"/>
      <sheetData sheetId="1113"/>
      <sheetData sheetId="1114">
        <row r="1">
          <cell r="A1" t="str">
            <v>ITEM</v>
          </cell>
        </row>
      </sheetData>
      <sheetData sheetId="1115">
        <row r="1">
          <cell r="A1" t="str">
            <v>EQUIPO</v>
          </cell>
        </row>
      </sheetData>
      <sheetData sheetId="1116">
        <row r="1">
          <cell r="A1" t="str">
            <v>ADMINISTRACION</v>
          </cell>
        </row>
      </sheetData>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ow r="1">
          <cell r="A1" t="str">
            <v>ITEM</v>
          </cell>
        </row>
      </sheetData>
      <sheetData sheetId="1155"/>
      <sheetData sheetId="1156">
        <row r="1">
          <cell r="A1" t="str">
            <v>EQUIPO</v>
          </cell>
        </row>
      </sheetData>
      <sheetData sheetId="1157">
        <row r="1">
          <cell r="A1" t="str">
            <v>ADMINISTRACION</v>
          </cell>
        </row>
      </sheetData>
      <sheetData sheetId="1158"/>
      <sheetData sheetId="1159"/>
      <sheetData sheetId="1160"/>
      <sheetData sheetId="1161">
        <row r="1">
          <cell r="A1" t="str">
            <v>ITEM</v>
          </cell>
        </row>
      </sheetData>
      <sheetData sheetId="1162">
        <row r="1">
          <cell r="A1" t="str">
            <v>EQUIPO</v>
          </cell>
        </row>
      </sheetData>
      <sheetData sheetId="1163">
        <row r="1">
          <cell r="A1" t="str">
            <v>ADMINISTRACION</v>
          </cell>
        </row>
      </sheetData>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row r="1">
          <cell r="A1" t="str">
            <v>ITEM</v>
          </cell>
        </row>
      </sheetData>
      <sheetData sheetId="1260">
        <row r="1">
          <cell r="A1" t="str">
            <v>EQUIPO</v>
          </cell>
        </row>
      </sheetData>
      <sheetData sheetId="1261">
        <row r="1">
          <cell r="A1" t="str">
            <v>ADMINISTRACION</v>
          </cell>
        </row>
      </sheetData>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row r="1">
          <cell r="A1" t="str">
            <v>ITEM</v>
          </cell>
        </row>
      </sheetData>
      <sheetData sheetId="1401">
        <row r="1">
          <cell r="A1" t="str">
            <v>EQUIPO</v>
          </cell>
        </row>
      </sheetData>
      <sheetData sheetId="1402">
        <row r="1">
          <cell r="A1" t="str">
            <v>ADMINISTRACION</v>
          </cell>
        </row>
      </sheetData>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row r="6">
          <cell r="A6" t="str">
            <v>TOPÓGRAFO</v>
          </cell>
        </row>
      </sheetData>
      <sheetData sheetId="1430"/>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sheetData sheetId="1457"/>
      <sheetData sheetId="1458"/>
      <sheetData sheetId="1459">
        <row r="1">
          <cell r="A1" t="str">
            <v>INSTITUTO NACIONAL DE VIAS</v>
          </cell>
        </row>
      </sheetData>
      <sheetData sheetId="1460" refreshError="1"/>
      <sheetData sheetId="1461" refreshError="1"/>
      <sheetData sheetId="1462" refreshError="1"/>
      <sheetData sheetId="1463"/>
      <sheetData sheetId="1464"/>
      <sheetData sheetId="1465"/>
      <sheetData sheetId="1466"/>
      <sheetData sheetId="1467">
        <row r="1">
          <cell r="A1" t="str">
            <v>INSTITUTO NACIONAL DE VIAS</v>
          </cell>
        </row>
      </sheetData>
      <sheetData sheetId="1468" refreshError="1"/>
      <sheetData sheetId="1469" refreshError="1"/>
      <sheetData sheetId="1470" refreshError="1"/>
      <sheetData sheetId="1471">
        <row r="5">
          <cell r="E5" t="str">
            <v>CANTIDAD</v>
          </cell>
        </row>
      </sheetData>
      <sheetData sheetId="1472">
        <row r="5">
          <cell r="E5" t="str">
            <v>CANTIDAD</v>
          </cell>
        </row>
      </sheetData>
      <sheetData sheetId="1473"/>
      <sheetData sheetId="1474">
        <row r="5">
          <cell r="E5" t="str">
            <v>CANTIDAD</v>
          </cell>
        </row>
      </sheetData>
      <sheetData sheetId="1475">
        <row r="5">
          <cell r="E5" t="str">
            <v>CANTIDAD</v>
          </cell>
        </row>
      </sheetData>
      <sheetData sheetId="1476">
        <row r="5">
          <cell r="E5" t="str">
            <v>CANTIDAD</v>
          </cell>
        </row>
      </sheetData>
      <sheetData sheetId="1477">
        <row r="5">
          <cell r="E5" t="str">
            <v>CANTIDAD</v>
          </cell>
        </row>
      </sheetData>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ow r="1">
          <cell r="A1" t="str">
            <v>INSTITUTO NACIONAL DE VIAS</v>
          </cell>
        </row>
      </sheetData>
      <sheetData sheetId="1492"/>
      <sheetData sheetId="1493"/>
      <sheetData sheetId="1494"/>
      <sheetData sheetId="1495"/>
      <sheetData sheetId="1496"/>
      <sheetData sheetId="1497"/>
      <sheetData sheetId="1498"/>
      <sheetData sheetId="1499">
        <row r="1">
          <cell r="A1" t="str">
            <v>INSTITUTO NACIONAL DE VIAS</v>
          </cell>
        </row>
      </sheetData>
      <sheetData sheetId="1500"/>
      <sheetData sheetId="1501"/>
      <sheetData sheetId="1502"/>
      <sheetData sheetId="1503"/>
      <sheetData sheetId="1504"/>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sheetData sheetId="1624" refreshError="1"/>
      <sheetData sheetId="1625" refreshError="1"/>
      <sheetData sheetId="1626" refreshError="1"/>
      <sheetData sheetId="1627" refreshError="1"/>
      <sheetData sheetId="1628" refreshError="1"/>
      <sheetData sheetId="1629" refreshError="1"/>
      <sheetData sheetId="1630" refreshError="1"/>
      <sheetData sheetId="1631">
        <row r="1">
          <cell r="A1" t="str">
            <v>ABRAZADERA DE SALIDA TIPO 1</v>
          </cell>
        </row>
      </sheetData>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sheetData sheetId="1670"/>
      <sheetData sheetId="1671"/>
      <sheetData sheetId="1672"/>
      <sheetData sheetId="1673"/>
      <sheetData sheetId="1674"/>
      <sheetData sheetId="1675"/>
      <sheetData sheetId="1676"/>
      <sheetData sheetId="1677"/>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sheetData sheetId="1842"/>
      <sheetData sheetId="1843"/>
      <sheetData sheetId="1844" refreshError="1"/>
      <sheetData sheetId="1845">
        <row r="525">
          <cell r="K525">
            <v>1695.87</v>
          </cell>
        </row>
      </sheetData>
      <sheetData sheetId="1846">
        <row r="525">
          <cell r="K525">
            <v>3577.94</v>
          </cell>
        </row>
      </sheetData>
      <sheetData sheetId="1847">
        <row r="525">
          <cell r="K525">
            <v>5147.76</v>
          </cell>
        </row>
      </sheetData>
      <sheetData sheetId="1848">
        <row r="525">
          <cell r="K525">
            <v>4940.1099999999997</v>
          </cell>
        </row>
      </sheetData>
      <sheetData sheetId="1849">
        <row r="526">
          <cell r="K526">
            <v>695.98</v>
          </cell>
        </row>
      </sheetData>
      <sheetData sheetId="1850">
        <row r="162">
          <cell r="G162">
            <v>68799</v>
          </cell>
        </row>
      </sheetData>
      <sheetData sheetId="1851" refreshError="1"/>
      <sheetData sheetId="1852"/>
      <sheetData sheetId="1853"/>
      <sheetData sheetId="1854"/>
      <sheetData sheetId="1855">
        <row r="7">
          <cell r="A7" t="str">
            <v>Herramientas Menores</v>
          </cell>
        </row>
      </sheetData>
      <sheetData sheetId="1856">
        <row r="6">
          <cell r="A6" t="str">
            <v>TOPÓGRAFO</v>
          </cell>
        </row>
      </sheetData>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sheetData sheetId="1966" refreshError="1"/>
      <sheetData sheetId="1967" refreshError="1"/>
      <sheetData sheetId="1968" refreshError="1"/>
      <sheetData sheetId="1969" refreshError="1"/>
      <sheetData sheetId="1970" refreshError="1"/>
      <sheetData sheetId="1971" refreshError="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efreshError="1"/>
      <sheetData sheetId="1992" refreshError="1"/>
      <sheetData sheetId="1993" refreshError="1"/>
      <sheetData sheetId="1994" refreshError="1"/>
      <sheetData sheetId="1995" refreshError="1"/>
      <sheetData sheetId="1996" refreshError="1"/>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refreshError="1"/>
      <sheetData sheetId="2035"/>
      <sheetData sheetId="2036"/>
      <sheetData sheetId="2037" refreshError="1"/>
      <sheetData sheetId="2038"/>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sheetData sheetId="2075"/>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refreshError="1"/>
      <sheetData sheetId="2111" refreshError="1"/>
      <sheetData sheetId="2112" refreshError="1"/>
      <sheetData sheetId="2113" refreshError="1"/>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row r="5">
          <cell r="E5" t="str">
            <v>CANTIDAD</v>
          </cell>
        </row>
      </sheetData>
      <sheetData sheetId="2637">
        <row r="5">
          <cell r="E5" t="str">
            <v>CANTIDAD</v>
          </cell>
        </row>
      </sheetData>
      <sheetData sheetId="2638">
        <row r="5">
          <cell r="E5" t="str">
            <v>CANTIDAD</v>
          </cell>
        </row>
      </sheetData>
      <sheetData sheetId="2639">
        <row r="5">
          <cell r="E5" t="str">
            <v>CANTIDAD</v>
          </cell>
        </row>
      </sheetData>
      <sheetData sheetId="2640">
        <row r="5">
          <cell r="E5" t="str">
            <v>CANTIDAD</v>
          </cell>
        </row>
      </sheetData>
      <sheetData sheetId="2641">
        <row r="5">
          <cell r="E5" t="str">
            <v>CANTIDAD</v>
          </cell>
        </row>
      </sheetData>
      <sheetData sheetId="2642">
        <row r="5">
          <cell r="E5" t="str">
            <v>CANTIDAD</v>
          </cell>
        </row>
      </sheetData>
      <sheetData sheetId="2643">
        <row r="5">
          <cell r="E5" t="str">
            <v>CANTIDAD</v>
          </cell>
        </row>
      </sheetData>
      <sheetData sheetId="2644">
        <row r="5">
          <cell r="E5" t="str">
            <v>CANTIDAD</v>
          </cell>
        </row>
      </sheetData>
      <sheetData sheetId="2645">
        <row r="5">
          <cell r="E5" t="str">
            <v>CANTIDAD</v>
          </cell>
        </row>
      </sheetData>
      <sheetData sheetId="2646"/>
      <sheetData sheetId="2647"/>
      <sheetData sheetId="2648"/>
      <sheetData sheetId="2649"/>
      <sheetData sheetId="2650"/>
      <sheetData sheetId="2651"/>
      <sheetData sheetId="2652"/>
      <sheetData sheetId="2653" refreshError="1"/>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refreshError="1"/>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sheetData sheetId="2917"/>
      <sheetData sheetId="2918">
        <row r="1">
          <cell r="A1" t="str">
            <v>ITEM</v>
          </cell>
        </row>
      </sheetData>
      <sheetData sheetId="2919">
        <row r="1">
          <cell r="A1" t="str">
            <v>EQUIPO</v>
          </cell>
        </row>
      </sheetData>
      <sheetData sheetId="2920">
        <row r="1">
          <cell r="A1" t="str">
            <v>ADMINISTRACION</v>
          </cell>
        </row>
      </sheetData>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row r="5">
          <cell r="A5" t="str">
            <v>Desperdicio</v>
          </cell>
        </row>
      </sheetData>
      <sheetData sheetId="3068">
        <row r="7">
          <cell r="A7" t="str">
            <v>Herramientas Menores</v>
          </cell>
        </row>
      </sheetData>
      <sheetData sheetId="3069">
        <row r="6">
          <cell r="A6" t="str">
            <v>TOPÓGRAFO</v>
          </cell>
        </row>
      </sheetData>
      <sheetData sheetId="3070"/>
      <sheetData sheetId="3071"/>
      <sheetData sheetId="3072"/>
      <sheetData sheetId="3073"/>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sheetData sheetId="3181" refreshError="1"/>
      <sheetData sheetId="3182" refreshError="1"/>
      <sheetData sheetId="3183" refreshError="1"/>
      <sheetData sheetId="3184" refreshError="1"/>
      <sheetData sheetId="3185" refreshError="1"/>
      <sheetData sheetId="3186"/>
      <sheetData sheetId="3187">
        <row r="7">
          <cell r="B7">
            <v>0.1</v>
          </cell>
        </row>
      </sheetData>
      <sheetData sheetId="3188">
        <row r="7">
          <cell r="B7">
            <v>0.1</v>
          </cell>
        </row>
      </sheetData>
      <sheetData sheetId="3189"/>
      <sheetData sheetId="3190" refreshError="1"/>
      <sheetData sheetId="3191" refreshError="1"/>
      <sheetData sheetId="3192" refreshError="1"/>
      <sheetData sheetId="3193"/>
      <sheetData sheetId="3194"/>
      <sheetData sheetId="3195">
        <row r="5">
          <cell r="E5" t="str">
            <v>CANTIDAD</v>
          </cell>
        </row>
      </sheetData>
      <sheetData sheetId="3196">
        <row r="5">
          <cell r="E5" t="str">
            <v>CANTIDAD</v>
          </cell>
        </row>
      </sheetData>
      <sheetData sheetId="3197">
        <row r="5">
          <cell r="E5" t="str">
            <v>CANTIDAD</v>
          </cell>
        </row>
      </sheetData>
      <sheetData sheetId="3198">
        <row r="5">
          <cell r="E5" t="str">
            <v>CANTIDAD</v>
          </cell>
        </row>
      </sheetData>
      <sheetData sheetId="3199">
        <row r="5">
          <cell r="E5" t="str">
            <v>CANTIDAD</v>
          </cell>
        </row>
      </sheetData>
      <sheetData sheetId="3200">
        <row r="5">
          <cell r="E5" t="str">
            <v>CANTIDAD</v>
          </cell>
        </row>
      </sheetData>
      <sheetData sheetId="3201">
        <row r="5">
          <cell r="E5" t="str">
            <v>CANTIDAD</v>
          </cell>
        </row>
      </sheetData>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row r="16">
          <cell r="A16" t="str">
            <v>ABONO 10-30-10</v>
          </cell>
        </row>
      </sheetData>
      <sheetData sheetId="3400"/>
      <sheetData sheetId="3401"/>
      <sheetData sheetId="3402"/>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sheetData sheetId="3418"/>
      <sheetData sheetId="3419"/>
      <sheetData sheetId="3420"/>
      <sheetData sheetId="3421">
        <row r="6">
          <cell r="A6" t="str">
            <v>CO-A1</v>
          </cell>
        </row>
      </sheetData>
      <sheetData sheetId="3422"/>
      <sheetData sheetId="3423" refreshError="1"/>
      <sheetData sheetId="3424"/>
      <sheetData sheetId="3425"/>
      <sheetData sheetId="3426"/>
      <sheetData sheetId="3427">
        <row r="4">
          <cell r="E4" t="str">
            <v>GUPCO</v>
          </cell>
        </row>
      </sheetData>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refreshError="1"/>
      <sheetData sheetId="3441"/>
      <sheetData sheetId="3442"/>
      <sheetData sheetId="3443"/>
      <sheetData sheetId="3444"/>
      <sheetData sheetId="3445"/>
      <sheetData sheetId="3446"/>
      <sheetData sheetId="3447" refreshError="1"/>
      <sheetData sheetId="3448" refreshError="1"/>
      <sheetData sheetId="3449" refreshError="1"/>
      <sheetData sheetId="3450" refreshError="1"/>
      <sheetData sheetId="3451" refreshError="1"/>
      <sheetData sheetId="3452" refreshError="1"/>
      <sheetData sheetId="3453" refreshError="1"/>
      <sheetData sheetId="3454"/>
      <sheetData sheetId="3455" refreshError="1"/>
      <sheetData sheetId="3456"/>
      <sheetData sheetId="3457" refreshError="1"/>
      <sheetData sheetId="3458"/>
      <sheetData sheetId="3459"/>
      <sheetData sheetId="3460"/>
      <sheetData sheetId="3461"/>
      <sheetData sheetId="3462"/>
      <sheetData sheetId="3463"/>
      <sheetData sheetId="3464"/>
      <sheetData sheetId="3465"/>
      <sheetData sheetId="3466"/>
      <sheetData sheetId="3467"/>
      <sheetData sheetId="3468" refreshError="1"/>
      <sheetData sheetId="3469"/>
      <sheetData sheetId="3470"/>
      <sheetData sheetId="3471"/>
      <sheetData sheetId="3472"/>
      <sheetData sheetId="3473" refreshError="1"/>
      <sheetData sheetId="3474" refreshError="1"/>
      <sheetData sheetId="3475" refreshError="1"/>
      <sheetData sheetId="3476"/>
      <sheetData sheetId="3477" refreshError="1"/>
      <sheetData sheetId="3478" refreshError="1"/>
      <sheetData sheetId="3479"/>
      <sheetData sheetId="3480"/>
      <sheetData sheetId="3481" refreshError="1"/>
      <sheetData sheetId="3482" refreshError="1"/>
      <sheetData sheetId="3483"/>
      <sheetData sheetId="3484" refreshError="1"/>
      <sheetData sheetId="3485" refreshError="1"/>
      <sheetData sheetId="3486"/>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sheetData sheetId="3523"/>
      <sheetData sheetId="3524"/>
      <sheetData sheetId="3525"/>
      <sheetData sheetId="3526"/>
      <sheetData sheetId="3527"/>
      <sheetData sheetId="3528"/>
      <sheetData sheetId="3529"/>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row r="4">
          <cell r="A4">
            <v>0</v>
          </cell>
        </row>
      </sheetData>
      <sheetData sheetId="3558"/>
      <sheetData sheetId="3559">
        <row r="3">
          <cell r="A3">
            <v>5.0999999999999996</v>
          </cell>
        </row>
      </sheetData>
      <sheetData sheetId="3560" refreshError="1"/>
      <sheetData sheetId="3561"/>
      <sheetData sheetId="3562" refreshError="1"/>
      <sheetData sheetId="3563" refreshError="1"/>
      <sheetData sheetId="3564"/>
      <sheetData sheetId="3565"/>
      <sheetData sheetId="3566"/>
      <sheetData sheetId="3567"/>
      <sheetData sheetId="3568"/>
      <sheetData sheetId="3569"/>
      <sheetData sheetId="3570"/>
      <sheetData sheetId="3571"/>
      <sheetData sheetId="3572"/>
      <sheetData sheetId="3573"/>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ow r="36">
          <cell r="G36">
            <v>271000.00000162207</v>
          </cell>
        </row>
      </sheetData>
      <sheetData sheetId="3971">
        <row r="33">
          <cell r="G33">
            <v>283000.00002693152</v>
          </cell>
        </row>
      </sheetData>
      <sheetData sheetId="3972">
        <row r="33">
          <cell r="G33">
            <v>290000.00000013626</v>
          </cell>
        </row>
      </sheetData>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refreshError="1"/>
      <sheetData sheetId="4048">
        <row r="46">
          <cell r="B46" t="str">
            <v>AGUA</v>
          </cell>
        </row>
      </sheetData>
      <sheetData sheetId="4049" refreshError="1"/>
      <sheetData sheetId="4050" refreshError="1"/>
      <sheetData sheetId="4051" refreshError="1"/>
      <sheetData sheetId="4052"/>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sheetData sheetId="4068"/>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sheetData sheetId="4083"/>
      <sheetData sheetId="4084"/>
      <sheetData sheetId="4085"/>
      <sheetData sheetId="4086"/>
      <sheetData sheetId="4087"/>
      <sheetData sheetId="4088"/>
      <sheetData sheetId="4089"/>
      <sheetData sheetId="4090"/>
      <sheetData sheetId="4091"/>
      <sheetData sheetId="4092"/>
      <sheetData sheetId="4093" refreshError="1"/>
      <sheetData sheetId="4094"/>
      <sheetData sheetId="4095" refreshError="1"/>
      <sheetData sheetId="4096" refreshError="1"/>
      <sheetData sheetId="4097"/>
      <sheetData sheetId="4098"/>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sheetData sheetId="4141"/>
      <sheetData sheetId="4142"/>
      <sheetData sheetId="4143"/>
      <sheetData sheetId="4144"/>
      <sheetData sheetId="4145"/>
      <sheetData sheetId="4146"/>
      <sheetData sheetId="4147"/>
      <sheetData sheetId="4148"/>
      <sheetData sheetId="4149" refreshError="1"/>
      <sheetData sheetId="4150" refreshError="1"/>
      <sheetData sheetId="4151"/>
      <sheetData sheetId="4152"/>
      <sheetData sheetId="4153"/>
      <sheetData sheetId="4154"/>
      <sheetData sheetId="4155"/>
      <sheetData sheetId="4156"/>
      <sheetData sheetId="4157"/>
      <sheetData sheetId="4158"/>
      <sheetData sheetId="4159"/>
      <sheetData sheetId="4160"/>
      <sheetData sheetId="4161" refreshError="1"/>
      <sheetData sheetId="4162"/>
      <sheetData sheetId="4163"/>
      <sheetData sheetId="4164"/>
      <sheetData sheetId="4165"/>
      <sheetData sheetId="4166">
        <row r="3">
          <cell r="A3" t="str">
            <v>COD</v>
          </cell>
        </row>
      </sheetData>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sheetData sheetId="4537"/>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sheetData sheetId="4548"/>
      <sheetData sheetId="4549" refreshError="1"/>
      <sheetData sheetId="4550" refreshError="1"/>
      <sheetData sheetId="4551"/>
      <sheetData sheetId="4552"/>
      <sheetData sheetId="4553"/>
      <sheetData sheetId="4554"/>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sheetData sheetId="4676"/>
      <sheetData sheetId="4677"/>
      <sheetData sheetId="4678"/>
      <sheetData sheetId="4679" refreshError="1"/>
      <sheetData sheetId="4680" refreshError="1"/>
      <sheetData sheetId="4681" refreshError="1"/>
      <sheetData sheetId="4682"/>
      <sheetData sheetId="4683" refreshError="1"/>
      <sheetData sheetId="4684"/>
      <sheetData sheetId="4685"/>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sheetData sheetId="5294"/>
      <sheetData sheetId="5295"/>
      <sheetData sheetId="5296"/>
      <sheetData sheetId="5297"/>
      <sheetData sheetId="5298"/>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row r="168">
          <cell r="D168">
            <v>0.16</v>
          </cell>
        </row>
      </sheetData>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row r="8">
          <cell r="A8">
            <v>2.1</v>
          </cell>
        </row>
      </sheetData>
      <sheetData sheetId="5890">
        <row r="8">
          <cell r="A8">
            <v>3.1</v>
          </cell>
        </row>
      </sheetData>
      <sheetData sheetId="5891"/>
      <sheetData sheetId="5892"/>
      <sheetData sheetId="5893"/>
      <sheetData sheetId="5894">
        <row r="3">
          <cell r="A3">
            <v>1</v>
          </cell>
        </row>
      </sheetData>
      <sheetData sheetId="5895"/>
      <sheetData sheetId="5896"/>
      <sheetData sheetId="5897"/>
      <sheetData sheetId="5898"/>
      <sheetData sheetId="5899"/>
      <sheetData sheetId="5900" refreshError="1"/>
      <sheetData sheetId="5901">
        <row r="1">
          <cell r="A1" t="str">
            <v>LISTADO DE INSUMOS GENERAL</v>
          </cell>
        </row>
      </sheetData>
      <sheetData sheetId="5902" refreshError="1"/>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ow r="10">
          <cell r="M10">
            <v>2.7679999999999998</v>
          </cell>
        </row>
      </sheetData>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sheetData sheetId="6502"/>
      <sheetData sheetId="6503"/>
      <sheetData sheetId="6504"/>
      <sheetData sheetId="6505"/>
      <sheetData sheetId="6506"/>
      <sheetData sheetId="6507"/>
      <sheetData sheetId="6508" refreshError="1"/>
      <sheetData sheetId="6509" refreshError="1"/>
      <sheetData sheetId="6510" refreshError="1"/>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row r="1">
          <cell r="A1" t="str">
            <v>ITEM</v>
          </cell>
        </row>
      </sheetData>
      <sheetData sheetId="6733">
        <row r="1">
          <cell r="A1" t="str">
            <v>EQUIPO</v>
          </cell>
        </row>
      </sheetData>
      <sheetData sheetId="6734">
        <row r="1">
          <cell r="A1" t="str">
            <v>ADMINISTRACION</v>
          </cell>
        </row>
      </sheetData>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row r="1">
          <cell r="A1" t="str">
            <v>ITEM</v>
          </cell>
        </row>
      </sheetData>
      <sheetData sheetId="6770">
        <row r="1">
          <cell r="A1" t="str">
            <v>EQUIPO</v>
          </cell>
        </row>
      </sheetData>
      <sheetData sheetId="6771">
        <row r="1">
          <cell r="A1" t="str">
            <v>ADMINISTRACION</v>
          </cell>
        </row>
      </sheetData>
      <sheetData sheetId="6772"/>
      <sheetData sheetId="6773"/>
      <sheetData sheetId="6774"/>
      <sheetData sheetId="6775"/>
      <sheetData sheetId="6776"/>
      <sheetData sheetId="6777"/>
      <sheetData sheetId="6778"/>
      <sheetData sheetId="6779"/>
      <sheetData sheetId="6780"/>
      <sheetData sheetId="6781"/>
      <sheetData sheetId="6782"/>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
      <sheetName val="CUADRILLA"/>
      <sheetName val="cantidades"/>
      <sheetName val="201.7"/>
      <sheetName val="210.2.2"/>
      <sheetName val="231.1"/>
      <sheetName val="310.1"/>
      <sheetName val="320.1"/>
      <sheetName val="500P.1"/>
      <sheetName val="500P.2"/>
      <sheetName val="640P.2"/>
      <sheetName val="600.1"/>
      <sheetName val="610.1"/>
      <sheetName val="630.4"/>
      <sheetName val="640.1"/>
      <sheetName val="672P.1"/>
      <sheetName val="673.2"/>
      <sheetName val="2P.3.2"/>
      <sheetName val="3P.1.2"/>
      <sheetName val="4P.1"/>
      <sheetName val="6P.1.1"/>
      <sheetName val="6P.1.3"/>
      <sheetName val="9P.1.1"/>
      <sheetName val="9P.1.5"/>
      <sheetName val="9P.1.7"/>
      <sheetName val="9P.1.8"/>
      <sheetName val="9P.1.9"/>
      <sheetName val="9P.1.10"/>
      <sheetName val="9P.1.11"/>
      <sheetName val="10P.1"/>
      <sheetName val="700.1"/>
      <sheetName val="700.3"/>
      <sheetName val="701.1"/>
      <sheetName val="900.2"/>
      <sheetName val="materiales de insumo"/>
      <sheetName val="jornales y prestaciones"/>
      <sheetName val="concreto_claseD"/>
      <sheetName val="concreto_claseE"/>
      <sheetName val="Mortero_280"/>
      <sheetName val="Mortero_250"/>
    </sheetNames>
    <sheetDataSet>
      <sheetData sheetId="0"/>
      <sheetData sheetId="1"/>
      <sheetData sheetId="2"/>
      <sheetData sheetId="3"/>
      <sheetData sheetId="4"/>
      <sheetData sheetId="5">
        <row r="7">
          <cell r="T7">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 val="MANO DE OBRA"/>
      <sheetName val="L PRECIOS"/>
      <sheetName val="LISTADO EQUIPOS"/>
      <sheetName val="LISTADO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inam "/>
      <sheetName val="Control gastos"/>
      <sheetName val="Hoja3"/>
      <sheetName val="Insum clasif"/>
      <sheetName val="Insumos"/>
      <sheetName val="cont Kilo"/>
      <sheetName val="Presupuesto"/>
      <sheetName val="Presup MO"/>
      <sheetName val="Cantidades"/>
      <sheetName val="modif No 01"/>
      <sheetName val="cant ,mat concreto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OBRA NEIVA"/>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 sheetId="1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 val="items"/>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la Obra"/>
      <sheetName val="Indice"/>
      <sheetName val="HOJA DE PRUEBA"/>
      <sheetName val="Materiales"/>
      <sheetName val="Equipo"/>
      <sheetName val="MdeO"/>
      <sheetName val="Otros"/>
      <sheetName val="Presupuesto"/>
      <sheetName val="AIU"/>
      <sheetName val="Programacion"/>
      <sheetName val="Interventoria"/>
      <sheetName val="Hoja en blanc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4.1"/>
      <sheetName val="5.1"/>
    </sheetNames>
    <sheetDataSet>
      <sheetData sheetId="0">
        <row r="7">
          <cell r="B7" t="str">
            <v xml:space="preserve"> EL TUNEL - LAS CRUCES</v>
          </cell>
        </row>
      </sheetData>
      <sheetData sheetId="1">
        <row r="6">
          <cell r="B6" t="str">
            <v>OBRAS DE DRENAJE Y PROTECCIÓN</v>
          </cell>
        </row>
        <row r="7">
          <cell r="B7" t="str">
            <v>Localización Y Replanteo (Carretera)</v>
          </cell>
        </row>
        <row r="8">
          <cell r="B8" t="str">
            <v>Remocion de alcantarillas</v>
          </cell>
        </row>
        <row r="9">
          <cell r="B9" t="str">
            <v>Afirmado</v>
          </cell>
        </row>
        <row r="10">
          <cell r="B10" t="str">
            <v>Excavaciones varias sin clasificar</v>
          </cell>
        </row>
        <row r="11">
          <cell r="B11" t="str">
            <v xml:space="preserve">Excavaciones varias en roca en seco </v>
          </cell>
        </row>
        <row r="12">
          <cell r="B12" t="str">
            <v>Excavaciones varias en material común en seco a mano</v>
          </cell>
        </row>
        <row r="13">
          <cell r="B13" t="str">
            <v>Rellenos para estructuras</v>
          </cell>
        </row>
        <row r="14">
          <cell r="B14" t="str">
            <v>Concreto clase D</v>
          </cell>
        </row>
        <row r="15">
          <cell r="B15" t="str">
            <v>Concreto clase E</v>
          </cell>
        </row>
        <row r="16">
          <cell r="B16" t="str">
            <v>Concreto clase F</v>
          </cell>
        </row>
        <row r="17">
          <cell r="B17" t="str">
            <v>Concreto clase G (Ciclopeo)</v>
          </cell>
        </row>
        <row r="18">
          <cell r="B18" t="str">
            <v>Acero de refuerzo  Fy 4200</v>
          </cell>
        </row>
        <row r="19">
          <cell r="B19" t="str">
            <v>Tuberia de concreto reforzado de 900mm de diámetro interior</v>
          </cell>
        </row>
        <row r="20">
          <cell r="B20" t="str">
            <v>Cuneta de concreto fundida en el lugar</v>
          </cell>
        </row>
        <row r="21">
          <cell r="B21" t="str">
            <v>Bordillos en concreto</v>
          </cell>
        </row>
        <row r="22">
          <cell r="B22" t="str">
            <v>Material granular filtrante</v>
          </cell>
        </row>
        <row r="23">
          <cell r="B23" t="str">
            <v>Geotextil</v>
          </cell>
        </row>
        <row r="24">
          <cell r="B24" t="str">
            <v>Relleno granular para tierra armada</v>
          </cell>
        </row>
        <row r="25">
          <cell r="B25" t="str">
            <v>Suministro e instalacion geomalla UX - 165 para tierra armada.</v>
          </cell>
        </row>
        <row r="26">
          <cell r="B26" t="str">
            <v>Gaviones</v>
          </cell>
        </row>
        <row r="27">
          <cell r="B27" t="str">
            <v>Roceria</v>
          </cell>
        </row>
        <row r="28">
          <cell r="B28" t="str">
            <v>Limpieza a mano de alcantarillas de tubo de 600 o 900 mm</v>
          </cell>
        </row>
        <row r="29">
          <cell r="B29" t="str">
            <v>Limpieza a mano de pontones y puentes</v>
          </cell>
        </row>
        <row r="30">
          <cell r="B30" t="str">
            <v>REHABILITACIÓN DE LA ESTRUCTURA DE PAVIMENTO</v>
          </cell>
        </row>
        <row r="31">
          <cell r="B31" t="str">
            <v>Conformacion de la Calzada Existente: Escarificacion, conformacion y compactacion de la base y/o subbase</v>
          </cell>
        </row>
        <row r="32">
          <cell r="B32" t="str">
            <v>Subase granular</v>
          </cell>
        </row>
        <row r="33">
          <cell r="B33" t="str">
            <v>Base granular</v>
          </cell>
        </row>
        <row r="34">
          <cell r="B34" t="str">
            <v>Riego de imprimación con emulsión asfáltica</v>
          </cell>
        </row>
        <row r="35">
          <cell r="B35" t="str">
            <v>Mezcla densa en caliente tipo MDC-2</v>
          </cell>
        </row>
        <row r="36">
          <cell r="B36" t="str">
            <v>OBRAS DE SEÑALIZACIÓN Y SEGURIDAD</v>
          </cell>
        </row>
        <row r="37">
          <cell r="B37" t="str">
            <v>Línea de demarcación con pintura en frío</v>
          </cell>
        </row>
        <row r="38">
          <cell r="B38" t="str">
            <v>Marca vial con pintura en frío</v>
          </cell>
        </row>
        <row r="39">
          <cell r="B39" t="str">
            <v>Tachas reflectivas</v>
          </cell>
        </row>
        <row r="40">
          <cell r="B40" t="str">
            <v>Estoperoles</v>
          </cell>
        </row>
        <row r="41">
          <cell r="B41" t="str">
            <v>Señal vertical de transito tipo 1(0.75x0.75 m)</v>
          </cell>
        </row>
        <row r="42">
          <cell r="B42" t="str">
            <v>Señal vertical de transito grupo 4 (Delineadores de curva)</v>
          </cell>
        </row>
        <row r="43">
          <cell r="B43" t="str">
            <v>Señal vertical de transito grupo 5 (Informativas)</v>
          </cell>
        </row>
        <row r="44">
          <cell r="B44" t="str">
            <v>Postes de kilometraje</v>
          </cell>
        </row>
        <row r="45">
          <cell r="B45" t="str">
            <v>Defensas metálicas</v>
          </cell>
        </row>
        <row r="46">
          <cell r="B46" t="str">
            <v>Seccion final</v>
          </cell>
        </row>
        <row r="47">
          <cell r="B47" t="str">
            <v>Defensas metalicas: Seccion de tope</v>
          </cell>
        </row>
        <row r="48">
          <cell r="B48" t="str">
            <v>Captafaros</v>
          </cell>
        </row>
        <row r="49">
          <cell r="B49" t="str">
            <v>PROTECCION VEGETAL DE TALUDES</v>
          </cell>
        </row>
        <row r="50">
          <cell r="B50" t="str">
            <v>Protección de taludes con bloque de césped</v>
          </cell>
        </row>
        <row r="51">
          <cell r="B51" t="str">
            <v>TRANSPORTE DE MATERIALES</v>
          </cell>
        </row>
        <row r="52">
          <cell r="B52" t="str">
            <v xml:space="preserve">Transporte de materiales </v>
          </cell>
        </row>
      </sheetData>
      <sheetData sheetId="2"/>
      <sheetData sheetId="3"/>
      <sheetData sheetId="4">
        <row r="7">
          <cell r="A7" t="str">
            <v>Barredora mecánica de cepillo</v>
          </cell>
        </row>
      </sheetData>
      <sheetData sheetId="5"/>
      <sheetData sheetId="6"/>
      <sheetData sheetId="7"/>
      <sheetData sheetId="8"/>
      <sheetData sheetId="9"/>
      <sheetData sheetId="10"/>
      <sheetData sheetId="11"/>
      <sheetData sheetId="12">
        <row r="48">
          <cell r="H48">
            <v>621</v>
          </cell>
        </row>
      </sheetData>
      <sheetData sheetId="13">
        <row r="48">
          <cell r="H48">
            <v>23452</v>
          </cell>
        </row>
      </sheetData>
      <sheetData sheetId="14">
        <row r="48">
          <cell r="H48">
            <v>32925</v>
          </cell>
        </row>
      </sheetData>
      <sheetData sheetId="15">
        <row r="48">
          <cell r="H48">
            <v>10958</v>
          </cell>
        </row>
      </sheetData>
      <sheetData sheetId="16">
        <row r="48">
          <cell r="H48">
            <v>73344</v>
          </cell>
        </row>
      </sheetData>
      <sheetData sheetId="17">
        <row r="48">
          <cell r="H48">
            <v>44357</v>
          </cell>
        </row>
      </sheetData>
      <sheetData sheetId="18">
        <row r="48">
          <cell r="H48">
            <v>45372</v>
          </cell>
        </row>
      </sheetData>
      <sheetData sheetId="19">
        <row r="48">
          <cell r="H48">
            <v>563458</v>
          </cell>
        </row>
      </sheetData>
      <sheetData sheetId="20">
        <row r="48">
          <cell r="H48">
            <v>455794</v>
          </cell>
        </row>
      </sheetData>
      <sheetData sheetId="21">
        <row r="48">
          <cell r="H48">
            <v>278158</v>
          </cell>
        </row>
      </sheetData>
      <sheetData sheetId="22">
        <row r="50">
          <cell r="H50">
            <v>419013</v>
          </cell>
        </row>
      </sheetData>
      <sheetData sheetId="23">
        <row r="48">
          <cell r="H48">
            <v>2820</v>
          </cell>
        </row>
      </sheetData>
      <sheetData sheetId="24">
        <row r="48">
          <cell r="H48">
            <v>515887</v>
          </cell>
        </row>
      </sheetData>
      <sheetData sheetId="25">
        <row r="48">
          <cell r="H48">
            <v>346578</v>
          </cell>
        </row>
      </sheetData>
      <sheetData sheetId="26">
        <row r="48">
          <cell r="H48">
            <v>56891</v>
          </cell>
        </row>
      </sheetData>
      <sheetData sheetId="27">
        <row r="48">
          <cell r="H48">
            <v>130119</v>
          </cell>
        </row>
      </sheetData>
      <sheetData sheetId="28">
        <row r="48">
          <cell r="H48">
            <v>3953</v>
          </cell>
        </row>
      </sheetData>
      <sheetData sheetId="29">
        <row r="48">
          <cell r="H48">
            <v>104427</v>
          </cell>
        </row>
      </sheetData>
      <sheetData sheetId="30">
        <row r="48">
          <cell r="H48">
            <v>20840</v>
          </cell>
        </row>
      </sheetData>
      <sheetData sheetId="31">
        <row r="48">
          <cell r="H48">
            <v>121362</v>
          </cell>
        </row>
      </sheetData>
      <sheetData sheetId="32">
        <row r="48">
          <cell r="H48">
            <v>318208</v>
          </cell>
        </row>
      </sheetData>
      <sheetData sheetId="33">
        <row r="48">
          <cell r="H48">
            <v>149883</v>
          </cell>
        </row>
      </sheetData>
      <sheetData sheetId="34">
        <row r="48">
          <cell r="H48">
            <v>176648</v>
          </cell>
        </row>
      </sheetData>
      <sheetData sheetId="35">
        <row r="48">
          <cell r="H48">
            <v>562</v>
          </cell>
        </row>
      </sheetData>
      <sheetData sheetId="36">
        <row r="48">
          <cell r="H48">
            <v>66620</v>
          </cell>
        </row>
      </sheetData>
      <sheetData sheetId="37">
        <row r="48">
          <cell r="H48">
            <v>92746</v>
          </cell>
        </row>
      </sheetData>
      <sheetData sheetId="38">
        <row r="48">
          <cell r="H48">
            <v>2786</v>
          </cell>
        </row>
      </sheetData>
      <sheetData sheetId="39">
        <row r="48">
          <cell r="H48">
            <v>423374</v>
          </cell>
        </row>
      </sheetData>
      <sheetData sheetId="40">
        <row r="48">
          <cell r="H48">
            <v>1586</v>
          </cell>
        </row>
      </sheetData>
      <sheetData sheetId="41">
        <row r="48">
          <cell r="H48">
            <v>18554</v>
          </cell>
        </row>
      </sheetData>
      <sheetData sheetId="42">
        <row r="48">
          <cell r="H48">
            <v>7006</v>
          </cell>
        </row>
      </sheetData>
      <sheetData sheetId="43">
        <row r="48">
          <cell r="H48">
            <v>5652</v>
          </cell>
        </row>
      </sheetData>
      <sheetData sheetId="44">
        <row r="48">
          <cell r="H48">
            <v>225000</v>
          </cell>
        </row>
      </sheetData>
      <sheetData sheetId="45">
        <row r="48">
          <cell r="H48">
            <v>174000</v>
          </cell>
        </row>
      </sheetData>
      <sheetData sheetId="46">
        <row r="48">
          <cell r="H48">
            <v>245400</v>
          </cell>
        </row>
      </sheetData>
      <sheetData sheetId="47">
        <row r="48">
          <cell r="H48">
            <v>97498</v>
          </cell>
        </row>
      </sheetData>
      <sheetData sheetId="48">
        <row r="50">
          <cell r="H50">
            <v>511632</v>
          </cell>
        </row>
      </sheetData>
      <sheetData sheetId="49">
        <row r="48">
          <cell r="H48">
            <v>72371</v>
          </cell>
        </row>
      </sheetData>
      <sheetData sheetId="50">
        <row r="48">
          <cell r="H48">
            <v>80979</v>
          </cell>
        </row>
      </sheetData>
      <sheetData sheetId="51">
        <row r="48">
          <cell r="H48">
            <v>12110</v>
          </cell>
        </row>
      </sheetData>
      <sheetData sheetId="52">
        <row r="48">
          <cell r="H48">
            <v>14712</v>
          </cell>
        </row>
      </sheetData>
      <sheetData sheetId="53">
        <row r="48">
          <cell r="H48">
            <v>950</v>
          </cell>
        </row>
      </sheetData>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TARIFAS"/>
      <sheetName val="items"/>
      <sheetName val="2103mar "/>
      <sheetName val="A. P. U."/>
      <sheetName val="Insumos"/>
      <sheetName val="TRAYECTO 1"/>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681.3</v>
          </cell>
          <cell r="E229" t="str">
            <v>681P</v>
          </cell>
          <cell r="F229" t="str">
            <v>Retiro de gaviones fallados</v>
          </cell>
          <cell r="G229" t="str">
            <v>m3</v>
          </cell>
        </row>
        <row r="230">
          <cell r="C230">
            <v>682</v>
          </cell>
          <cell r="D230">
            <v>682</v>
          </cell>
          <cell r="F230" t="str">
            <v>Muro de contención de suelo reforzado con geotextil</v>
          </cell>
          <cell r="G230" t="str">
            <v>m3</v>
          </cell>
          <cell r="H230" t="str">
            <v>No incluye geotextil ni recubrimiento del muro</v>
          </cell>
        </row>
        <row r="231">
          <cell r="C231">
            <v>682.1</v>
          </cell>
          <cell r="E231" t="str">
            <v>682P</v>
          </cell>
          <cell r="F231" t="str">
            <v>Geotextil para refuerzo</v>
          </cell>
          <cell r="G231" t="str">
            <v>m²</v>
          </cell>
        </row>
        <row r="232">
          <cell r="C232">
            <v>682.2</v>
          </cell>
          <cell r="E232" t="str">
            <v>682P</v>
          </cell>
          <cell r="F232" t="str">
            <v>Suministro y colocación de malla de gallinero recubierta con mortero</v>
          </cell>
          <cell r="G232" t="str">
            <v>m²</v>
          </cell>
        </row>
        <row r="233">
          <cell r="C233">
            <v>682.3</v>
          </cell>
          <cell r="E233" t="str">
            <v>682P</v>
          </cell>
          <cell r="F233" t="str">
            <v>Relleno para muro de tierra</v>
          </cell>
          <cell r="G233" t="str">
            <v>m³</v>
          </cell>
        </row>
        <row r="234">
          <cell r="C234">
            <v>683</v>
          </cell>
          <cell r="E234" t="str">
            <v>683P</v>
          </cell>
          <cell r="F234" t="str">
            <v>Bolsacretos en concreto Clase F</v>
          </cell>
          <cell r="G234" t="str">
            <v>m3</v>
          </cell>
        </row>
        <row r="235">
          <cell r="C235">
            <v>683.1</v>
          </cell>
          <cell r="E235" t="str">
            <v>683P-1</v>
          </cell>
          <cell r="F235" t="str">
            <v>Bolsacretos en concreto Clase D</v>
          </cell>
          <cell r="G235" t="str">
            <v>m³</v>
          </cell>
        </row>
        <row r="236">
          <cell r="C236">
            <v>683.2</v>
          </cell>
          <cell r="E236" t="str">
            <v>683P-1</v>
          </cell>
          <cell r="F236" t="str">
            <v>Bolsacretos en concreto Clase E</v>
          </cell>
          <cell r="G236" t="str">
            <v>m³</v>
          </cell>
        </row>
        <row r="237">
          <cell r="C237">
            <v>700.1</v>
          </cell>
          <cell r="D237">
            <v>700</v>
          </cell>
          <cell r="F237" t="str">
            <v>Línea de demarcación</v>
          </cell>
          <cell r="G237" t="str">
            <v>ml</v>
          </cell>
        </row>
        <row r="238">
          <cell r="C238">
            <v>700.2</v>
          </cell>
          <cell r="D238">
            <v>700</v>
          </cell>
          <cell r="F238" t="str">
            <v>Marca vial</v>
          </cell>
          <cell r="G238" t="str">
            <v>m2</v>
          </cell>
        </row>
        <row r="239">
          <cell r="C239">
            <v>700.3</v>
          </cell>
          <cell r="D239">
            <v>700</v>
          </cell>
          <cell r="E239" t="str">
            <v>700P</v>
          </cell>
          <cell r="F239" t="str">
            <v>Línea de demarcación sobre concreto rígido</v>
          </cell>
          <cell r="G239" t="str">
            <v>ml</v>
          </cell>
        </row>
        <row r="240">
          <cell r="C240">
            <v>701</v>
          </cell>
          <cell r="D240">
            <v>701</v>
          </cell>
          <cell r="F240" t="str">
            <v>Tacha reflectiva</v>
          </cell>
          <cell r="G240" t="str">
            <v>Un</v>
          </cell>
        </row>
        <row r="241">
          <cell r="C241">
            <v>710.1</v>
          </cell>
          <cell r="D241">
            <v>710</v>
          </cell>
          <cell r="F241" t="str">
            <v>Señal de tránsito grupo I</v>
          </cell>
          <cell r="G241" t="str">
            <v>Un</v>
          </cell>
        </row>
        <row r="242">
          <cell r="C242">
            <v>710.2</v>
          </cell>
          <cell r="D242">
            <v>710</v>
          </cell>
          <cell r="F242" t="str">
            <v>Señal de tránsito grupo II</v>
          </cell>
          <cell r="G242" t="str">
            <v>Un</v>
          </cell>
        </row>
        <row r="243">
          <cell r="C243">
            <v>710.3</v>
          </cell>
          <cell r="D243">
            <v>710</v>
          </cell>
          <cell r="F243" t="str">
            <v>Señal de tránsito grupo III</v>
          </cell>
          <cell r="G243" t="str">
            <v>Un</v>
          </cell>
        </row>
        <row r="244">
          <cell r="C244">
            <v>710.4</v>
          </cell>
          <cell r="D244">
            <v>710</v>
          </cell>
          <cell r="F244" t="str">
            <v>Señal de tránsito grupo IV</v>
          </cell>
          <cell r="G244" t="str">
            <v>Un</v>
          </cell>
        </row>
        <row r="245">
          <cell r="C245">
            <v>710.5</v>
          </cell>
          <cell r="D245">
            <v>710</v>
          </cell>
          <cell r="F245" t="str">
            <v>Señal de tránsito grupo V</v>
          </cell>
          <cell r="G245" t="str">
            <v>m2</v>
          </cell>
        </row>
        <row r="246">
          <cell r="C246">
            <v>710.6</v>
          </cell>
          <cell r="D246">
            <v>710</v>
          </cell>
          <cell r="E246" t="str">
            <v>710P</v>
          </cell>
          <cell r="F246" t="str">
            <v>Suministro e intalación de pasavías</v>
          </cell>
          <cell r="G246" t="str">
            <v>Un</v>
          </cell>
        </row>
        <row r="247">
          <cell r="C247">
            <v>720</v>
          </cell>
          <cell r="D247">
            <v>720</v>
          </cell>
          <cell r="F247" t="str">
            <v>Poste de kilometraje</v>
          </cell>
          <cell r="G247" t="str">
            <v>Un</v>
          </cell>
        </row>
        <row r="248">
          <cell r="C248">
            <v>730.1</v>
          </cell>
          <cell r="D248">
            <v>730</v>
          </cell>
          <cell r="F248" t="str">
            <v>Defensa metálica</v>
          </cell>
          <cell r="G248" t="str">
            <v>ml</v>
          </cell>
        </row>
        <row r="249">
          <cell r="C249">
            <v>730.2</v>
          </cell>
          <cell r="D249">
            <v>730</v>
          </cell>
          <cell r="F249" t="str">
            <v>Sección final</v>
          </cell>
          <cell r="G249" t="str">
            <v>Un</v>
          </cell>
        </row>
        <row r="250">
          <cell r="C250">
            <v>730.3</v>
          </cell>
          <cell r="D250">
            <v>730</v>
          </cell>
          <cell r="F250" t="str">
            <v>Sección de tope</v>
          </cell>
          <cell r="G250" t="str">
            <v>Un</v>
          </cell>
        </row>
        <row r="251">
          <cell r="C251">
            <v>731</v>
          </cell>
          <cell r="E251" t="str">
            <v>731P</v>
          </cell>
          <cell r="F251" t="str">
            <v>Amortiguadores para defensa metálica</v>
          </cell>
          <cell r="G251" t="str">
            <v>Un</v>
          </cell>
        </row>
        <row r="252">
          <cell r="C252">
            <v>740</v>
          </cell>
          <cell r="D252">
            <v>740</v>
          </cell>
          <cell r="F252" t="str">
            <v>Captafaros</v>
          </cell>
          <cell r="G252" t="str">
            <v>Un</v>
          </cell>
        </row>
        <row r="253">
          <cell r="C253">
            <v>741</v>
          </cell>
          <cell r="E253" t="str">
            <v>741P</v>
          </cell>
          <cell r="F253" t="str">
            <v>Pintura de muros</v>
          </cell>
          <cell r="G253" t="str">
            <v>m2</v>
          </cell>
        </row>
        <row r="254">
          <cell r="C254">
            <v>741.1</v>
          </cell>
          <cell r="E254" t="str">
            <v>741P-1</v>
          </cell>
          <cell r="F254" t="str">
            <v>Pintura de muros</v>
          </cell>
          <cell r="G254" t="str">
            <v>m2</v>
          </cell>
        </row>
        <row r="255">
          <cell r="C255">
            <v>750</v>
          </cell>
          <cell r="E255" t="str">
            <v>750P</v>
          </cell>
          <cell r="F255" t="str">
            <v>Bandas sonoras reductoras de velocidad</v>
          </cell>
          <cell r="G255" t="str">
            <v>m2</v>
          </cell>
        </row>
        <row r="256">
          <cell r="C256">
            <v>800.1</v>
          </cell>
          <cell r="D256">
            <v>800</v>
          </cell>
          <cell r="F256" t="str">
            <v>Cerca de alambre de púas con postes de madera</v>
          </cell>
          <cell r="G256" t="str">
            <v>ml</v>
          </cell>
        </row>
        <row r="257">
          <cell r="C257">
            <v>800.2</v>
          </cell>
          <cell r="D257">
            <v>800</v>
          </cell>
          <cell r="F257" t="str">
            <v>Cerca de alambre de púas con postes de concreto</v>
          </cell>
          <cell r="G257" t="str">
            <v>ml</v>
          </cell>
        </row>
        <row r="258">
          <cell r="C258">
            <v>800.3</v>
          </cell>
          <cell r="D258">
            <v>800</v>
          </cell>
          <cell r="F258" t="str">
            <v>Cerca de malla con postes de madera</v>
          </cell>
          <cell r="G258" t="str">
            <v>ml</v>
          </cell>
        </row>
        <row r="259">
          <cell r="C259">
            <v>800.4</v>
          </cell>
          <cell r="D259">
            <v>800</v>
          </cell>
          <cell r="F259" t="str">
            <v>Cerca de malla con postes de concreto</v>
          </cell>
          <cell r="G259" t="str">
            <v>ml</v>
          </cell>
        </row>
        <row r="260">
          <cell r="C260">
            <v>810.1</v>
          </cell>
          <cell r="D260">
            <v>810</v>
          </cell>
          <cell r="F260" t="str">
            <v>Empradización de taludes con bloques de césped</v>
          </cell>
          <cell r="G260" t="str">
            <v>m2</v>
          </cell>
          <cell r="H260" t="str">
            <v>No incluye transporte de materiales</v>
          </cell>
        </row>
        <row r="261">
          <cell r="C261">
            <v>810.2</v>
          </cell>
          <cell r="D261">
            <v>810</v>
          </cell>
          <cell r="F261" t="str">
            <v>Empradización de taludes con tierra orgánica y semillas</v>
          </cell>
          <cell r="G261" t="str">
            <v>m2</v>
          </cell>
          <cell r="H261" t="str">
            <v>No incluye transporte de materiales</v>
          </cell>
        </row>
        <row r="262">
          <cell r="C262">
            <v>810.3</v>
          </cell>
          <cell r="D262">
            <v>810</v>
          </cell>
          <cell r="E262" t="str">
            <v>810P</v>
          </cell>
          <cell r="F262" t="str">
            <v>Empradización de taludes con bloques de césped</v>
          </cell>
          <cell r="G262" t="str">
            <v>m2</v>
          </cell>
          <cell r="H262" t="str">
            <v>Incluye transporte de materiales</v>
          </cell>
        </row>
        <row r="263">
          <cell r="C263">
            <v>810.4</v>
          </cell>
          <cell r="D263">
            <v>810</v>
          </cell>
          <cell r="E263" t="str">
            <v>810P</v>
          </cell>
          <cell r="F263" t="str">
            <v>Empradización de taludes con tierra orgánica y semillas</v>
          </cell>
          <cell r="G263" t="str">
            <v>m2</v>
          </cell>
          <cell r="H263" t="str">
            <v>Incluye transporte de materiales</v>
          </cell>
        </row>
        <row r="264">
          <cell r="C264">
            <v>820.1</v>
          </cell>
          <cell r="D264">
            <v>820</v>
          </cell>
          <cell r="F264" t="str">
            <v>Geotextil</v>
          </cell>
          <cell r="G264" t="str">
            <v>m2</v>
          </cell>
        </row>
        <row r="265">
          <cell r="C265">
            <v>820.2</v>
          </cell>
          <cell r="D265">
            <v>820</v>
          </cell>
          <cell r="F265" t="str">
            <v>Geotextil para refuerzo del pavimento</v>
          </cell>
          <cell r="G265" t="str">
            <v>m2</v>
          </cell>
        </row>
        <row r="266">
          <cell r="C266">
            <v>820.3</v>
          </cell>
          <cell r="D266">
            <v>820</v>
          </cell>
          <cell r="E266" t="str">
            <v>820P</v>
          </cell>
          <cell r="F266" t="str">
            <v>Suministro y colocación de Geomalla biaxial tipo BX 1100</v>
          </cell>
          <cell r="G266" t="str">
            <v>m2</v>
          </cell>
        </row>
        <row r="267">
          <cell r="C267">
            <v>830</v>
          </cell>
          <cell r="E267" t="str">
            <v>830P</v>
          </cell>
          <cell r="F267" t="str">
            <v>Limpieza de bermas, incluye cargue y retiro del material sobrante</v>
          </cell>
          <cell r="G267" t="str">
            <v>m2</v>
          </cell>
        </row>
        <row r="268">
          <cell r="C268">
            <v>900.1</v>
          </cell>
          <cell r="D268">
            <v>900</v>
          </cell>
          <cell r="F268" t="str">
            <v>Transporte de materiales provenientes de excavación de la explanación, canales y préstamos, entre 100m y 1000m</v>
          </cell>
          <cell r="G268" t="str">
            <v>m³-E</v>
          </cell>
        </row>
        <row r="269">
          <cell r="C269">
            <v>900.2</v>
          </cell>
          <cell r="D269">
            <v>900</v>
          </cell>
          <cell r="F269" t="str">
            <v>Transporte de materiales provenientes de la excavación de la explanación, canales y préstamos para distancias mayores de 1000m</v>
          </cell>
          <cell r="G269" t="str">
            <v>m³-km</v>
          </cell>
        </row>
        <row r="270">
          <cell r="C270">
            <v>900.3</v>
          </cell>
          <cell r="D270">
            <v>900</v>
          </cell>
          <cell r="F270" t="str">
            <v>Transporte de materiales provenientes de derrumbes</v>
          </cell>
          <cell r="G270" t="str">
            <v>m³-km</v>
          </cell>
        </row>
        <row r="271">
          <cell r="C271">
            <v>1000.1</v>
          </cell>
          <cell r="E271" t="str">
            <v>1000P</v>
          </cell>
          <cell r="F271" t="str">
            <v>Retroexcavadora sobre orugas de capacidad mínima 1.5 yardas cúbicas</v>
          </cell>
          <cell r="G271"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341.1</v>
          </cell>
          <cell r="B25" t="str">
            <v>Base estabilidasa con cemento</v>
          </cell>
          <cell r="C25" t="str">
            <v>m3</v>
          </cell>
          <cell r="L25">
            <v>45878</v>
          </cell>
        </row>
        <row r="26">
          <cell r="A26">
            <v>341.2</v>
          </cell>
          <cell r="B26" t="str">
            <v>Cemento</v>
          </cell>
          <cell r="C26" t="str">
            <v>kg</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F93">
            <v>0</v>
          </cell>
          <cell r="G93">
            <v>0</v>
          </cell>
        </row>
        <row r="94">
          <cell r="A94">
            <v>632.20000000000005</v>
          </cell>
          <cell r="B94" t="str">
            <v>Desisntalación BARANDA EN CONCRETO</v>
          </cell>
          <cell r="C94" t="str">
            <v>ML</v>
          </cell>
          <cell r="D94">
            <v>149763</v>
          </cell>
          <cell r="F94">
            <v>0</v>
          </cell>
          <cell r="G94">
            <v>0</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G105">
            <v>0</v>
          </cell>
          <cell r="K105">
            <v>0</v>
          </cell>
        </row>
        <row r="106">
          <cell r="A106">
            <v>674.2</v>
          </cell>
          <cell r="B106" t="str">
            <v>Nivelación y reconstrucción de sumideros</v>
          </cell>
          <cell r="C106" t="str">
            <v>U</v>
          </cell>
          <cell r="G106">
            <v>0</v>
          </cell>
          <cell r="K106">
            <v>0</v>
          </cell>
        </row>
        <row r="107">
          <cell r="A107">
            <v>674.3</v>
          </cell>
          <cell r="B107" t="str">
            <v>Nivelación y reconstrucción de cajas de válvulas de la EAAB</v>
          </cell>
          <cell r="C107" t="str">
            <v>U</v>
          </cell>
          <cell r="G107">
            <v>0</v>
          </cell>
          <cell r="K107">
            <v>0</v>
          </cell>
        </row>
        <row r="108">
          <cell r="A108">
            <v>674.4</v>
          </cell>
          <cell r="B108" t="str">
            <v>Nivelación y reconstrucción de cajas de energía de CODENSA</v>
          </cell>
          <cell r="C108" t="str">
            <v>U</v>
          </cell>
          <cell r="G108">
            <v>0</v>
          </cell>
          <cell r="K108">
            <v>0</v>
          </cell>
        </row>
        <row r="109">
          <cell r="A109">
            <v>674.5</v>
          </cell>
          <cell r="B109" t="str">
            <v>Nivelación y reconstrucción de cajas de la ETB</v>
          </cell>
          <cell r="C109" t="str">
            <v>U</v>
          </cell>
          <cell r="G109">
            <v>0</v>
          </cell>
          <cell r="K109">
            <v>0</v>
          </cell>
        </row>
        <row r="110">
          <cell r="A110">
            <v>674.6</v>
          </cell>
          <cell r="B110" t="str">
            <v>Reubicación de postes de CODENSA</v>
          </cell>
          <cell r="C110" t="str">
            <v>U</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F136">
            <v>123653.2</v>
          </cell>
          <cell r="G136">
            <v>136018.52000000002</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LOPEO ZAPATAS "/>
      <sheetName val="CONCRETOS  ZAPATAS"/>
      <sheetName val="PRESUPUESTO"/>
      <sheetName val="Memorias"/>
      <sheetName val="REFUERZO"/>
    </sheetNames>
    <sheetDataSet>
      <sheetData sheetId="0"/>
      <sheetData sheetId="1"/>
      <sheetData sheetId="2"/>
      <sheetData sheetId="3"/>
      <sheetData sheetId="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ILOS Ø"/>
      <sheetName val="PRESUPUESTO"/>
      <sheetName val="items"/>
      <sheetName val="L PRECIOS"/>
    </sheetNames>
    <sheetDataSet>
      <sheetData sheetId="0" refreshError="1"/>
      <sheetData sheetId="1" refreshError="1"/>
      <sheetData sheetId="2" refreshError="1"/>
      <sheetData sheetId="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MODELO APU"/>
      <sheetName val="APUB1"/>
      <sheetName val="APUB2"/>
      <sheetName val="APUB3"/>
      <sheetName val="APUB4"/>
      <sheetName val="APUB5"/>
      <sheetName val="PRESUPUESTO PUENTE CLL 10B"/>
      <sheetName val="LOCALIZACION Y REPLANTEO"/>
      <sheetName val="DEMOLICION"/>
      <sheetName val="DEMOLICION DE OBRAS EN CONC"/>
      <sheetName val="DEMOLICION  EN CONC CICLO"/>
      <sheetName val="EXCAV. MANUAL"/>
      <sheetName val="EXCAV.  MECANICA"/>
      <sheetName val="EXCAV.  MECANICA  BAJO AGUA"/>
      <sheetName val="EXCAV.  ROCA"/>
      <sheetName val="RELLENO"/>
      <sheetName val="CCTO. 3000 ESTRIB"/>
      <sheetName val="CCTO. 3000 PLACA P.V."/>
      <sheetName val="ACERO No.3"/>
      <sheetName val="ACERO No.4"/>
      <sheetName val="ACERO No.5 "/>
      <sheetName val="ACERO No.6"/>
      <sheetName val="ACERO No.7 "/>
      <sheetName val="BARANDA VEHICULAR"/>
      <sheetName val="BARANDA  PEATONAL"/>
      <sheetName val="Hoja1"/>
    </sheetNames>
    <sheetDataSet>
      <sheetData sheetId="0">
        <row r="2">
          <cell r="G2" t="str">
            <v>No.</v>
          </cell>
          <cell r="H2" t="str">
            <v>EQUIPO</v>
          </cell>
          <cell r="I2" t="str">
            <v>UNID.</v>
          </cell>
          <cell r="J2" t="str">
            <v>VR. UNIT.</v>
          </cell>
        </row>
        <row r="3">
          <cell r="G3">
            <v>1</v>
          </cell>
          <cell r="H3" t="str">
            <v>Canguro . Compactador</v>
          </cell>
          <cell r="I3" t="str">
            <v>Dia</v>
          </cell>
        </row>
        <row r="4">
          <cell r="G4">
            <v>2</v>
          </cell>
          <cell r="H4" t="str">
            <v>Cargador</v>
          </cell>
          <cell r="I4" t="str">
            <v>Hora</v>
          </cell>
        </row>
        <row r="5">
          <cell r="G5">
            <v>3</v>
          </cell>
          <cell r="H5" t="str">
            <v>Cilindro vibrocompactador</v>
          </cell>
          <cell r="I5" t="str">
            <v>Hora</v>
          </cell>
        </row>
        <row r="6">
          <cell r="G6">
            <v>4</v>
          </cell>
          <cell r="H6" t="str">
            <v>Compresor con martillo</v>
          </cell>
          <cell r="I6" t="str">
            <v>Hora</v>
          </cell>
          <cell r="J6">
            <v>46400</v>
          </cell>
        </row>
        <row r="7">
          <cell r="G7">
            <v>5</v>
          </cell>
          <cell r="H7" t="str">
            <v>Cortadora de disco para asfalto, incluye disco diamantado</v>
          </cell>
          <cell r="I7" t="str">
            <v>Dia</v>
          </cell>
          <cell r="J7">
            <v>150000</v>
          </cell>
        </row>
        <row r="8">
          <cell r="G8">
            <v>6</v>
          </cell>
          <cell r="H8" t="str">
            <v>Equipo de topografía</v>
          </cell>
          <cell r="I8" t="str">
            <v>Dia</v>
          </cell>
          <cell r="J8">
            <v>80000</v>
          </cell>
        </row>
        <row r="9">
          <cell r="G9">
            <v>7</v>
          </cell>
          <cell r="H9" t="str">
            <v>Grúa</v>
          </cell>
          <cell r="I9" t="str">
            <v>Hora</v>
          </cell>
        </row>
        <row r="10">
          <cell r="G10">
            <v>8</v>
          </cell>
          <cell r="H10" t="str">
            <v>Mezcladora de concreto</v>
          </cell>
          <cell r="I10" t="str">
            <v>Dia</v>
          </cell>
          <cell r="J10">
            <v>50000</v>
          </cell>
        </row>
        <row r="11">
          <cell r="G11">
            <v>9</v>
          </cell>
          <cell r="H11" t="str">
            <v>Pulidora, incluye disco diamantado</v>
          </cell>
          <cell r="I11" t="str">
            <v>Dia</v>
          </cell>
          <cell r="J11">
            <v>45000</v>
          </cell>
        </row>
        <row r="12">
          <cell r="G12">
            <v>10</v>
          </cell>
          <cell r="H12" t="str">
            <v xml:space="preserve">Vibrador de concreto </v>
          </cell>
          <cell r="I12" t="str">
            <v>Dia</v>
          </cell>
          <cell r="J12">
            <v>35000</v>
          </cell>
        </row>
        <row r="13">
          <cell r="G13">
            <v>11</v>
          </cell>
          <cell r="H13" t="str">
            <v>Vibrocompactador manual (rana)</v>
          </cell>
          <cell r="I13" t="str">
            <v>Dia</v>
          </cell>
          <cell r="J13">
            <v>35000</v>
          </cell>
        </row>
        <row r="14">
          <cell r="G14">
            <v>12</v>
          </cell>
          <cell r="H14" t="str">
            <v>Volqueta,  6 M3</v>
          </cell>
          <cell r="I14" t="str">
            <v>Hora</v>
          </cell>
          <cell r="J14">
            <v>60000</v>
          </cell>
        </row>
        <row r="15">
          <cell r="G15">
            <v>13</v>
          </cell>
        </row>
        <row r="16">
          <cell r="G16">
            <v>14</v>
          </cell>
          <cell r="H16" t="str">
            <v>Retrocargador sobre llanta CAT 910 o simi</v>
          </cell>
          <cell r="I16" t="str">
            <v>Hora</v>
          </cell>
          <cell r="J16">
            <v>90000</v>
          </cell>
        </row>
        <row r="17">
          <cell r="G17">
            <v>15</v>
          </cell>
          <cell r="H17" t="str">
            <v>Retrocargador sobre orugas 902 o simil</v>
          </cell>
          <cell r="I17" t="str">
            <v>Hora</v>
          </cell>
          <cell r="J17">
            <v>130000</v>
          </cell>
        </row>
        <row r="18">
          <cell r="G18">
            <v>16</v>
          </cell>
          <cell r="H18" t="str">
            <v>Buldózer CAT D4 o similar</v>
          </cell>
          <cell r="I18" t="str">
            <v>Hora</v>
          </cell>
          <cell r="J18">
            <v>60000</v>
          </cell>
        </row>
        <row r="19">
          <cell r="G19">
            <v>17</v>
          </cell>
          <cell r="H19" t="str">
            <v>Buldózer CAT D5 o similar</v>
          </cell>
          <cell r="I19" t="str">
            <v>Hora</v>
          </cell>
          <cell r="J19">
            <v>70000</v>
          </cell>
        </row>
        <row r="20">
          <cell r="G20">
            <v>18</v>
          </cell>
          <cell r="H20" t="str">
            <v>Buldózer CAT D6 o similar</v>
          </cell>
          <cell r="I20" t="str">
            <v>Hora</v>
          </cell>
          <cell r="J20">
            <v>80000</v>
          </cell>
        </row>
        <row r="21">
          <cell r="G21">
            <v>19</v>
          </cell>
          <cell r="H21" t="str">
            <v>Motoniveladora CAT 120 o similar</v>
          </cell>
          <cell r="I21" t="str">
            <v>Hora</v>
          </cell>
          <cell r="J21">
            <v>90000</v>
          </cell>
        </row>
        <row r="22">
          <cell r="G22">
            <v>20</v>
          </cell>
          <cell r="H22" t="str">
            <v xml:space="preserve">Compresor genérico </v>
          </cell>
          <cell r="I22" t="str">
            <v>Hora</v>
          </cell>
          <cell r="J22">
            <v>35180.172299999998</v>
          </cell>
        </row>
        <row r="23">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G25">
            <v>23</v>
          </cell>
          <cell r="H25" t="str">
            <v>Barredora Raygo o simil</v>
          </cell>
          <cell r="I25" t="str">
            <v>Hora</v>
          </cell>
          <cell r="J25">
            <v>29316.810249999999</v>
          </cell>
        </row>
        <row r="26">
          <cell r="G26">
            <v>24</v>
          </cell>
          <cell r="H26" t="str">
            <v>Cargador CAT 930 o similar</v>
          </cell>
          <cell r="I26" t="str">
            <v>Hora</v>
          </cell>
          <cell r="J26">
            <v>70000</v>
          </cell>
        </row>
        <row r="27">
          <cell r="G27">
            <v>25</v>
          </cell>
          <cell r="H27" t="str">
            <v>Vibriocompactador dinapac CAT 15A o simil</v>
          </cell>
          <cell r="I27" t="str">
            <v>Hora</v>
          </cell>
          <cell r="J27">
            <v>85000</v>
          </cell>
        </row>
        <row r="28">
          <cell r="G28">
            <v>26</v>
          </cell>
          <cell r="H28" t="str">
            <v>Vibriocompactador manual (Rana generico)</v>
          </cell>
          <cell r="I28" t="str">
            <v>Dia</v>
          </cell>
          <cell r="J28">
            <v>35180.172299999998</v>
          </cell>
        </row>
        <row r="29">
          <cell r="G29">
            <v>27</v>
          </cell>
          <cell r="H29" t="str">
            <v>Carrotanque Agua</v>
          </cell>
          <cell r="I29" t="str">
            <v>Hora</v>
          </cell>
          <cell r="J29">
            <v>35600</v>
          </cell>
        </row>
        <row r="30">
          <cell r="G30">
            <v>28</v>
          </cell>
          <cell r="H30" t="str">
            <v>FINISHR CMI AP1100</v>
          </cell>
          <cell r="I30" t="str">
            <v>Hora</v>
          </cell>
          <cell r="J30">
            <v>130000</v>
          </cell>
        </row>
        <row r="31">
          <cell r="G31">
            <v>29</v>
          </cell>
          <cell r="H31" t="str">
            <v>Motosierra</v>
          </cell>
          <cell r="I31" t="str">
            <v>Glob</v>
          </cell>
          <cell r="J31">
            <v>45000</v>
          </cell>
        </row>
        <row r="32">
          <cell r="G32">
            <v>30</v>
          </cell>
          <cell r="H32" t="str">
            <v>Andamios</v>
          </cell>
          <cell r="I32" t="str">
            <v>Hora</v>
          </cell>
          <cell r="J32">
            <v>15000</v>
          </cell>
        </row>
        <row r="33">
          <cell r="G33">
            <v>31</v>
          </cell>
          <cell r="H33" t="str">
            <v>Retroexcavadora</v>
          </cell>
          <cell r="I33" t="str">
            <v>Hora</v>
          </cell>
          <cell r="J33">
            <v>70000</v>
          </cell>
        </row>
        <row r="34">
          <cell r="G34">
            <v>32</v>
          </cell>
          <cell r="H34" t="str">
            <v>Motobomba 3"</v>
          </cell>
          <cell r="I34" t="str">
            <v>Hora</v>
          </cell>
          <cell r="J34">
            <v>30000</v>
          </cell>
        </row>
        <row r="35">
          <cell r="G35">
            <v>33</v>
          </cell>
          <cell r="H35" t="str">
            <v>Equipo de soldadura</v>
          </cell>
          <cell r="I35" t="str">
            <v>Dia</v>
          </cell>
          <cell r="J35">
            <v>45000</v>
          </cell>
        </row>
        <row r="36">
          <cell r="G36">
            <v>34</v>
          </cell>
        </row>
        <row r="37">
          <cell r="G37">
            <v>35</v>
          </cell>
        </row>
        <row r="38">
          <cell r="G38">
            <v>36</v>
          </cell>
        </row>
        <row r="39">
          <cell r="G39">
            <v>36</v>
          </cell>
        </row>
        <row r="40">
          <cell r="G40">
            <v>37</v>
          </cell>
        </row>
        <row r="41">
          <cell r="G41">
            <v>37</v>
          </cell>
        </row>
        <row r="42">
          <cell r="G42">
            <v>38</v>
          </cell>
        </row>
        <row r="43">
          <cell r="G43">
            <v>38</v>
          </cell>
        </row>
        <row r="44">
          <cell r="G44">
            <v>39</v>
          </cell>
        </row>
        <row r="45">
          <cell r="G45">
            <v>40</v>
          </cell>
        </row>
        <row r="46">
          <cell r="G46">
            <v>40</v>
          </cell>
        </row>
        <row r="47">
          <cell r="G47">
            <v>41</v>
          </cell>
        </row>
        <row r="48">
          <cell r="G48">
            <v>42</v>
          </cell>
        </row>
        <row r="49">
          <cell r="G49">
            <v>43</v>
          </cell>
        </row>
        <row r="50">
          <cell r="G50">
            <v>44</v>
          </cell>
        </row>
        <row r="51">
          <cell r="G51">
            <v>45</v>
          </cell>
        </row>
        <row r="52">
          <cell r="G52">
            <v>46</v>
          </cell>
        </row>
        <row r="53">
          <cell r="G53">
            <v>47</v>
          </cell>
        </row>
        <row r="54">
          <cell r="G54">
            <v>48</v>
          </cell>
        </row>
        <row r="55">
          <cell r="G55">
            <v>49</v>
          </cell>
        </row>
        <row r="56">
          <cell r="G56">
            <v>50</v>
          </cell>
        </row>
        <row r="57">
          <cell r="G57">
            <v>51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101"/>
      <sheetName val="ITEM 102"/>
      <sheetName val="ITEM 103"/>
      <sheetName val="ITEM 104"/>
      <sheetName val="ITEM 105"/>
      <sheetName val="ITEM 107"/>
      <sheetName val="ITEM 108"/>
      <sheetName val="ITEM 110"/>
      <sheetName val="ITEM 202"/>
      <sheetName val="ITEM 203"/>
      <sheetName val="ITEM 204"/>
      <sheetName val="ITEM 205"/>
      <sheetName val="ITEM 206"/>
      <sheetName val="ITEM 207"/>
      <sheetName val="ITEM 208"/>
      <sheetName val="ITEM 301"/>
      <sheetName val="ITEM 401"/>
      <sheetName val="ITEM 402"/>
      <sheetName val="ITEM 403"/>
      <sheetName val="ITEM 405"/>
      <sheetName val="ITEM 406"/>
      <sheetName val="ITEM 408"/>
      <sheetName val="ITEM 411"/>
      <sheetName val="ITEM 413"/>
      <sheetName val="ITEM 417"/>
      <sheetName val="ITEM 419"/>
      <sheetName val="ITEM 420"/>
      <sheetName val="ITEM 422"/>
      <sheetName val="ITEM 423"/>
      <sheetName val="TOPOGRAFIA"/>
      <sheetName val="PROP. ECONOMICA"/>
      <sheetName val="SECC C"/>
      <sheetName val="ALTURAS"/>
      <sheetName val="E MEC"/>
      <sheetName val="E MEC POZOS"/>
      <sheetName val="E MAN PERF"/>
      <sheetName val="TUBERIA "/>
      <sheetName val="ARENA ATRAQUE"/>
      <sheetName val="RELL"/>
      <sheetName val="RET"/>
      <sheetName val="DEM-REP AND"/>
      <sheetName val="DEM AND"/>
      <sheetName val="EXC. PAV."/>
      <sheetName val="E MA M"/>
      <sheetName val="E MA CAJ"/>
      <sheetName val="TUB M"/>
      <sheetName val="ARE M"/>
      <sheetName val="RELL M"/>
      <sheetName val="RET M"/>
      <sheetName val="E MA D"/>
      <sheetName val="E MA D (CAJAS)"/>
      <sheetName val="ARE D"/>
      <sheetName val="TUB D"/>
      <sheetName val="RELL D"/>
      <sheetName val="RET D"/>
      <sheetName val="MEMORIAS Y BALANCE  PARA ACTAS "/>
    </sheetNames>
    <definedNames>
      <definedName name="ERR"/>
    </definedNames>
    <sheetDataSet>
      <sheetData sheetId="0">
        <row r="50">
          <cell r="E50">
            <v>1717.5800000000002</v>
          </cell>
        </row>
      </sheetData>
      <sheetData sheetId="1">
        <row r="19">
          <cell r="E19">
            <v>3865.41</v>
          </cell>
        </row>
      </sheetData>
      <sheetData sheetId="2">
        <row r="19">
          <cell r="E19">
            <v>584.90000000000009</v>
          </cell>
        </row>
      </sheetData>
      <sheetData sheetId="3">
        <row r="17">
          <cell r="E17">
            <v>1187.3646999999999</v>
          </cell>
        </row>
      </sheetData>
      <sheetData sheetId="4">
        <row r="13">
          <cell r="E13">
            <v>1368.6599999999999</v>
          </cell>
        </row>
      </sheetData>
      <sheetData sheetId="5">
        <row r="16">
          <cell r="E16">
            <v>2874.0800000000004</v>
          </cell>
        </row>
      </sheetData>
      <sheetData sheetId="6">
        <row r="16">
          <cell r="E16">
            <v>2618.46</v>
          </cell>
        </row>
      </sheetData>
      <sheetData sheetId="7">
        <row r="10">
          <cell r="E10">
            <v>10</v>
          </cell>
        </row>
      </sheetData>
      <sheetData sheetId="8">
        <row r="12">
          <cell r="E12">
            <v>502.38</v>
          </cell>
        </row>
      </sheetData>
      <sheetData sheetId="9">
        <row r="23">
          <cell r="E23">
            <v>69</v>
          </cell>
        </row>
      </sheetData>
      <sheetData sheetId="10">
        <row r="11">
          <cell r="E11">
            <v>1794.12</v>
          </cell>
        </row>
      </sheetData>
      <sheetData sheetId="11">
        <row r="12">
          <cell r="E12">
            <v>909.34</v>
          </cell>
        </row>
      </sheetData>
      <sheetData sheetId="12">
        <row r="13">
          <cell r="E13">
            <v>764.11</v>
          </cell>
        </row>
      </sheetData>
      <sheetData sheetId="13">
        <row r="38">
          <cell r="E38">
            <v>176</v>
          </cell>
        </row>
      </sheetData>
      <sheetData sheetId="14">
        <row r="13">
          <cell r="E13">
            <v>1587.73</v>
          </cell>
        </row>
      </sheetData>
      <sheetData sheetId="15">
        <row r="15">
          <cell r="E15">
            <v>2.78471</v>
          </cell>
        </row>
      </sheetData>
      <sheetData sheetId="16">
        <row r="34">
          <cell r="E34">
            <v>1516.27</v>
          </cell>
        </row>
      </sheetData>
      <sheetData sheetId="17">
        <row r="14">
          <cell r="E14">
            <v>4807.3100000000013</v>
          </cell>
        </row>
      </sheetData>
      <sheetData sheetId="18">
        <row r="14">
          <cell r="E14">
            <v>166.79000000000002</v>
          </cell>
        </row>
      </sheetData>
      <sheetData sheetId="19">
        <row r="20">
          <cell r="E20">
            <v>501.54999999999995</v>
          </cell>
        </row>
      </sheetData>
      <sheetData sheetId="20">
        <row r="18">
          <cell r="E18">
            <v>392.09000000000015</v>
          </cell>
        </row>
      </sheetData>
      <sheetData sheetId="21">
        <row r="19">
          <cell r="E19">
            <v>606.13</v>
          </cell>
        </row>
      </sheetData>
      <sheetData sheetId="22">
        <row r="14">
          <cell r="E14">
            <v>2787.2</v>
          </cell>
        </row>
      </sheetData>
      <sheetData sheetId="23">
        <row r="12">
          <cell r="E12">
            <v>5</v>
          </cell>
        </row>
      </sheetData>
      <sheetData sheetId="24">
        <row r="12">
          <cell r="E12">
            <v>23.25</v>
          </cell>
        </row>
      </sheetData>
      <sheetData sheetId="25">
        <row r="15">
          <cell r="E15">
            <v>2061.6206000000002</v>
          </cell>
        </row>
      </sheetData>
      <sheetData sheetId="26">
        <row r="21">
          <cell r="E21">
            <v>412.32412000000005</v>
          </cell>
        </row>
      </sheetData>
      <sheetData sheetId="27">
        <row r="14">
          <cell r="E14">
            <v>3240.2600000000011</v>
          </cell>
        </row>
      </sheetData>
      <sheetData sheetId="28">
        <row r="14">
          <cell r="E14">
            <v>1336.4</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4">
          <cell r="I64">
            <v>23</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Datos Básicos"/>
      <sheetName val="SALARIOS"/>
      <sheetName val="SUB APU"/>
      <sheetName val="INV"/>
      <sheetName val="AASHTO"/>
      <sheetName val="PESOS"/>
      <sheetName val="Formulario N° 4"/>
      <sheetName val="EQUIPO"/>
      <sheetName val="Base Muestras"/>
      <sheetName val="\\Escritorio\amv 2011\a  aaInfo"/>
      <sheetName val="\Users\avargase\AppData\Local\M"/>
      <sheetName val="\Mini HP Enero 2015\Proyectos i"/>
      <sheetName val="\C\Users\avargase\AppData\Local"/>
      <sheetName val="\Volumes\USB PIOLIN\Escritorio\"/>
      <sheetName val="CANT OBR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ANALISIS RESUMIDOS"/>
      <sheetName val="L PRECI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L PRECIOS"/>
      <sheetName val="ESTADO VÍA-CRIT.TECNICO"/>
      <sheetName val="Gast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Gastos"/>
      <sheetName val="L 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etalleMovimientoCuenta"/>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atos básicos"/>
      <sheetName val="Da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Instructiv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 val="ESTADO RED"/>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presu ofi"/>
      <sheetName val="expe"/>
      <sheetName val="presup"/>
      <sheetName val="apu exc"/>
      <sheetName val="apu rell"/>
      <sheetName val="apu tub"/>
      <sheetName val="apu Subb"/>
      <sheetName val="apu gav"/>
      <sheetName val="apu cct f"/>
      <sheetName val="apu ancl"/>
      <sheetName val="apu cct G rec"/>
      <sheetName val="apu cct G mur"/>
      <sheetName val="apu cct D mur"/>
      <sheetName val="apu aceros"/>
      <sheetName val="apu cunet"/>
      <sheetName val="apu disip"/>
      <sheetName val="Isumos"/>
      <sheetName val="Prog"/>
      <sheetName val="Reprogram"/>
      <sheetName val="equipo"/>
      <sheetName val="Anexo No 8"/>
      <sheetName val="presup (2)"/>
      <sheetName val="Gast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Gastos"/>
      <sheetName val="PRESUPUESTO"/>
      <sheetName val="ANALISIS RESUMIDOS"/>
      <sheetName val="MANO DE OBRA"/>
    </sheetNames>
    <sheetDataSet>
      <sheetData sheetId="0" refreshError="1"/>
      <sheetData sheetId="1" refreshError="1"/>
      <sheetData sheetId="2" refreshError="1"/>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PE_02"/>
      <sheetName val="PE-02"/>
      <sheetName val="Listado"/>
      <sheetName val="PESOS"/>
      <sheetName val="PRESUPUESTO"/>
      <sheetName val="5. MODIFICATORIA"/>
      <sheetName val="letra"/>
      <sheetName val="PRECIOS"/>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Insum"/>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efreshError="1"/>
      <sheetData sheetId="1">
        <row r="2">
          <cell r="B2">
            <v>1</v>
          </cell>
          <cell r="C2">
            <v>201</v>
          </cell>
          <cell r="D2" t="str">
            <v>Excavación de cortes canales y prestamos (acarreo hasta 5 kms)</v>
          </cell>
          <cell r="E2" t="str">
            <v>m³</v>
          </cell>
          <cell r="F2">
            <v>1469.29</v>
          </cell>
          <cell r="G2">
            <v>11540</v>
          </cell>
        </row>
        <row r="3">
          <cell r="B3">
            <v>2</v>
          </cell>
          <cell r="C3">
            <v>300</v>
          </cell>
          <cell r="D3" t="str">
            <v>ESTRUCTURA DE LA VÍA</v>
          </cell>
        </row>
        <row r="4">
          <cell r="B4">
            <v>3</v>
          </cell>
          <cell r="C4">
            <v>301</v>
          </cell>
          <cell r="D4" t="str">
            <v>Terraplén con material crudo de rio seleccionado T. max. 3" (zaranda)</v>
          </cell>
          <cell r="E4" t="str">
            <v>m³</v>
          </cell>
          <cell r="F4">
            <v>761.25</v>
          </cell>
          <cell r="G4">
            <v>39191</v>
          </cell>
        </row>
        <row r="5">
          <cell r="B5">
            <v>4</v>
          </cell>
          <cell r="C5">
            <v>302</v>
          </cell>
          <cell r="D5" t="str">
            <v>Sub base granular Triturada</v>
          </cell>
          <cell r="E5" t="str">
            <v>m³</v>
          </cell>
          <cell r="F5">
            <v>442</v>
          </cell>
          <cell r="G5">
            <v>62063</v>
          </cell>
        </row>
        <row r="6">
          <cell r="B6">
            <v>5</v>
          </cell>
          <cell r="C6">
            <v>303</v>
          </cell>
          <cell r="D6" t="str">
            <v>Sobreacarreos o transporte de material vía pavimentada sub base y terraplén</v>
          </cell>
          <cell r="E6" t="str">
            <v>m³-km</v>
          </cell>
          <cell r="F6">
            <v>9626</v>
          </cell>
          <cell r="G6">
            <v>1325</v>
          </cell>
        </row>
        <row r="7">
          <cell r="B7">
            <v>6</v>
          </cell>
          <cell r="C7">
            <v>304</v>
          </cell>
          <cell r="D7" t="str">
            <v>Pavimento en Concreto Hidráulico resistencia 280 kg/cm2 - 4000 psi, Incluye Juntas y Pasadores</v>
          </cell>
          <cell r="E7" t="str">
            <v>m³</v>
          </cell>
          <cell r="F7">
            <v>260</v>
          </cell>
          <cell r="G7">
            <v>590180</v>
          </cell>
        </row>
        <row r="8">
          <cell r="B8">
            <v>7</v>
          </cell>
          <cell r="C8">
            <v>400</v>
          </cell>
          <cell r="D8" t="str">
            <v>SEÑALIZACIÓN</v>
          </cell>
        </row>
        <row r="9">
          <cell r="B9">
            <v>8</v>
          </cell>
          <cell r="C9">
            <v>401</v>
          </cell>
          <cell r="D9" t="str">
            <v>Líneas de demarcación de ancho 12 cm con pintura acrílica, incluye micro esferas (INV. 700.1)</v>
          </cell>
          <cell r="E9" t="str">
            <v>m</v>
          </cell>
          <cell r="F9">
            <v>780</v>
          </cell>
          <cell r="G9">
            <v>1883</v>
          </cell>
        </row>
        <row r="10">
          <cell r="B10">
            <v>9</v>
          </cell>
          <cell r="C10">
            <v>402</v>
          </cell>
          <cell r="D10" t="str">
            <v>Señales preventivas (SP) y reglamentarias (SR) 75 X 75 cm</v>
          </cell>
          <cell r="E10" t="str">
            <v>und</v>
          </cell>
          <cell r="F10">
            <v>2</v>
          </cell>
          <cell r="G10">
            <v>199290</v>
          </cell>
        </row>
        <row r="11">
          <cell r="B11">
            <v>10</v>
          </cell>
          <cell r="C11">
            <v>500</v>
          </cell>
          <cell r="D11" t="str">
            <v>OBRAS DE ARTE Y COMPLEMENTARIAS</v>
          </cell>
        </row>
        <row r="12">
          <cell r="B12">
            <v>11</v>
          </cell>
          <cell r="C12">
            <v>501</v>
          </cell>
          <cell r="D12" t="str">
            <v>Andenes en concreto de resistencia 3000 psi, espesor 0.10 m reforzado con malla Q-4 incluye relleno y excavación</v>
          </cell>
          <cell r="E12" t="str">
            <v>m²</v>
          </cell>
          <cell r="F12">
            <v>390</v>
          </cell>
          <cell r="G12">
            <v>56006</v>
          </cell>
        </row>
        <row r="13">
          <cell r="B13">
            <v>12</v>
          </cell>
          <cell r="C13">
            <v>502</v>
          </cell>
          <cell r="D13" t="str">
            <v>Bordillo Prefabricado (0.80 x 0.10 x 0.25 m) Incluye mortero de pegue y nivelación 0.03 m</v>
          </cell>
          <cell r="E13" t="str">
            <v>m</v>
          </cell>
          <cell r="F13">
            <v>520</v>
          </cell>
          <cell r="G13">
            <v>30452</v>
          </cell>
        </row>
        <row r="14">
          <cell r="B14">
            <v>13</v>
          </cell>
          <cell r="C14">
            <v>503</v>
          </cell>
          <cell r="D14" t="str">
            <v>Sardinel en Concreto 2500 Psi  0.5 m x 0.3 m x 0.15 m (Con ref.)</v>
          </cell>
          <cell r="E14" t="str">
            <v>m</v>
          </cell>
          <cell r="F14">
            <v>520</v>
          </cell>
          <cell r="G14">
            <v>57989</v>
          </cell>
        </row>
        <row r="15">
          <cell r="B15">
            <v>14</v>
          </cell>
          <cell r="C15">
            <v>504</v>
          </cell>
          <cell r="D15" t="str">
            <v>Cuneta tipo  C-1 concreto 3000 Psi (a=0.45 m)</v>
          </cell>
          <cell r="E15" t="str">
            <v>m</v>
          </cell>
          <cell r="F15">
            <v>520</v>
          </cell>
          <cell r="G15">
            <v>28150</v>
          </cell>
        </row>
        <row r="16">
          <cell r="B16">
            <v>15</v>
          </cell>
          <cell r="D16" t="str">
            <v>ACUEDUCTO</v>
          </cell>
        </row>
        <row r="17">
          <cell r="B17">
            <v>16</v>
          </cell>
          <cell r="C17">
            <v>700</v>
          </cell>
          <cell r="D17" t="str">
            <v>PRELIMINARES</v>
          </cell>
        </row>
        <row r="18">
          <cell r="B18">
            <v>17</v>
          </cell>
          <cell r="C18">
            <v>701</v>
          </cell>
          <cell r="D18" t="str">
            <v>Replanteo y localización de tuberías de acueducto</v>
          </cell>
          <cell r="E18" t="str">
            <v>m</v>
          </cell>
          <cell r="F18">
            <v>200</v>
          </cell>
          <cell r="G18">
            <v>1673</v>
          </cell>
        </row>
        <row r="19">
          <cell r="B19">
            <v>18</v>
          </cell>
          <cell r="C19">
            <v>710</v>
          </cell>
          <cell r="D19" t="str">
            <v>EXCAVACIONES Y RELLENOS</v>
          </cell>
        </row>
        <row r="20">
          <cell r="B20">
            <v>19</v>
          </cell>
          <cell r="C20">
            <v>711</v>
          </cell>
          <cell r="D20" t="str">
            <v>Excavación manual en conglomerado</v>
          </cell>
          <cell r="E20" t="str">
            <v>m3</v>
          </cell>
          <cell r="F20">
            <v>112</v>
          </cell>
          <cell r="G20">
            <v>42434</v>
          </cell>
        </row>
        <row r="21">
          <cell r="B21">
            <v>20</v>
          </cell>
          <cell r="C21">
            <v>712</v>
          </cell>
          <cell r="D21" t="str">
            <v>Relleno en arena lavada apisonada para atraque de la tubería con transporte</v>
          </cell>
          <cell r="E21" t="str">
            <v>m3</v>
          </cell>
          <cell r="F21">
            <v>10</v>
          </cell>
          <cell r="G21">
            <v>50437</v>
          </cell>
        </row>
        <row r="22">
          <cell r="B22">
            <v>21</v>
          </cell>
          <cell r="C22">
            <v>713</v>
          </cell>
          <cell r="D22" t="str">
            <v>Relleno en material seleccionado de la excavación
compactado</v>
          </cell>
          <cell r="E22" t="str">
            <v>m3</v>
          </cell>
          <cell r="F22">
            <v>70</v>
          </cell>
          <cell r="G22">
            <v>20195</v>
          </cell>
        </row>
        <row r="23">
          <cell r="B23">
            <v>22</v>
          </cell>
          <cell r="C23">
            <v>720</v>
          </cell>
          <cell r="D23" t="str">
            <v>SUMINISTRO E INSTALACIÓN DE TUBERÍAS RED PRINCIPAL</v>
          </cell>
        </row>
        <row r="24">
          <cell r="B24">
            <v>23</v>
          </cell>
          <cell r="C24">
            <v>721</v>
          </cell>
          <cell r="D24" t="str">
            <v>Tuberia presion PVC RDE 21 3". Suministro e instal.</v>
          </cell>
          <cell r="E24" t="str">
            <v>ml</v>
          </cell>
          <cell r="F24">
            <v>200</v>
          </cell>
          <cell r="G24">
            <v>37531</v>
          </cell>
        </row>
        <row r="25">
          <cell r="B25">
            <v>24</v>
          </cell>
          <cell r="C25">
            <v>730</v>
          </cell>
          <cell r="D25" t="str">
            <v>ACOMETIDAS</v>
          </cell>
        </row>
        <row r="26">
          <cell r="B26">
            <v>25</v>
          </cell>
          <cell r="C26">
            <v>731</v>
          </cell>
          <cell r="D26" t="str">
            <v>Tuberia de Polietileno PE 80  PN-16 de 20 mm = 1/2"</v>
          </cell>
          <cell r="E26" t="str">
            <v>ml</v>
          </cell>
          <cell r="F26">
            <v>120</v>
          </cell>
          <cell r="G26">
            <v>2371</v>
          </cell>
        </row>
        <row r="27">
          <cell r="B27">
            <v>26</v>
          </cell>
          <cell r="C27">
            <v>733</v>
          </cell>
          <cell r="D27" t="str">
            <v>Registro de corte Ø=1/2". Suministro e Instal.</v>
          </cell>
          <cell r="E27" t="str">
            <v>und</v>
          </cell>
          <cell r="F27">
            <v>20</v>
          </cell>
          <cell r="G27">
            <v>28608</v>
          </cell>
        </row>
        <row r="28">
          <cell r="B28">
            <v>27</v>
          </cell>
          <cell r="D28" t="str">
            <v>RED SANITARIA</v>
          </cell>
        </row>
        <row r="29">
          <cell r="B29">
            <v>28</v>
          </cell>
          <cell r="C29">
            <v>900</v>
          </cell>
          <cell r="D29" t="str">
            <v>PRELIMINARES</v>
          </cell>
        </row>
        <row r="30">
          <cell r="B30">
            <v>29</v>
          </cell>
          <cell r="C30">
            <v>901</v>
          </cell>
          <cell r="D30" t="str">
            <v>Replanteo y localización de tuberías de alcantarillado</v>
          </cell>
          <cell r="E30" t="str">
            <v>m</v>
          </cell>
          <cell r="F30">
            <v>262</v>
          </cell>
          <cell r="G30">
            <v>2371</v>
          </cell>
        </row>
        <row r="31">
          <cell r="B31">
            <v>30</v>
          </cell>
          <cell r="C31">
            <v>910</v>
          </cell>
          <cell r="D31" t="str">
            <v>EXCAVACIONES Y RELLENOS</v>
          </cell>
        </row>
        <row r="32">
          <cell r="B32">
            <v>31</v>
          </cell>
          <cell r="C32">
            <v>911</v>
          </cell>
          <cell r="D32" t="str">
            <v>Excavación mecánica en material conglomerado 0 - 2 m (área restringida)</v>
          </cell>
          <cell r="E32" t="str">
            <v>m3</v>
          </cell>
          <cell r="F32">
            <v>349.2</v>
          </cell>
          <cell r="G32">
            <v>5397</v>
          </cell>
        </row>
        <row r="33">
          <cell r="B33">
            <v>32</v>
          </cell>
          <cell r="C33">
            <v>912</v>
          </cell>
          <cell r="D33" t="str">
            <v>Relleno zona de atraque de tubería con material base granular triturado (tamaño máximo 1 1/2")</v>
          </cell>
          <cell r="E33" t="str">
            <v>m3</v>
          </cell>
          <cell r="F33">
            <v>25.15</v>
          </cell>
          <cell r="G33">
            <v>78102</v>
          </cell>
        </row>
        <row r="34">
          <cell r="B34">
            <v>33</v>
          </cell>
          <cell r="C34">
            <v>913</v>
          </cell>
          <cell r="D34" t="str">
            <v>Relleno en material seleccionado de la excavación
compactado</v>
          </cell>
          <cell r="E34" t="str">
            <v>m3</v>
          </cell>
          <cell r="F34">
            <v>91.7</v>
          </cell>
          <cell r="G34">
            <v>17400</v>
          </cell>
        </row>
        <row r="35">
          <cell r="B35">
            <v>34</v>
          </cell>
          <cell r="C35">
            <v>914</v>
          </cell>
          <cell r="D35" t="str">
            <v xml:space="preserve">Excavación manual en conglomerado </v>
          </cell>
          <cell r="E35" t="str">
            <v>m3</v>
          </cell>
          <cell r="F35">
            <v>16</v>
          </cell>
          <cell r="G35">
            <v>42434</v>
          </cell>
        </row>
        <row r="36">
          <cell r="B36">
            <v>35</v>
          </cell>
          <cell r="C36">
            <v>915</v>
          </cell>
          <cell r="D36" t="str">
            <v xml:space="preserve">Cargue y retiro mecánico de material, con acarreo a 6 Kms </v>
          </cell>
          <cell r="E36" t="str">
            <v>m3</v>
          </cell>
          <cell r="F36">
            <v>17.5</v>
          </cell>
          <cell r="G36">
            <v>10848</v>
          </cell>
        </row>
        <row r="37">
          <cell r="B37">
            <v>36</v>
          </cell>
          <cell r="C37">
            <v>920</v>
          </cell>
          <cell r="D37" t="str">
            <v>SUMINISTRO E INSTALACIÓN DE TUBERÍA</v>
          </cell>
        </row>
        <row r="38">
          <cell r="B38">
            <v>37</v>
          </cell>
          <cell r="C38">
            <v>921</v>
          </cell>
          <cell r="D38" t="str">
            <v>Tubería Polietileno de alta densidad alcantarillado 8". Suministro e instal.</v>
          </cell>
          <cell r="E38" t="str">
            <v>ml</v>
          </cell>
          <cell r="F38">
            <v>150</v>
          </cell>
          <cell r="G38">
            <v>35316</v>
          </cell>
        </row>
        <row r="39">
          <cell r="B39">
            <v>38</v>
          </cell>
          <cell r="C39">
            <v>922</v>
          </cell>
          <cell r="D39" t="str">
            <v>Tuberia Polietileno de alta densidad alcantarillado 6". Suministro e instal.</v>
          </cell>
          <cell r="E39" t="str">
            <v>ml</v>
          </cell>
          <cell r="F39">
            <v>112</v>
          </cell>
          <cell r="G39">
            <v>24947</v>
          </cell>
        </row>
        <row r="40">
          <cell r="B40">
            <v>39</v>
          </cell>
          <cell r="C40">
            <v>923</v>
          </cell>
          <cell r="D40" t="str">
            <v>Kit Silla Yee PVC 8 x 6 (200 x 160 mm), Suministro e instal.</v>
          </cell>
          <cell r="E40" t="str">
            <v>und</v>
          </cell>
          <cell r="F40">
            <v>16</v>
          </cell>
          <cell r="G40">
            <v>119714</v>
          </cell>
        </row>
        <row r="41">
          <cell r="B41">
            <v>40</v>
          </cell>
          <cell r="C41">
            <v>924</v>
          </cell>
          <cell r="D41" t="str">
            <v>Retiro de tuberia existente con manejo de aguas residuales de 0" a 12"</v>
          </cell>
          <cell r="E41" t="str">
            <v>m</v>
          </cell>
          <cell r="F41">
            <v>150</v>
          </cell>
          <cell r="G41">
            <v>6822</v>
          </cell>
        </row>
        <row r="42">
          <cell r="B42">
            <v>41</v>
          </cell>
          <cell r="C42">
            <v>930</v>
          </cell>
          <cell r="D42" t="str">
            <v>CAJAS</v>
          </cell>
        </row>
        <row r="43">
          <cell r="B43">
            <v>42</v>
          </cell>
          <cell r="C43">
            <v>931</v>
          </cell>
          <cell r="D43" t="str">
            <v>Caja de inspección sanitaria de 1*1m libres con excavación, base recebo, marco y tapa de concreto reforzado 3000 psi</v>
          </cell>
          <cell r="E43" t="str">
            <v>und</v>
          </cell>
          <cell r="F43">
            <v>16</v>
          </cell>
          <cell r="G43">
            <v>735934</v>
          </cell>
        </row>
        <row r="44">
          <cell r="B44">
            <v>43</v>
          </cell>
          <cell r="C44">
            <v>940</v>
          </cell>
          <cell r="D44" t="str">
            <v>POZOS DE INSPECCIÓN</v>
          </cell>
        </row>
        <row r="45">
          <cell r="B45">
            <v>44</v>
          </cell>
          <cell r="C45">
            <v>941</v>
          </cell>
          <cell r="D45" t="str">
            <v>Pozo de Inspección recto (sin cono truncado) H= 1.5 - 2.0 m Ø 1.50 m</v>
          </cell>
          <cell r="E45" t="str">
            <v>und</v>
          </cell>
          <cell r="F45">
            <v>2</v>
          </cell>
          <cell r="G45">
            <v>1941149</v>
          </cell>
        </row>
        <row r="46">
          <cell r="B46">
            <v>45</v>
          </cell>
          <cell r="C46">
            <v>942</v>
          </cell>
          <cell r="D46" t="str">
            <v>Tapa pozo de Inspección en HD. con sistema de seguridad</v>
          </cell>
          <cell r="E46" t="str">
            <v>und</v>
          </cell>
          <cell r="F46">
            <v>2</v>
          </cell>
          <cell r="G46">
            <v>734733</v>
          </cell>
        </row>
        <row r="47">
          <cell r="B47">
            <v>46</v>
          </cell>
          <cell r="C47">
            <v>943</v>
          </cell>
          <cell r="D47" t="str">
            <v>Tala de arbol Ø&gt;0.50 m; incluye apeo, desramado, troceo, pelado, repique, apilado en troncos y disposición final 2 km</v>
          </cell>
          <cell r="E47" t="str">
            <v>und</v>
          </cell>
          <cell r="F47">
            <v>7</v>
          </cell>
          <cell r="G47">
            <v>238971</v>
          </cell>
        </row>
      </sheetData>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 1"/>
      <sheetName val="Cantidades"/>
    </sheetNames>
    <sheetDataSet>
      <sheetData sheetId="0" refreshError="1"/>
      <sheetData sheetId="1" refreshError="1"/>
      <sheetData sheetId="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JARDIN v2"/>
      <sheetName val="CRONOGRAMA JARDIN "/>
      <sheetName val="PTO DEFINITIVO JARDIN "/>
      <sheetName val="PTO DEFINITIVO JARDIN  (2)"/>
      <sheetName val="APU OBRAS PRELIMINARES "/>
      <sheetName val="APU MOVIMIENTO DE TIERRA"/>
      <sheetName val="APU CIMIENTOS"/>
      <sheetName val="APU MAMPOSTERIA"/>
      <sheetName val="PRESUPUESTO 1950"/>
      <sheetName val="APU ESTRUCTURAS EN CONCRETO"/>
      <sheetName val="DESAGUES E INST. SUBTERRANEAS"/>
      <sheetName val="PINTURA GRAL ACABADOS"/>
      <sheetName val="PISOS ACABADOS"/>
      <sheetName val="ENCHAPES Y ACCESORIOS"/>
      <sheetName val="PISOS BASES"/>
      <sheetName val="APU PAÑETES"/>
      <sheetName val="CARPIN- METALICA - MADERA "/>
      <sheetName val="CARPIN- METALICA - MADERA ALUMI"/>
      <sheetName val="APARATOS SANITARIOS"/>
      <sheetName val="CERRAJERIA"/>
      <sheetName val="VIDRIOS Y ESPEJOS"/>
      <sheetName val="APU CUBIERTA "/>
      <sheetName val="IMPERMEABILIZACION"/>
      <sheetName val="INSTALACIONES HIDROSANIT"/>
      <sheetName val="LISTADO DE MATERIALES"/>
      <sheetName val="PRESUPUESTO"/>
      <sheetName val="PRESUPUESTO (20)"/>
      <sheetName val="PRESUPUESTO 1930"/>
      <sheetName val="PRESUPUESTO 1950 (2)"/>
      <sheetName val=" ORNAMENTALES"/>
      <sheetName val="EXTERIORES"/>
      <sheetName val="LIMPIEZA GENERAL"/>
      <sheetName val="MANO DE OBRA Y CUADRILLAS (2)"/>
      <sheetName val="MANO DE OBRA "/>
      <sheetName val="ANALISIS BASICOS"/>
      <sheetName val="Hoj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0">
          <cell r="D30" t="str">
            <v>M2</v>
          </cell>
        </row>
        <row r="172">
          <cell r="D172" t="str">
            <v>M2</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row r="10">
          <cell r="F10">
            <v>15</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te mula"/>
      <sheetName val="sacos suelo"/>
      <sheetName val="PIEDRA PEG 1"/>
      <sheetName val="LOC REPL 1"/>
      <sheetName val="SARDINEL"/>
      <sheetName val="PIEDRA RAJON"/>
      <sheetName val="CICLOPEO"/>
      <sheetName val="ACERO 37 CIMEN"/>
      <sheetName val="ZAPATAS 3000"/>
      <sheetName val="VIGA AMARRE "/>
      <sheetName val="RELLE COMP"/>
      <sheetName val="ACERO 60 PEDES"/>
      <sheetName val="ACERO 37 PEDEST"/>
      <sheetName val="CON 3000 PEDEST"/>
      <sheetName val="CERCHA met"/>
      <sheetName val="colum met"/>
      <sheetName val="viga met"/>
      <sheetName val="correa met"/>
      <sheetName val="contraviento"/>
      <sheetName val="perno"/>
      <sheetName val="templete"/>
      <sheetName val="teja cindu"/>
      <sheetName val="canal laton"/>
      <sheetName val="camara 274"/>
      <sheetName val="4 CABLES"/>
      <sheetName val="BAJANTE 1&quot;"/>
      <sheetName val="MEDIDOR TRIF"/>
      <sheetName val="PTO ELEC"/>
      <sheetName val="ACOM SUBT"/>
      <sheetName val="TABLERO TRIF"/>
      <sheetName val="CORTA CIR B"/>
      <sheetName val="CORTA CIR M"/>
      <sheetName val="ACOM AER"/>
      <sheetName val="ACOM AER 4"/>
      <sheetName val="ACOM AER 6"/>
      <sheetName val="CABLE CU"/>
      <sheetName val="REFLECTOR"/>
      <sheetName val="BORDILLO LADRI"/>
      <sheetName val="DIL ADO GRES .24"/>
      <sheetName val="CUBIERTA METAL"/>
      <sheetName val="teja termo"/>
      <sheetName val="LOC REPL (2)"/>
      <sheetName val="DESC MAQ RETI (2)"/>
      <sheetName val="REC COMUM (2)"/>
      <sheetName val="PLACA BASE CONCR (2)"/>
      <sheetName val="columneta"/>
      <sheetName val="ACERO 37 (2)"/>
      <sheetName val="ACERO 60 (2)"/>
      <sheetName val="MAMP MAGUNCIA"/>
      <sheetName val="PINTURA"/>
      <sheetName val="DEMOL PLAC"/>
      <sheetName val="PLACA BASE CONCR (3)"/>
      <sheetName val="BORDILLO LADRI (2)"/>
      <sheetName val="DIL ADO GRES .12"/>
      <sheetName val="empradizacion"/>
      <sheetName val="PALMA MA"/>
      <sheetName val="banca"/>
      <sheetName val="caneca"/>
      <sheetName val="Parque3"/>
      <sheetName val="POMARROSO"/>
      <sheetName val="con 2500"/>
      <sheetName val="GROUTING"/>
      <sheetName val="PIEDRA 1l2 ZONGA"/>
      <sheetName val="ladrillo estruct"/>
      <sheetName val="pin lam llena"/>
      <sheetName val="marcos"/>
      <sheetName val="tteton"/>
      <sheetName val="tte m3"/>
      <sheetName val="Equipos"/>
      <sheetName val="ANTICIPO 1"/>
      <sheetName val="CRONOGRAMA"/>
      <sheetName val="media"/>
      <sheetName val="Presupuesto Total"/>
      <sheetName val="1.1"/>
      <sheetName val="2.1"/>
      <sheetName val="2.2"/>
      <sheetName val="3.1"/>
      <sheetName val="3.2"/>
      <sheetName val="3.3"/>
      <sheetName val="3.4"/>
      <sheetName val="4.1"/>
      <sheetName val="4.2"/>
      <sheetName val="5.1"/>
      <sheetName val="6.1"/>
      <sheetName val="1.10"/>
      <sheetName val="1.2"/>
      <sheetName val="2.10"/>
      <sheetName val="2.20"/>
      <sheetName val="2.3"/>
      <sheetName val="2.4"/>
      <sheetName val="2.5"/>
      <sheetName val="2.6"/>
      <sheetName val="2.7"/>
      <sheetName val="2.8"/>
      <sheetName val="3.10"/>
      <sheetName val="3.20"/>
      <sheetName val="4.10"/>
      <sheetName val="con 1.2.3"/>
      <sheetName val="muro lad"/>
      <sheetName val="ACERO 37"/>
      <sheetName val="ANÁLISIS PRESTACIONALsan"/>
      <sheetName val="AIUsan"/>
      <sheetName val="PLAN ANTICIPO "/>
      <sheetName val="PLACA "/>
      <sheetName val="tapa 5cm"/>
      <sheetName val="ACERO 60"/>
      <sheetName val="malla q2"/>
      <sheetName val="con POBRE1.3.3 "/>
      <sheetName val="PAÑETE"/>
      <sheetName val="mortero"/>
      <sheetName val="materiales"/>
      <sheetName val="personal"/>
      <sheetName val="concreto 3000"/>
      <sheetName val="Costos alc acu mixto"/>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1">
          <cell r="A1" t="str">
            <v>CONTRATAR LA CONSTRUCCIÓN DE REDES DE ALCANTARILLADO SANITARIO Y ACUEDUCTO PARA EL SECTOR DEL INTERNADO MIXTO DEL MUNICIPIO DE HATO COROZAL CASANARE</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PRE-ACTA PARCIAL 4"/>
      <sheetName val="RESUMEN SEPT,C1"/>
      <sheetName val="RESUMEN OCT,C2"/>
      <sheetName val="ARRECIFE OC-1"/>
      <sheetName val="TRANSP,ACOPIO,K17.5"/>
      <sheetName val="ARRECIFE VIA OC-PAL"/>
      <sheetName val="ARREC,OCELOTE 2"/>
      <sheetName val="ARREC,OCELOTE 3"/>
      <sheetName val="SEPTIEMBRE"/>
      <sheetName val="OCTUBRE"/>
      <sheetName val="SEÑALIZA VIA,C3"/>
      <sheetName val="SEÑALES"/>
      <sheetName val="POR COBR,M3,KM,C4"/>
      <sheetName val="ACTA 04 PSLM"/>
      <sheetName val="ACTA 04 PSLM.xl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 val="Hoja3"/>
      <sheetName val="MANO DE OBRA"/>
      <sheetName val="1.1"/>
      <sheetName val="EQUIPO"/>
      <sheetName val="TUBERIA"/>
      <sheetName val="Hoja2"/>
      <sheetName val="Copia de PRECIOS matto Area Nor"/>
      <sheetName val="TARIFAS"/>
      <sheetName val="5094-2003"/>
      <sheetName val="BASE"/>
    </sheetNames>
    <sheetDataSet>
      <sheetData sheetId="0"/>
      <sheetData sheetId="1"/>
      <sheetData sheetId="2">
        <row r="2">
          <cell r="L2">
            <v>135</v>
          </cell>
        </row>
      </sheetData>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G2" t="str">
            <v>COLOMBIA</v>
          </cell>
        </row>
        <row r="3">
          <cell r="G3" t="str">
            <v>EXTRANJERO</v>
          </cell>
        </row>
      </sheetData>
      <sheetData sheetId="13"/>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CO"/>
      <sheetName val="EXPER.GRAL-PRECAL"/>
      <sheetName val="RESUMEN EXP. GENERAL"/>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F3" t="str">
            <v>DOCTOR EN ASEGURAMIENTO DE LA CALIDAD</v>
          </cell>
        </row>
        <row r="5">
          <cell r="F5" t="str">
            <v>DOCTOR EN ESTRUCTURAS</v>
          </cell>
        </row>
        <row r="7">
          <cell r="F7" t="str">
            <v>DOCTOR EN GEOTECNIA</v>
          </cell>
        </row>
        <row r="8">
          <cell r="F8" t="str">
            <v>DOCTOR EN HIDRAULICA</v>
          </cell>
        </row>
        <row r="9">
          <cell r="F9" t="str">
            <v>DOCTOR EN PAVIMENTOS</v>
          </cell>
        </row>
        <row r="10">
          <cell r="F10" t="str">
            <v>ESPECIALISTA EN ADMINISTRACION DE EMPRESAS</v>
          </cell>
        </row>
        <row r="11">
          <cell r="F11" t="str">
            <v>ESPECIALISTA EN ADMINISTRACION DE OBRAS CIVILES</v>
          </cell>
        </row>
        <row r="12">
          <cell r="F12" t="str">
            <v>ESPECIALISTA EN ADMINISTRACION TOTAL DE LA CALIDAD Y PRODUCTIVIDAD</v>
          </cell>
        </row>
        <row r="13">
          <cell r="F13" t="str">
            <v>ESPECIALISTA EN ADMINISTRACION Y GERENCIA DE SISTEMAS DE CALIDAD</v>
          </cell>
        </row>
        <row r="14">
          <cell r="F14" t="str">
            <v>ESPECIALISTA EN ALTA GERENCIA (ENFASIS EN CALIDAD)</v>
          </cell>
        </row>
        <row r="15">
          <cell r="F15" t="str">
            <v>ESPECIALISTA EN AMBIENTAL</v>
          </cell>
        </row>
        <row r="16">
          <cell r="F16" t="str">
            <v>ESPECIALISTA EN ASEGURAMIENTO DE LA CALIDAD</v>
          </cell>
        </row>
        <row r="17">
          <cell r="F17" t="str">
            <v>ESPECIALISTA EN ASFALTOS PARA PAVIMENTOS</v>
          </cell>
        </row>
        <row r="18">
          <cell r="F18" t="str">
            <v>ESPECIALISTA EN GERENCIA DE OBRA</v>
          </cell>
        </row>
        <row r="19">
          <cell r="F19" t="str">
            <v>ESPECIALISTA EN CONSTRUCCIÓN</v>
          </cell>
        </row>
        <row r="20">
          <cell r="F20" t="str">
            <v>ESPECIALISTA EN DISEÑO DE VIAS URBANAS, TRÁNSITO Y TRANSPORTE</v>
          </cell>
        </row>
        <row r="21">
          <cell r="F21" t="str">
            <v>ESPECIALISTA EN DISEÑO Y CONSERVACION DE VIAS</v>
          </cell>
        </row>
        <row r="22">
          <cell r="F22" t="str">
            <v>ESPECIALISTA EN DISEÑO Y CONSTRUCCION DE VIAS Y AEROPISTAS</v>
          </cell>
        </row>
        <row r="23">
          <cell r="F23" t="str">
            <v>ESPECIALISTA EN DISEÑO Y CONSTRUCCION DE PUENTES</v>
          </cell>
        </row>
        <row r="24">
          <cell r="F24" t="str">
            <v>ESPECIALISTA EN ESTRUCTURAS</v>
          </cell>
        </row>
        <row r="25">
          <cell r="F25" t="str">
            <v>ESPECIALISTA EN ESTUDIOS Y EVALUACION DEL IMPACTO AMBIENTAL</v>
          </cell>
        </row>
        <row r="26">
          <cell r="F26" t="str">
            <v>ESPECIALISTA EN EVALUACIÓN DE RIESGOS Y PREVENCIÓN DE DESASTRES</v>
          </cell>
        </row>
        <row r="27">
          <cell r="F27" t="str">
            <v>ESPECIALISTA EN EVALUACIÓN Y DESARROLLO DE PROYECTOS</v>
          </cell>
        </row>
        <row r="28">
          <cell r="F28" t="str">
            <v>ESPECIALISTA EN FOTOINTERPRETACIÓNAPLICADA A LA INGENIERIA CIVIL</v>
          </cell>
        </row>
        <row r="29">
          <cell r="F29" t="str">
            <v>ESPECIALISTA EN GEOTECNIA</v>
          </cell>
        </row>
        <row r="30">
          <cell r="F30" t="str">
            <v>ESPECIALISTA EN GEOTECNIA VIAL</v>
          </cell>
        </row>
        <row r="31">
          <cell r="F31" t="str">
            <v>ESPECIALISTA EN GERENCIA AMBIENTAL</v>
          </cell>
        </row>
        <row r="32">
          <cell r="F32" t="str">
            <v>ESPECIALISTA EN GERENCIA DE CONSTRUCCIONES</v>
          </cell>
        </row>
        <row r="33">
          <cell r="F33" t="str">
            <v>ESPECIALISTA EN GERENCIA DE EMPRESAS CONSTRUCTORAS</v>
          </cell>
        </row>
        <row r="34">
          <cell r="F34" t="str">
            <v>ESPECIALISTA EN GERENCIA DE LA CALIDAD</v>
          </cell>
        </row>
        <row r="35">
          <cell r="F35" t="str">
            <v>ESPECIALISTA EN GERENCIA DE PROYECTOS</v>
          </cell>
        </row>
        <row r="36">
          <cell r="F36" t="str">
            <v>ESPECIALISTA EN GERENCIA DE PROYECTOS DE CONSTRUCCIÓN</v>
          </cell>
        </row>
        <row r="37">
          <cell r="F37" t="str">
            <v>ESPECIALISTA EN GERENCIA E INTERVENTORÍA DE OBRAS CIVILES</v>
          </cell>
        </row>
        <row r="38">
          <cell r="F38" t="str">
            <v>ESPECIALISTA EN HIDRAULICA</v>
          </cell>
        </row>
        <row r="39">
          <cell r="F39" t="str">
            <v>ESPECIALISTA EN HIDROLOGIA</v>
          </cell>
        </row>
        <row r="40">
          <cell r="F40" t="str">
            <v>ESPECIALISTA EN INFRAESTRUCTURA VIAL</v>
          </cell>
        </row>
        <row r="41">
          <cell r="F41" t="str">
            <v>ESPECIALISTA EN INGENIERIA DE LA CALIDAD Y EL COMPORTAMIENTO</v>
          </cell>
        </row>
        <row r="42">
          <cell r="F42" t="str">
            <v>ESPECIALISTA EN INGENIERIA DE PAVIMENTOS</v>
          </cell>
        </row>
        <row r="43">
          <cell r="F43" t="str">
            <v>ESPECIALISTA EN INGENIERIA DE PAVIMENTOS URBANOS</v>
          </cell>
        </row>
        <row r="44">
          <cell r="F44" t="str">
            <v>ESPECIALISTA EN INGENIERIA AMBIENTAL</v>
          </cell>
        </row>
        <row r="45">
          <cell r="F45" t="str">
            <v>ESPECIALISTA EN PAVIMENTOS</v>
          </cell>
        </row>
        <row r="46">
          <cell r="F46" t="str">
            <v>ESPECIALISTA EN RELACIONES INDUSTRIALES</v>
          </cell>
        </row>
        <row r="47">
          <cell r="F47" t="str">
            <v>ESPECIALISTA EN SANEAMIENTO AMBIENTAL</v>
          </cell>
        </row>
        <row r="48">
          <cell r="F48" t="str">
            <v>ESPECIALISTA EN SISTEMAS DE CONTROL ORGANIZACIONAL Y CONTROL</v>
          </cell>
        </row>
        <row r="49">
          <cell r="F49" t="str">
            <v>ESPECIALISTA EN SISTEMAS GERENCIALES DE INGENIERIA</v>
          </cell>
        </row>
        <row r="50">
          <cell r="F50" t="str">
            <v>ESPECIALISTA EN TRANSPORTE</v>
          </cell>
        </row>
        <row r="51">
          <cell r="F51" t="str">
            <v>ESPECIALISTA EN VIAS</v>
          </cell>
        </row>
        <row r="52">
          <cell r="F52" t="str">
            <v>ESPECIALISTA EN VIAS TERRESTRES</v>
          </cell>
        </row>
        <row r="53">
          <cell r="F53" t="str">
            <v>ESPECIALISTA EN VIAS Y TRANSPORTE</v>
          </cell>
        </row>
        <row r="54">
          <cell r="F54" t="str">
            <v>MAESTRIA EN ADMINISTRACION</v>
          </cell>
        </row>
        <row r="55">
          <cell r="F55" t="str">
            <v>MAESTRIA EN AMBIENTAL</v>
          </cell>
        </row>
        <row r="56">
          <cell r="F56" t="str">
            <v>MAESTRIA EN ASEGURAMIENTO DE LA CALIDAD</v>
          </cell>
        </row>
        <row r="57">
          <cell r="F57" t="str">
            <v>MAESTRIA EN CIENCIAS DE LA INGENIERIA. ESPECIALIDAD TRANSPORTES</v>
          </cell>
        </row>
        <row r="58">
          <cell r="F58" t="str">
            <v>MAESTRIA EN ESTRUCTURAS</v>
          </cell>
        </row>
        <row r="59">
          <cell r="F59" t="str">
            <v>MAESTRIA EN EVALUACIÓN DE IMPACTO AMBIENTAL</v>
          </cell>
        </row>
        <row r="60">
          <cell r="F60" t="str">
            <v>MAESTRIA EN GEOTECNIA</v>
          </cell>
        </row>
        <row r="61">
          <cell r="F61" t="str">
            <v>MAESTRIA EN GESTIÓN AMBIENTAL</v>
          </cell>
        </row>
        <row r="62">
          <cell r="F62" t="str">
            <v>MAESTRIA EN HIDRAULICA</v>
          </cell>
        </row>
        <row r="63">
          <cell r="F63" t="str">
            <v>MAESTRIA EN INFRAESTRUCTURA VIAL</v>
          </cell>
        </row>
        <row r="64">
          <cell r="F64" t="str">
            <v>MAESTRIA EN INGENIERIA CIVIL</v>
          </cell>
        </row>
        <row r="65">
          <cell r="F65" t="str">
            <v>MAESTRIA EN INGENIERIA DE TRANSITO</v>
          </cell>
        </row>
        <row r="66">
          <cell r="F66" t="str">
            <v>MAESTRIA EN INGENIERIA DE TRANSPORTES</v>
          </cell>
        </row>
        <row r="67">
          <cell r="F67" t="str">
            <v>MAESTRIA EN INGENIERIA DE VIAS TERRESTRES</v>
          </cell>
        </row>
        <row r="68">
          <cell r="F68" t="str">
            <v>MAESTRIA EN MECANICA DE SUELOS</v>
          </cell>
        </row>
        <row r="69">
          <cell r="F69" t="str">
            <v>MAESTRIA EN PAVIMENTOS</v>
          </cell>
        </row>
        <row r="70">
          <cell r="F70" t="str">
            <v>MAESTRIA EN PROCESOS CONTAMINATES Y DEFENSA DEL MEDIO NATURAL</v>
          </cell>
        </row>
        <row r="71">
          <cell r="F71" t="str">
            <v>MAESTRIA EN SANEAMIENTO Y DESARROLLO AMBIENTAL,</v>
          </cell>
        </row>
        <row r="72">
          <cell r="F72" t="str">
            <v>POSGRADO EN ADMINISTRACIÓN DE EMPRESAS Y FINANZAS</v>
          </cell>
        </row>
      </sheetData>
      <sheetData sheetId="22" refreshError="1"/>
      <sheetData sheetId="23" refreshError="1"/>
      <sheetData sheetId="2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DT"/>
      <sheetName val="PPTO interventoria"/>
      <sheetName val="res 0123"/>
      <sheetName val="plan de cargas"/>
      <sheetName val="PTO INTERVEN X ACT"/>
      <sheetName val="PRES. ENSAYO"/>
      <sheetName val="PRES. .SUPER "/>
      <sheetName val="A.I.U"/>
      <sheetName val="PAGA"/>
      <sheetName val="PTO PMT"/>
      <sheetName val="PRE CARACT VIAL"/>
      <sheetName val="FLUJO DE CAJA"/>
      <sheetName val="PTO"/>
      <sheetName val="PTO PARA MGA"/>
      <sheetName val="1.1"/>
      <sheetName val="1.2"/>
      <sheetName val="1.3"/>
      <sheetName val="1.4"/>
      <sheetName val="2.1"/>
      <sheetName val="2.2"/>
      <sheetName val="2.3"/>
      <sheetName val="2.4"/>
      <sheetName val="2.5"/>
      <sheetName val="3.1"/>
      <sheetName val="3.2"/>
      <sheetName val="3.3"/>
      <sheetName val="3.4"/>
      <sheetName val="4.1"/>
      <sheetName val="4.2"/>
      <sheetName val="4.3"/>
      <sheetName val="4.4"/>
      <sheetName val="4.5"/>
      <sheetName val="4.6"/>
      <sheetName val="4.7"/>
      <sheetName val="5.1"/>
      <sheetName val="5.2"/>
      <sheetName val="5.3"/>
      <sheetName val="5.4"/>
      <sheetName val="5.5"/>
      <sheetName val="5.6"/>
      <sheetName val="5.7"/>
      <sheetName val="FICHA  VIAS TERCIARIAS FAEP 400"/>
      <sheetName val="PE_02"/>
      <sheetName val="Jornales"/>
      <sheetName val="PRESUPUESTO"/>
      <sheetName val="PRECIOS"/>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refreshError="1"/>
      <sheetData sheetId="80" refreshError="1"/>
      <sheetData sheetId="81" refreshError="1"/>
      <sheetData sheetId="8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antes Generales"/>
      <sheetName val="Prestaciones Sociales"/>
      <sheetName val="INSUMOS"/>
    </sheetNames>
    <sheetDataSet>
      <sheetData sheetId="0" refreshError="1"/>
      <sheetData sheetId="1" refreshError="1"/>
      <sheetData sheetId="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RECIOS"/>
      <sheetName val="PE-02"/>
      <sheetName val="BASE"/>
      <sheetName val="PE_02"/>
      <sheetName val="UNITARIOS"/>
      <sheetName val="Estruc_ Tarif"/>
      <sheetName val="FICHA EBI 1 de 6 "/>
      <sheetName val="Insum"/>
      <sheetName val="Listado"/>
      <sheetName val="letra"/>
      <sheetName val="PESOS"/>
      <sheetName val="PRESUPUESTO"/>
      <sheetName val="5. MODIFICATORIA"/>
      <sheetName val="MANO DE OBRA"/>
      <sheetName val="EQUIPO"/>
      <sheetName val="MATERIALES"/>
      <sheetName val="5094-2003"/>
      <sheetName val="INSUMOS"/>
      <sheetName val="Hoja3"/>
      <sheetName val="1.1"/>
      <sheetName val="TUBERIA"/>
      <sheetName val="Hoja2"/>
      <sheetName val="CRA.MODI"/>
      <sheetName val="Desmonte y Limpieza"/>
      <sheetName val="Form5 _Pág_ 1"/>
      <sheetName val="Form5 _Pág_ 2"/>
      <sheetName val="Datos Generales"/>
      <sheetName val="Jornales"/>
      <sheetName val="glvc"/>
      <sheetName val="PU"/>
      <sheetName val="RECIBO FINAL"/>
      <sheetName val="UNITARIOS_GENERALES"/>
      <sheetName val="5__MODIFICATORIA"/>
      <sheetName val="BASE DATOS"/>
      <sheetName val="Listas"/>
      <sheetName val="INV"/>
      <sheetName val="AASHTO"/>
      <sheetName val="AIUsan"/>
      <sheetName val="ITEMS"/>
      <sheetName val="APU"/>
      <sheetName val="AIU"/>
      <sheetName val="CONS"/>
      <sheetName val="31"/>
      <sheetName val="7.12"/>
      <sheetName val="UNITARIOS%20GENERALES.xls"/>
      <sheetName val="DATOS GRAFICOS"/>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LSAL"/>
      <sheetName val="LIQUIDACION"/>
      <sheetName val="NOMINA"/>
      <sheetName val="STRSUMM0"/>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 Consult"/>
      <sheetName val="Vehículos"/>
      <sheetName val="CAFE"/>
      <sheetName val="CAFE (2)"/>
      <sheetName val="alq. cafe"/>
      <sheetName val="BOCAS"/>
      <sheetName val="bocas 2010"/>
      <sheetName val="BOCAS 2011"/>
      <sheetName val="POZO"/>
      <sheetName val="SURIMENA"/>
      <sheetName val="SURIMENA2010"/>
      <sheetName val="SURIMENA2011"/>
      <sheetName val="OROC"/>
      <sheetName val="CAÑADOTES"/>
      <sheetName val="BORAL"/>
      <sheetName val="CALVARIO"/>
      <sheetName val="GUAYAQUE"/>
      <sheetName val="PreAnaDetCap.rpt"/>
      <sheetName val="Presupues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 Consult"/>
      <sheetName val="Vehículos"/>
      <sheetName val="CAFE"/>
      <sheetName val="CAFE (2)"/>
      <sheetName val="alq. cafe"/>
      <sheetName val="BOCAS"/>
      <sheetName val="bocas 2010"/>
      <sheetName val="BOCAS 2011"/>
      <sheetName val="POZO"/>
      <sheetName val="SURIMENA"/>
      <sheetName val="SURIMENA2010"/>
      <sheetName val="SURIMENA2011"/>
      <sheetName val="OROC"/>
      <sheetName val="CAÑADOTES"/>
      <sheetName val="BORAL"/>
      <sheetName val="CALVARIO"/>
      <sheetName val="GUAYAQUE"/>
      <sheetName val="PreAnaDetCap.rpt"/>
      <sheetName val="Presupuesto "/>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Insum"/>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_GENERALES"/>
      <sheetName val="5__MODIFICATORIA"/>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EVA"/>
      <sheetName val="AIU"/>
      <sheetName val="Program"/>
      <sheetName val="062"/>
      <sheetName val="TARIFAS"/>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LISTA DE PRECIOS"/>
      <sheetName val="Listado"/>
      <sheetName val="PUNITARIOS_PARA_241201_2S"/>
      <sheetName val="PR_1"/>
      <sheetName val="PUNITARIOS_PARA_241201_2S2"/>
      <sheetName val="PR_12"/>
      <sheetName val="PUNITARIOS_PARA_241201_2S1"/>
      <sheetName val="PR_11"/>
      <sheetName val="PUNITARIOS_PARA_241201_2S3"/>
      <sheetName val="PR_13"/>
      <sheetName val="ESTADO_RED_TEC"/>
      <sheetName val="FINANC"/>
      <sheetName val="GCB2000"/>
      <sheetName val=" Liquidacion de Obra por Tramos"/>
      <sheetName val="PREACTA_10"/>
      <sheetName val="PREACTA_9"/>
      <sheetName val="ESTADO_RED_TEC1"/>
      <sheetName val="PREACTA_101"/>
      <sheetName val="PREACTA_91"/>
      <sheetName val="ESTADO_RED_TEC2"/>
      <sheetName val="PREACTA_102"/>
      <sheetName val="PREACTA_92"/>
      <sheetName val="ESTADO_RED_TEC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FORMULA"/>
      <sheetName val="CLASIFICACION"/>
      <sheetName val="PUNITARIOS_PARA_241201_2S10"/>
      <sheetName val="PR_110"/>
      <sheetName val="ESTADO_RED_TEC10"/>
      <sheetName val="PREACTA_1010"/>
      <sheetName val="PREACTA_910"/>
      <sheetName val="TRAPMO"/>
      <sheetName val="K16+000 AL K18+500"/>
      <sheetName val="K23+200 AL K24+700"/>
      <sheetName val="k18+500 AL K23+050"/>
      <sheetName val="Presupuesto PUENTE"/>
      <sheetName val="VOLUMENES (4)"/>
      <sheetName val="VOLUMENES (4SA)"/>
      <sheetName val="TODAS"/>
      <sheetName val="skj452"/>
      <sheetName val="ita878"/>
      <sheetName val="aea-944"/>
      <sheetName val="dub-823"/>
      <sheetName val="gpi 526"/>
      <sheetName val="xxj617"/>
      <sheetName val="sng_855"/>
      <sheetName val="vea 374"/>
      <sheetName val="hfb024"/>
      <sheetName val="paj825"/>
      <sheetName val="Presup_Cancha"/>
      <sheetName val="c2.5y2.6"/>
      <sheetName val="5. ELECTRICO"/>
      <sheetName val="Lp"/>
      <sheetName val="UNITARIOS"/>
      <sheetName val="THE"/>
      <sheetName val="ATHE"/>
      <sheetName val="BALANCE"/>
      <sheetName val="ITEMS NO REVISTOS"/>
      <sheetName val="APU ELECTRICOS"/>
      <sheetName val="CRA.MODI"/>
      <sheetName val="Bajadas"/>
      <sheetName val="NARIÑO"/>
      <sheetName val="CONT_ADI"/>
      <sheetName val="REC-COD,"/>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Requisición1"/>
      <sheetName val="SALARIOS"/>
      <sheetName val="APU NO PREVISTO"/>
      <sheetName val="PPTA (3)"/>
      <sheetName val="PPTA (2)"/>
      <sheetName val="PPT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uadr."/>
      <sheetName val="mdo"/>
      <sheetName val="equip"/>
      <sheetName val="mat"/>
      <sheetName val="CIRCUITOS CODENSA"/>
      <sheetName val="materiales"/>
      <sheetName val="otros"/>
      <sheetName val="OCTUBRE"/>
      <sheetName val="PERSONAL"/>
      <sheetName val="Tarifa MT"/>
      <sheetName val="PREACTA_61"/>
      <sheetName val="A_P_U1"/>
      <sheetName val="A_P_U"/>
      <sheetName val="Proveedores y acreedores"/>
      <sheetName val="c2_5y2_613"/>
      <sheetName val="PREACTA_62"/>
      <sheetName val="TABLA_20082"/>
      <sheetName val="c2_5y2_612"/>
      <sheetName val="TABLA_20081"/>
      <sheetName val="c2_5y2_611"/>
      <sheetName val="TABLA_2008"/>
      <sheetName val="PREACTA Y CONTRATISTAS"/>
      <sheetName val="PUNITARIOS PARA 241201 2S.xls"/>
      <sheetName val="OBRAS SES"/>
      <sheetName val="PLAN DE INVERSION ANTICIPO"/>
      <sheetName val="inv mensual"/>
      <sheetName val="borrador flujo inv"/>
      <sheetName val="social-ambiental"/>
      <sheetName val="AU"/>
      <sheetName val="SUB_APU"/>
      <sheetName val="ESTADO_VÍA-CRIT_TECNICO"/>
      <sheetName val="Hoja2"/>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2_5y2_614"/>
      <sheetName val="7.1.8.1.1"/>
      <sheetName val="DEST. MEDIOS"/>
      <sheetName val="COMBUASF"/>
      <sheetName val="BALCRUDO"/>
      <sheetName val="CARGASPROC."/>
      <sheetName val="G L P  FINAL"/>
      <sheetName val="CURVA"/>
      <sheetName val="glvc"/>
      <sheetName val="for 6"/>
      <sheetName val="Hoja3"/>
      <sheetName val="costos oficina"/>
      <sheetName val="costos campamento"/>
      <sheetName val="días habiles 2015"/>
      <sheetName val="DATOS CONTRATO"/>
      <sheetName val="TOTAL"/>
      <sheetName val="APU"/>
      <sheetName val="BASE"/>
      <sheetName val="Poblacion"/>
      <sheetName val="TABLAS"/>
      <sheetName val="inst"/>
      <sheetName val="MATERIAL"/>
      <sheetName val="CUMPLIMIENTO"/>
      <sheetName val="precios-básicos2002"/>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sheetData sheetId="97"/>
      <sheetData sheetId="98"/>
      <sheetData sheetId="99"/>
      <sheetData sheetId="100" refreshError="1"/>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ow r="48">
          <cell r="E48">
            <v>0</v>
          </cell>
        </row>
      </sheetData>
      <sheetData sheetId="126"/>
      <sheetData sheetId="127"/>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sheetData sheetId="150">
        <row r="48">
          <cell r="E48">
            <v>0</v>
          </cell>
        </row>
      </sheetData>
      <sheetData sheetId="151"/>
      <sheetData sheetId="152"/>
      <sheetData sheetId="153" refreshError="1"/>
      <sheetData sheetId="154"/>
      <sheetData sheetId="155"/>
      <sheetData sheetId="156"/>
      <sheetData sheetId="157"/>
      <sheetData sheetId="158"/>
      <sheetData sheetId="159" refreshError="1"/>
      <sheetData sheetId="160"/>
      <sheetData sheetId="161" refreshError="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refreshError="1"/>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refreshError="1"/>
      <sheetData sheetId="320" refreshError="1"/>
      <sheetData sheetId="321" refreshError="1"/>
      <sheetData sheetId="322"/>
      <sheetData sheetId="323" refreshError="1"/>
      <sheetData sheetId="324" refreshError="1"/>
      <sheetData sheetId="325" refreshError="1"/>
      <sheetData sheetId="326"/>
      <sheetData sheetId="327" refreshError="1"/>
      <sheetData sheetId="32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CostosAdmin"/>
      <sheetName val="F.Prestacional"/>
      <sheetName val="INSUMOS"/>
      <sheetName val="INSUM CLASIF"/>
      <sheetName val="CRONOGRAMA"/>
      <sheetName val="FORMATOS"/>
    </sheetNames>
    <sheetDataSet>
      <sheetData sheetId="0"/>
      <sheetData sheetId="1">
        <row r="3">
          <cell r="B3" t="str">
            <v>GOBERNACION DE NARIÑO</v>
          </cell>
        </row>
        <row r="53">
          <cell r="G53">
            <v>2867490602.3299999</v>
          </cell>
        </row>
        <row r="59">
          <cell r="G59">
            <v>3727522700.1999998</v>
          </cell>
        </row>
      </sheetData>
      <sheetData sheetId="2"/>
      <sheetData sheetId="3"/>
      <sheetData sheetId="4"/>
      <sheetData sheetId="5"/>
      <sheetData sheetId="6"/>
      <sheetData sheetId="7"/>
      <sheetData sheetId="8"/>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ordenadas"/>
      <sheetName val="tramos"/>
      <sheetName val="Hoja6"/>
      <sheetName val="Hoja5"/>
      <sheetName val="Hoja4"/>
      <sheetName val="Hoja3"/>
      <sheetName val="Hoja2"/>
      <sheetName val="Hoja1"/>
    </sheetNames>
    <sheetDataSet>
      <sheetData sheetId="0">
        <row r="1">
          <cell r="A1" t="str">
            <v>ID NODO</v>
          </cell>
          <cell r="B1" t="str">
            <v>X</v>
          </cell>
          <cell r="C1" t="str">
            <v>Y</v>
          </cell>
          <cell r="D1" t="str">
            <v>Z</v>
          </cell>
        </row>
        <row r="2">
          <cell r="A2" t="str">
            <v>PE1</v>
          </cell>
          <cell r="B2">
            <v>864931.65</v>
          </cell>
          <cell r="C2">
            <v>815907.24</v>
          </cell>
          <cell r="D2">
            <v>431.34</v>
          </cell>
        </row>
        <row r="3">
          <cell r="A3" t="str">
            <v>PE2</v>
          </cell>
          <cell r="B3">
            <v>864879.41</v>
          </cell>
          <cell r="C3">
            <v>815890.9</v>
          </cell>
          <cell r="D3">
            <v>430.75</v>
          </cell>
        </row>
        <row r="4">
          <cell r="A4" t="str">
            <v>PE3</v>
          </cell>
          <cell r="B4">
            <v>864821.37</v>
          </cell>
          <cell r="C4">
            <v>815872.77</v>
          </cell>
          <cell r="D4">
            <v>432.5</v>
          </cell>
        </row>
        <row r="5">
          <cell r="A5" t="str">
            <v>PE4</v>
          </cell>
          <cell r="B5">
            <v>864798.02</v>
          </cell>
          <cell r="C5">
            <v>815933.1</v>
          </cell>
          <cell r="D5">
            <v>429.99</v>
          </cell>
        </row>
        <row r="6">
          <cell r="A6" t="str">
            <v>PE6</v>
          </cell>
          <cell r="B6">
            <v>864774.28</v>
          </cell>
          <cell r="C6">
            <v>815856.44</v>
          </cell>
          <cell r="D6">
            <v>434.94</v>
          </cell>
        </row>
        <row r="7">
          <cell r="A7" t="str">
            <v>PE5</v>
          </cell>
          <cell r="B7">
            <v>864781.41</v>
          </cell>
          <cell r="C7">
            <v>815975.71</v>
          </cell>
          <cell r="D7">
            <v>429.98</v>
          </cell>
        </row>
        <row r="8">
          <cell r="A8" t="str">
            <v>PE7</v>
          </cell>
          <cell r="B8">
            <v>864858.05</v>
          </cell>
          <cell r="C8">
            <v>815787.8</v>
          </cell>
          <cell r="D8">
            <v>432.5</v>
          </cell>
        </row>
        <row r="9">
          <cell r="A9" t="str">
            <v>SE1</v>
          </cell>
          <cell r="B9">
            <v>864889.3</v>
          </cell>
          <cell r="C9">
            <v>815897.48</v>
          </cell>
          <cell r="D9">
            <v>430.8</v>
          </cell>
        </row>
        <row r="10">
          <cell r="A10" t="str">
            <v>SE2</v>
          </cell>
          <cell r="B10">
            <v>864880.26</v>
          </cell>
          <cell r="C10">
            <v>815887.91</v>
          </cell>
          <cell r="D10">
            <v>430.8</v>
          </cell>
        </row>
        <row r="11">
          <cell r="A11" t="str">
            <v>SE3</v>
          </cell>
          <cell r="B11">
            <v>864876.84</v>
          </cell>
          <cell r="C11">
            <v>815886.01</v>
          </cell>
          <cell r="D11">
            <v>430.8</v>
          </cell>
        </row>
        <row r="12">
          <cell r="A12" t="str">
            <v>SE7</v>
          </cell>
          <cell r="B12">
            <v>864788.88</v>
          </cell>
          <cell r="C12">
            <v>815938.74</v>
          </cell>
          <cell r="D12">
            <v>430.5</v>
          </cell>
        </row>
        <row r="13">
          <cell r="A13" t="str">
            <v>SE6</v>
          </cell>
          <cell r="B13">
            <v>864791.11</v>
          </cell>
          <cell r="C13">
            <v>815932.61</v>
          </cell>
          <cell r="D13">
            <v>430.5</v>
          </cell>
        </row>
        <row r="14">
          <cell r="A14" t="str">
            <v>SE5</v>
          </cell>
          <cell r="B14">
            <v>864806</v>
          </cell>
          <cell r="C14">
            <v>815927.26</v>
          </cell>
          <cell r="D14">
            <v>430.2</v>
          </cell>
        </row>
        <row r="15">
          <cell r="A15" t="str">
            <v>SE4</v>
          </cell>
          <cell r="B15">
            <v>864804.73</v>
          </cell>
          <cell r="C15">
            <v>815921.43</v>
          </cell>
          <cell r="D15">
            <v>430.4</v>
          </cell>
        </row>
        <row r="34">
          <cell r="A34">
            <v>0</v>
          </cell>
        </row>
        <row r="36">
          <cell r="A36">
            <v>0</v>
          </cell>
        </row>
        <row r="154">
          <cell r="D154">
            <v>0</v>
          </cell>
        </row>
        <row r="243">
          <cell r="B243">
            <v>0</v>
          </cell>
          <cell r="C243">
            <v>0</v>
          </cell>
          <cell r="D243">
            <v>0</v>
          </cell>
        </row>
        <row r="245">
          <cell r="B245">
            <v>0</v>
          </cell>
          <cell r="C245">
            <v>0</v>
          </cell>
          <cell r="D245">
            <v>0</v>
          </cell>
        </row>
        <row r="247">
          <cell r="B247">
            <v>0</v>
          </cell>
          <cell r="C247">
            <v>0</v>
          </cell>
          <cell r="D247">
            <v>0</v>
          </cell>
        </row>
        <row r="252">
          <cell r="B252">
            <v>0</v>
          </cell>
          <cell r="C252">
            <v>0</v>
          </cell>
          <cell r="D252">
            <v>0</v>
          </cell>
        </row>
        <row r="253">
          <cell r="B253">
            <v>0</v>
          </cell>
          <cell r="C253">
            <v>0</v>
          </cell>
          <cell r="D253">
            <v>0</v>
          </cell>
        </row>
        <row r="254">
          <cell r="B254">
            <v>0</v>
          </cell>
          <cell r="C254">
            <v>0</v>
          </cell>
          <cell r="D254">
            <v>0</v>
          </cell>
        </row>
        <row r="276">
          <cell r="D276">
            <v>0</v>
          </cell>
        </row>
        <row r="282">
          <cell r="D282">
            <v>0</v>
          </cell>
        </row>
        <row r="301">
          <cell r="B301">
            <v>0</v>
          </cell>
          <cell r="C301">
            <v>0</v>
          </cell>
          <cell r="D301">
            <v>0</v>
          </cell>
        </row>
        <row r="302">
          <cell r="B302">
            <v>0</v>
          </cell>
          <cell r="C302">
            <v>0</v>
          </cell>
          <cell r="D302">
            <v>0</v>
          </cell>
        </row>
        <row r="303">
          <cell r="B303">
            <v>0</v>
          </cell>
          <cell r="C303">
            <v>0</v>
          </cell>
          <cell r="D303">
            <v>0</v>
          </cell>
        </row>
        <row r="304">
          <cell r="D304">
            <v>0</v>
          </cell>
        </row>
        <row r="305">
          <cell r="B305">
            <v>0</v>
          </cell>
          <cell r="C305">
            <v>0</v>
          </cell>
          <cell r="D305">
            <v>0</v>
          </cell>
        </row>
        <row r="306">
          <cell r="B306">
            <v>0</v>
          </cell>
          <cell r="C306">
            <v>0</v>
          </cell>
          <cell r="D306">
            <v>0</v>
          </cell>
        </row>
        <row r="314">
          <cell r="B314">
            <v>0</v>
          </cell>
          <cell r="C314">
            <v>0</v>
          </cell>
          <cell r="D314">
            <v>0</v>
          </cell>
        </row>
        <row r="315">
          <cell r="B315">
            <v>0</v>
          </cell>
          <cell r="C315">
            <v>0</v>
          </cell>
          <cell r="D315">
            <v>0</v>
          </cell>
        </row>
        <row r="316">
          <cell r="B316">
            <v>0</v>
          </cell>
          <cell r="C316">
            <v>0</v>
          </cell>
          <cell r="D316">
            <v>0</v>
          </cell>
        </row>
        <row r="319">
          <cell r="B319">
            <v>0</v>
          </cell>
          <cell r="C319">
            <v>0</v>
          </cell>
          <cell r="D319">
            <v>0</v>
          </cell>
        </row>
        <row r="330">
          <cell r="B330">
            <v>0</v>
          </cell>
          <cell r="C330">
            <v>0</v>
          </cell>
          <cell r="D330">
            <v>0</v>
          </cell>
        </row>
        <row r="331">
          <cell r="B331">
            <v>0</v>
          </cell>
          <cell r="C331">
            <v>0</v>
          </cell>
          <cell r="D331">
            <v>0</v>
          </cell>
        </row>
        <row r="332">
          <cell r="B332">
            <v>0</v>
          </cell>
          <cell r="C332">
            <v>0</v>
          </cell>
          <cell r="D332">
            <v>0</v>
          </cell>
        </row>
        <row r="333">
          <cell r="B333">
            <v>0</v>
          </cell>
          <cell r="C333">
            <v>0</v>
          </cell>
          <cell r="D333">
            <v>0</v>
          </cell>
        </row>
        <row r="334">
          <cell r="B334">
            <v>0</v>
          </cell>
          <cell r="C334">
            <v>0</v>
          </cell>
          <cell r="D334">
            <v>0</v>
          </cell>
        </row>
        <row r="335">
          <cell r="B335">
            <v>0</v>
          </cell>
          <cell r="C335">
            <v>0</v>
          </cell>
          <cell r="D335">
            <v>0</v>
          </cell>
        </row>
        <row r="336">
          <cell r="B336">
            <v>0</v>
          </cell>
          <cell r="C336">
            <v>0</v>
          </cell>
          <cell r="D336">
            <v>0</v>
          </cell>
        </row>
        <row r="337">
          <cell r="B337">
            <v>0</v>
          </cell>
          <cell r="C337">
            <v>0</v>
          </cell>
          <cell r="D337">
            <v>0</v>
          </cell>
        </row>
        <row r="338">
          <cell r="D338">
            <v>0</v>
          </cell>
        </row>
        <row r="339">
          <cell r="B339">
            <v>0</v>
          </cell>
          <cell r="C339">
            <v>0</v>
          </cell>
          <cell r="D339">
            <v>0</v>
          </cell>
        </row>
        <row r="340">
          <cell r="B340">
            <v>0</v>
          </cell>
          <cell r="C340">
            <v>0</v>
          </cell>
          <cell r="D340">
            <v>0</v>
          </cell>
        </row>
        <row r="342">
          <cell r="B342">
            <v>0</v>
          </cell>
          <cell r="C342">
            <v>0</v>
          </cell>
          <cell r="D342">
            <v>0</v>
          </cell>
        </row>
        <row r="343">
          <cell r="B343">
            <v>0</v>
          </cell>
          <cell r="C343">
            <v>0</v>
          </cell>
          <cell r="D343">
            <v>0</v>
          </cell>
        </row>
        <row r="344">
          <cell r="B344">
            <v>0</v>
          </cell>
          <cell r="C344">
            <v>0</v>
          </cell>
          <cell r="D344">
            <v>0</v>
          </cell>
        </row>
        <row r="345">
          <cell r="B345">
            <v>0</v>
          </cell>
          <cell r="C345">
            <v>0</v>
          </cell>
          <cell r="D345">
            <v>0</v>
          </cell>
        </row>
        <row r="346">
          <cell r="D346">
            <v>0</v>
          </cell>
        </row>
        <row r="404">
          <cell r="B404">
            <v>0</v>
          </cell>
          <cell r="C404">
            <v>0</v>
          </cell>
          <cell r="D404">
            <v>0</v>
          </cell>
        </row>
        <row r="431">
          <cell r="B431">
            <v>0</v>
          </cell>
          <cell r="C431">
            <v>0</v>
          </cell>
          <cell r="D431">
            <v>0</v>
          </cell>
        </row>
        <row r="464">
          <cell r="B464">
            <v>0</v>
          </cell>
          <cell r="C464">
            <v>0</v>
          </cell>
          <cell r="D464">
            <v>0</v>
          </cell>
        </row>
        <row r="466">
          <cell r="B466">
            <v>0</v>
          </cell>
          <cell r="C466">
            <v>0</v>
          </cell>
          <cell r="D466">
            <v>0</v>
          </cell>
        </row>
        <row r="468">
          <cell r="B468">
            <v>0</v>
          </cell>
          <cell r="C468">
            <v>0</v>
          </cell>
          <cell r="D468">
            <v>0</v>
          </cell>
        </row>
        <row r="480">
          <cell r="D480">
            <v>0</v>
          </cell>
        </row>
      </sheetData>
      <sheetData sheetId="1"/>
      <sheetData sheetId="2"/>
      <sheetData sheetId="3"/>
      <sheetData sheetId="4"/>
      <sheetData sheetId="5"/>
      <sheetData sheetId="6"/>
      <sheetData sheetId="7"/>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S REVISADOS Y APROBADOS"/>
      <sheetName val="LOCZ Y REPL"/>
      <sheetName val="ACARREO"/>
      <sheetName val="SEÑAL"/>
      <sheetName val="TALA ARBOL &gt;10"/>
      <sheetName val="TALA ARBOL &lt;10"/>
      <sheetName val="C4000"/>
      <sheetName val="C3000"/>
      <sheetName val="C2500"/>
      <sheetName val="MORTERO 1-3"/>
      <sheetName val="MORTERO 1-4"/>
      <sheetName val="MORTERO 1-6"/>
      <sheetName val="SOL LIM"/>
      <sheetName val="ACERO FIGU"/>
      <sheetName val="CERR LONA"/>
      <sheetName val="DEM-PF1"/>
      <sheetName val="DEM-PF2"/>
      <sheetName val="DEM-PR1"/>
      <sheetName val="DEM-ESTR CCTO"/>
      <sheetName val="DEM-ESTR OXIC"/>
      <sheetName val="DES-ADOQ"/>
      <sheetName val="IMPEMUL CRL-1"/>
      <sheetName val="DEM-POZO 0-2"/>
      <sheetName val="DEM-POZO 0-3"/>
      <sheetName val="DEM-POZO 0-4"/>
      <sheetName val="DEM-POZO 0-6"/>
      <sheetName val="REST-PF"/>
      <sheetName val="REST-PR"/>
      <sheetName val="REST-PR 15 cm &lt;10M2"/>
      <sheetName val="REST-PR 15 cm &lt;5M2 "/>
      <sheetName val="REST-ADQ"/>
      <sheetName val="RET ESC"/>
      <sheetName val="EM-0-2"/>
      <sheetName val="EM-0-3"/>
      <sheetName val="EM-2-4"/>
      <sheetName val="EM-ROC"/>
      <sheetName val="EMEC 0-2"/>
      <sheetName val="EMEC 2-4 "/>
      <sheetName val="EMEC 4-6"/>
      <sheetName val="ARENA"/>
      <sheetName val="RELL. GRAVILLA"/>
      <sheetName val="ENTIBADO 0-2 Mts"/>
      <sheetName val="ENTIBADO &gt;2"/>
      <sheetName val="REMAT "/>
      <sheetName val="RERECEB"/>
      <sheetName val="SUMRECGRAN"/>
      <sheetName val="RELLSUB"/>
      <sheetName val="SUMSUBBASE"/>
      <sheetName val="RLL-BASE GRAN"/>
      <sheetName val="ATRAQUE"/>
      <sheetName val="CHARN 8"/>
      <sheetName val="CHARN 10"/>
      <sheetName val="CHARN 12"/>
      <sheetName val="SUM E INST TUBO 160mm "/>
      <sheetName val="SUM E INST TUBO 200mm"/>
      <sheetName val="SUM E INST TUBO 250mm"/>
      <sheetName val="SUM E INSTTUBO 315mm"/>
      <sheetName val="SUM E INST TUBO 355mm"/>
      <sheetName val="SUM E INST TUBO 400mm"/>
      <sheetName val="SUM E INST TUBO 450mm"/>
      <sheetName val="SUM E INST TUBO 500mm"/>
      <sheetName val="TUBO 24&quot;"/>
      <sheetName val="TUBO 27&quot;"/>
      <sheetName val="TUBO 30&quot;"/>
      <sheetName val="TUBO 36&quot;"/>
      <sheetName val="TUBO 42&quot; "/>
      <sheetName val="TUBO 60&quot;"/>
      <sheetName val="UNION 36&quot; "/>
      <sheetName val="UNION 42&quot;"/>
      <sheetName val="UNION 60&quot;"/>
      <sheetName val="YEE 200X160mm "/>
      <sheetName val="YEE 250X160mm"/>
      <sheetName val="YEE 315X160mm"/>
      <sheetName val="YEE 355X160mm "/>
      <sheetName val="YEE 400X160mm"/>
      <sheetName val="YEE 450X160mm"/>
      <sheetName val="YEE 500X160mm"/>
      <sheetName val="YEE 24X6"/>
      <sheetName val="POZO 0-2"/>
      <sheetName val="POZO 0-2 T PLASTICA"/>
      <sheetName val="POZO 0-3"/>
      <sheetName val="POZO 0-3 T PLASTICA"/>
      <sheetName val="POZO 0-4"/>
      <sheetName val="POZO 0-4 T PLASTICA"/>
      <sheetName val="POZO 0-5"/>
      <sheetName val="POZO 0-5 T PLASTICA"/>
      <sheetName val="POZO 0-6"/>
      <sheetName val="SUM. 1,20X0,6"/>
      <sheetName val="SUM. 2,20X0,5 TRANS"/>
      <sheetName val="SUM 3X0,40 "/>
      <sheetName val="SUM 3.56X0,70"/>
      <sheetName val="SUM 3.55X0,70"/>
      <sheetName val="SUM 4,0X0,30 "/>
      <sheetName val="SUM 4.52X0,50"/>
      <sheetName val="SUM 4.93X0,40"/>
      <sheetName val="SUM. 5.42X0.5"/>
      <sheetName val="SUM 8.79X0,50"/>
      <sheetName val="SUM. LAT 1,20X0,6"/>
      <sheetName val="OBRAS HIDR  CCTO 4000"/>
      <sheetName val="CAJA CERR SUMIDERO 1X1.2"/>
      <sheetName val="ENCOFR X M2"/>
      <sheetName val="ENCO 12&quot;"/>
      <sheetName val="ENCO 14&quot; "/>
      <sheetName val="ENCO 20&quot;"/>
      <sheetName val="ENCO 24&quot;"/>
      <sheetName val="ENCOF REF-6-12&quot;"/>
      <sheetName val="ENCOF REF-16-20&quot; "/>
      <sheetName val="CAJA VALVULA"/>
      <sheetName val="CABEZAL 16-24"/>
      <sheetName val="CABEZAL 60&quot; "/>
      <sheetName val="CAMARA EN CONCRETO DE 4000PSI"/>
      <sheetName val="INST. 160mm"/>
      <sheetName val="INST. 200mm"/>
      <sheetName val="INST. 250mm"/>
      <sheetName val="INST. 315 mm"/>
      <sheetName val="INST. 355 mm"/>
      <sheetName val="INST. 400mm"/>
      <sheetName val="INST. 450 mm"/>
      <sheetName val="INST. 500 mm"/>
      <sheetName val="INST. 24&quot;"/>
      <sheetName val="INST. 27&quot; "/>
      <sheetName val="INST. 30&quot;"/>
      <sheetName val="INST. 33"/>
      <sheetName val="INST. 36"/>
      <sheetName val="INST. 39"/>
      <sheetName val="INST. 42"/>
      <sheetName val="INST. 48"/>
      <sheetName val="SUM. 160 mm"/>
      <sheetName val="SUM. 200 mm"/>
      <sheetName val="SUM. 250mm"/>
      <sheetName val="SUM.315mm "/>
      <sheetName val="SUM.355mm"/>
      <sheetName val="SUM.400mm"/>
      <sheetName val="SUM.450mm"/>
      <sheetName val="SUM.500mm"/>
      <sheetName val="SUM.24&quot;"/>
      <sheetName val="SUM.27&quot;"/>
      <sheetName val="SUM.30&quot;"/>
      <sheetName val="SUM.33&quot;"/>
      <sheetName val="SUM.36&quot;"/>
      <sheetName val="DEM-AND"/>
      <sheetName val="REJA-HOR"/>
      <sheetName val="MURO-CICLO"/>
      <sheetName val="MURO-CICLO 3000 PSI"/>
      <sheetName val="TUBO PETRO"/>
      <sheetName val="PERFO-MURO"/>
      <sheetName val="RESAL-HIDR"/>
      <sheetName val="REP-AND"/>
      <sheetName val="REP-AND-LAD"/>
      <sheetName val="REP-AND-TAB"/>
      <sheetName val="REP-AND-PIS"/>
      <sheetName val="SUM TIPO 1 AND"/>
      <sheetName val="CAJA DISIP (0-4,50)"/>
      <sheetName val="CAJA DISIP (0-5,50)"/>
      <sheetName val="ESCAL EN CONC"/>
      <sheetName val="CONST CANAL AGUAS LLUVIAS"/>
      <sheetName val="DEM-OBST Y ROCA"/>
      <sheetName val="DEM-BORD"/>
      <sheetName val="SUM E INST BORD PREFAB"/>
      <sheetName val="DEM-DUCTOS EXIST"/>
      <sheetName val="CONST-GAVIONES"/>
      <sheetName val="EXC MEC EN ROCA"/>
      <sheetName val="PREC-BASE"/>
      <sheetName val="INS_YEE 250X160mm"/>
      <sheetName val="SUM_YEE 250X160mm"/>
      <sheetName val="SUM TIPO ANDEN 3 RECA"/>
      <sheetName val="SUM TIPO 2 VIA"/>
      <sheetName val="INS_TUBO 160mm"/>
      <sheetName val="INS_TUBO 250mm"/>
      <sheetName val="INS_TUBO 315mm"/>
      <sheetName val="INS_TUBO 500mm"/>
      <sheetName val="INS_TUBO 24&qu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7">
          <cell r="H47">
            <v>687325</v>
          </cell>
        </row>
      </sheetData>
      <sheetData sheetId="8" refreshError="1">
        <row r="47">
          <cell r="H47">
            <v>635737</v>
          </cell>
        </row>
      </sheetData>
      <sheetData sheetId="9" refreshError="1">
        <row r="47">
          <cell r="H47">
            <v>597432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79791-3B2A-4017-B5D7-04EC8BCDD7B6}">
  <sheetPr>
    <tabColor theme="6" tint="0.39997558519241921"/>
  </sheetPr>
  <dimension ref="A1:AC108"/>
  <sheetViews>
    <sheetView view="pageBreakPreview" topLeftCell="A35" zoomScale="120" zoomScaleNormal="120" zoomScaleSheetLayoutView="120" workbookViewId="0">
      <selection activeCell="F54" sqref="F54"/>
    </sheetView>
  </sheetViews>
  <sheetFormatPr baseColWidth="10" defaultColWidth="11.28515625" defaultRowHeight="5.65" customHeight="1"/>
  <cols>
    <col min="1" max="1" width="6.28515625" style="13" customWidth="1"/>
    <col min="2" max="2" width="76.7109375" style="16" customWidth="1"/>
    <col min="3" max="3" width="9.7109375" style="16" bestFit="1" customWidth="1"/>
    <col min="4" max="4" width="10.7109375" style="8" customWidth="1"/>
    <col min="5" max="5" width="15" style="85" customWidth="1"/>
    <col min="6" max="6" width="17.42578125" style="603" customWidth="1"/>
    <col min="7" max="7" width="19" style="1" hidden="1" customWidth="1"/>
    <col min="8" max="8" width="14.140625" style="1" hidden="1" customWidth="1"/>
    <col min="9" max="9" width="13.28515625" style="1" hidden="1" customWidth="1"/>
    <col min="10" max="10" width="40" style="1" hidden="1" customWidth="1"/>
    <col min="11" max="11" width="15.42578125" style="1" bestFit="1" customWidth="1"/>
    <col min="12" max="12" width="14.42578125" style="1" bestFit="1" customWidth="1"/>
    <col min="13" max="20" width="11.28515625" style="1"/>
    <col min="21" max="22" width="12.42578125" style="1" bestFit="1" customWidth="1"/>
    <col min="23" max="23" width="11.28515625" style="1"/>
    <col min="24" max="24" width="12.42578125" style="1" bestFit="1" customWidth="1"/>
    <col min="25" max="25" width="14.42578125" style="1" bestFit="1" customWidth="1"/>
    <col min="26" max="26" width="12.42578125" style="1" bestFit="1" customWidth="1"/>
    <col min="27" max="27" width="13.42578125" style="1" bestFit="1" customWidth="1"/>
    <col min="28" max="28" width="14.42578125" style="1" bestFit="1" customWidth="1"/>
    <col min="29" max="251" width="11.28515625" style="1"/>
    <col min="252" max="252" width="6.28515625" style="1" customWidth="1"/>
    <col min="253" max="253" width="67.140625" style="1" customWidth="1"/>
    <col min="254" max="254" width="7.28515625" style="1" customWidth="1"/>
    <col min="255" max="255" width="9" style="1" customWidth="1"/>
    <col min="256" max="257" width="18.7109375" style="1" customWidth="1"/>
    <col min="258" max="258" width="18.28515625" style="1" customWidth="1"/>
    <col min="259" max="259" width="14.7109375" style="1" customWidth="1"/>
    <col min="260" max="260" width="15" style="1" customWidth="1"/>
    <col min="261" max="507" width="11.28515625" style="1"/>
    <col min="508" max="508" width="6.28515625" style="1" customWidth="1"/>
    <col min="509" max="509" width="67.140625" style="1" customWidth="1"/>
    <col min="510" max="510" width="7.28515625" style="1" customWidth="1"/>
    <col min="511" max="511" width="9" style="1" customWidth="1"/>
    <col min="512" max="513" width="18.7109375" style="1" customWidth="1"/>
    <col min="514" max="514" width="18.28515625" style="1" customWidth="1"/>
    <col min="515" max="515" width="14.7109375" style="1" customWidth="1"/>
    <col min="516" max="516" width="15" style="1" customWidth="1"/>
    <col min="517" max="763" width="11.28515625" style="1"/>
    <col min="764" max="764" width="6.28515625" style="1" customWidth="1"/>
    <col min="765" max="765" width="67.140625" style="1" customWidth="1"/>
    <col min="766" max="766" width="7.28515625" style="1" customWidth="1"/>
    <col min="767" max="767" width="9" style="1" customWidth="1"/>
    <col min="768" max="769" width="18.7109375" style="1" customWidth="1"/>
    <col min="770" max="770" width="18.28515625" style="1" customWidth="1"/>
    <col min="771" max="771" width="14.7109375" style="1" customWidth="1"/>
    <col min="772" max="772" width="15" style="1" customWidth="1"/>
    <col min="773" max="1019" width="11.28515625" style="1"/>
    <col min="1020" max="1020" width="6.28515625" style="1" customWidth="1"/>
    <col min="1021" max="1021" width="67.140625" style="1" customWidth="1"/>
    <col min="1022" max="1022" width="7.28515625" style="1" customWidth="1"/>
    <col min="1023" max="1023" width="9" style="1" customWidth="1"/>
    <col min="1024" max="1025" width="18.7109375" style="1" customWidth="1"/>
    <col min="1026" max="1026" width="18.28515625" style="1" customWidth="1"/>
    <col min="1027" max="1027" width="14.7109375" style="1" customWidth="1"/>
    <col min="1028" max="1028" width="15" style="1" customWidth="1"/>
    <col min="1029" max="1275" width="11.28515625" style="1"/>
    <col min="1276" max="1276" width="6.28515625" style="1" customWidth="1"/>
    <col min="1277" max="1277" width="67.140625" style="1" customWidth="1"/>
    <col min="1278" max="1278" width="7.28515625" style="1" customWidth="1"/>
    <col min="1279" max="1279" width="9" style="1" customWidth="1"/>
    <col min="1280" max="1281" width="18.7109375" style="1" customWidth="1"/>
    <col min="1282" max="1282" width="18.28515625" style="1" customWidth="1"/>
    <col min="1283" max="1283" width="14.7109375" style="1" customWidth="1"/>
    <col min="1284" max="1284" width="15" style="1" customWidth="1"/>
    <col min="1285" max="1531" width="11.28515625" style="1"/>
    <col min="1532" max="1532" width="6.28515625" style="1" customWidth="1"/>
    <col min="1533" max="1533" width="67.140625" style="1" customWidth="1"/>
    <col min="1534" max="1534" width="7.28515625" style="1" customWidth="1"/>
    <col min="1535" max="1535" width="9" style="1" customWidth="1"/>
    <col min="1536" max="1537" width="18.7109375" style="1" customWidth="1"/>
    <col min="1538" max="1538" width="18.28515625" style="1" customWidth="1"/>
    <col min="1539" max="1539" width="14.7109375" style="1" customWidth="1"/>
    <col min="1540" max="1540" width="15" style="1" customWidth="1"/>
    <col min="1541" max="1787" width="11.28515625" style="1"/>
    <col min="1788" max="1788" width="6.28515625" style="1" customWidth="1"/>
    <col min="1789" max="1789" width="67.140625" style="1" customWidth="1"/>
    <col min="1790" max="1790" width="7.28515625" style="1" customWidth="1"/>
    <col min="1791" max="1791" width="9" style="1" customWidth="1"/>
    <col min="1792" max="1793" width="18.7109375" style="1" customWidth="1"/>
    <col min="1794" max="1794" width="18.28515625" style="1" customWidth="1"/>
    <col min="1795" max="1795" width="14.7109375" style="1" customWidth="1"/>
    <col min="1796" max="1796" width="15" style="1" customWidth="1"/>
    <col min="1797" max="2043" width="11.28515625" style="1"/>
    <col min="2044" max="2044" width="6.28515625" style="1" customWidth="1"/>
    <col min="2045" max="2045" width="67.140625" style="1" customWidth="1"/>
    <col min="2046" max="2046" width="7.28515625" style="1" customWidth="1"/>
    <col min="2047" max="2047" width="9" style="1" customWidth="1"/>
    <col min="2048" max="2049" width="18.7109375" style="1" customWidth="1"/>
    <col min="2050" max="2050" width="18.28515625" style="1" customWidth="1"/>
    <col min="2051" max="2051" width="14.7109375" style="1" customWidth="1"/>
    <col min="2052" max="2052" width="15" style="1" customWidth="1"/>
    <col min="2053" max="2299" width="11.28515625" style="1"/>
    <col min="2300" max="2300" width="6.28515625" style="1" customWidth="1"/>
    <col min="2301" max="2301" width="67.140625" style="1" customWidth="1"/>
    <col min="2302" max="2302" width="7.28515625" style="1" customWidth="1"/>
    <col min="2303" max="2303" width="9" style="1" customWidth="1"/>
    <col min="2304" max="2305" width="18.7109375" style="1" customWidth="1"/>
    <col min="2306" max="2306" width="18.28515625" style="1" customWidth="1"/>
    <col min="2307" max="2307" width="14.7109375" style="1" customWidth="1"/>
    <col min="2308" max="2308" width="15" style="1" customWidth="1"/>
    <col min="2309" max="2555" width="11.28515625" style="1"/>
    <col min="2556" max="2556" width="6.28515625" style="1" customWidth="1"/>
    <col min="2557" max="2557" width="67.140625" style="1" customWidth="1"/>
    <col min="2558" max="2558" width="7.28515625" style="1" customWidth="1"/>
    <col min="2559" max="2559" width="9" style="1" customWidth="1"/>
    <col min="2560" max="2561" width="18.7109375" style="1" customWidth="1"/>
    <col min="2562" max="2562" width="18.28515625" style="1" customWidth="1"/>
    <col min="2563" max="2563" width="14.7109375" style="1" customWidth="1"/>
    <col min="2564" max="2564" width="15" style="1" customWidth="1"/>
    <col min="2565" max="2811" width="11.28515625" style="1"/>
    <col min="2812" max="2812" width="6.28515625" style="1" customWidth="1"/>
    <col min="2813" max="2813" width="67.140625" style="1" customWidth="1"/>
    <col min="2814" max="2814" width="7.28515625" style="1" customWidth="1"/>
    <col min="2815" max="2815" width="9" style="1" customWidth="1"/>
    <col min="2816" max="2817" width="18.7109375" style="1" customWidth="1"/>
    <col min="2818" max="2818" width="18.28515625" style="1" customWidth="1"/>
    <col min="2819" max="2819" width="14.7109375" style="1" customWidth="1"/>
    <col min="2820" max="2820" width="15" style="1" customWidth="1"/>
    <col min="2821" max="3067" width="11.28515625" style="1"/>
    <col min="3068" max="3068" width="6.28515625" style="1" customWidth="1"/>
    <col min="3069" max="3069" width="67.140625" style="1" customWidth="1"/>
    <col min="3070" max="3070" width="7.28515625" style="1" customWidth="1"/>
    <col min="3071" max="3071" width="9" style="1" customWidth="1"/>
    <col min="3072" max="3073" width="18.7109375" style="1" customWidth="1"/>
    <col min="3074" max="3074" width="18.28515625" style="1" customWidth="1"/>
    <col min="3075" max="3075" width="14.7109375" style="1" customWidth="1"/>
    <col min="3076" max="3076" width="15" style="1" customWidth="1"/>
    <col min="3077" max="3323" width="11.28515625" style="1"/>
    <col min="3324" max="3324" width="6.28515625" style="1" customWidth="1"/>
    <col min="3325" max="3325" width="67.140625" style="1" customWidth="1"/>
    <col min="3326" max="3326" width="7.28515625" style="1" customWidth="1"/>
    <col min="3327" max="3327" width="9" style="1" customWidth="1"/>
    <col min="3328" max="3329" width="18.7109375" style="1" customWidth="1"/>
    <col min="3330" max="3330" width="18.28515625" style="1" customWidth="1"/>
    <col min="3331" max="3331" width="14.7109375" style="1" customWidth="1"/>
    <col min="3332" max="3332" width="15" style="1" customWidth="1"/>
    <col min="3333" max="3579" width="11.28515625" style="1"/>
    <col min="3580" max="3580" width="6.28515625" style="1" customWidth="1"/>
    <col min="3581" max="3581" width="67.140625" style="1" customWidth="1"/>
    <col min="3582" max="3582" width="7.28515625" style="1" customWidth="1"/>
    <col min="3583" max="3583" width="9" style="1" customWidth="1"/>
    <col min="3584" max="3585" width="18.7109375" style="1" customWidth="1"/>
    <col min="3586" max="3586" width="18.28515625" style="1" customWidth="1"/>
    <col min="3587" max="3587" width="14.7109375" style="1" customWidth="1"/>
    <col min="3588" max="3588" width="15" style="1" customWidth="1"/>
    <col min="3589" max="3835" width="11.28515625" style="1"/>
    <col min="3836" max="3836" width="6.28515625" style="1" customWidth="1"/>
    <col min="3837" max="3837" width="67.140625" style="1" customWidth="1"/>
    <col min="3838" max="3838" width="7.28515625" style="1" customWidth="1"/>
    <col min="3839" max="3839" width="9" style="1" customWidth="1"/>
    <col min="3840" max="3841" width="18.7109375" style="1" customWidth="1"/>
    <col min="3842" max="3842" width="18.28515625" style="1" customWidth="1"/>
    <col min="3843" max="3843" width="14.7109375" style="1" customWidth="1"/>
    <col min="3844" max="3844" width="15" style="1" customWidth="1"/>
    <col min="3845" max="4091" width="11.28515625" style="1"/>
    <col min="4092" max="4092" width="6.28515625" style="1" customWidth="1"/>
    <col min="4093" max="4093" width="67.140625" style="1" customWidth="1"/>
    <col min="4094" max="4094" width="7.28515625" style="1" customWidth="1"/>
    <col min="4095" max="4095" width="9" style="1" customWidth="1"/>
    <col min="4096" max="4097" width="18.7109375" style="1" customWidth="1"/>
    <col min="4098" max="4098" width="18.28515625" style="1" customWidth="1"/>
    <col min="4099" max="4099" width="14.7109375" style="1" customWidth="1"/>
    <col min="4100" max="4100" width="15" style="1" customWidth="1"/>
    <col min="4101" max="4347" width="11.28515625" style="1"/>
    <col min="4348" max="4348" width="6.28515625" style="1" customWidth="1"/>
    <col min="4349" max="4349" width="67.140625" style="1" customWidth="1"/>
    <col min="4350" max="4350" width="7.28515625" style="1" customWidth="1"/>
    <col min="4351" max="4351" width="9" style="1" customWidth="1"/>
    <col min="4352" max="4353" width="18.7109375" style="1" customWidth="1"/>
    <col min="4354" max="4354" width="18.28515625" style="1" customWidth="1"/>
    <col min="4355" max="4355" width="14.7109375" style="1" customWidth="1"/>
    <col min="4356" max="4356" width="15" style="1" customWidth="1"/>
    <col min="4357" max="4603" width="11.28515625" style="1"/>
    <col min="4604" max="4604" width="6.28515625" style="1" customWidth="1"/>
    <col min="4605" max="4605" width="67.140625" style="1" customWidth="1"/>
    <col min="4606" max="4606" width="7.28515625" style="1" customWidth="1"/>
    <col min="4607" max="4607" width="9" style="1" customWidth="1"/>
    <col min="4608" max="4609" width="18.7109375" style="1" customWidth="1"/>
    <col min="4610" max="4610" width="18.28515625" style="1" customWidth="1"/>
    <col min="4611" max="4611" width="14.7109375" style="1" customWidth="1"/>
    <col min="4612" max="4612" width="15" style="1" customWidth="1"/>
    <col min="4613" max="4859" width="11.28515625" style="1"/>
    <col min="4860" max="4860" width="6.28515625" style="1" customWidth="1"/>
    <col min="4861" max="4861" width="67.140625" style="1" customWidth="1"/>
    <col min="4862" max="4862" width="7.28515625" style="1" customWidth="1"/>
    <col min="4863" max="4863" width="9" style="1" customWidth="1"/>
    <col min="4864" max="4865" width="18.7109375" style="1" customWidth="1"/>
    <col min="4866" max="4866" width="18.28515625" style="1" customWidth="1"/>
    <col min="4867" max="4867" width="14.7109375" style="1" customWidth="1"/>
    <col min="4868" max="4868" width="15" style="1" customWidth="1"/>
    <col min="4869" max="5115" width="11.28515625" style="1"/>
    <col min="5116" max="5116" width="6.28515625" style="1" customWidth="1"/>
    <col min="5117" max="5117" width="67.140625" style="1" customWidth="1"/>
    <col min="5118" max="5118" width="7.28515625" style="1" customWidth="1"/>
    <col min="5119" max="5119" width="9" style="1" customWidth="1"/>
    <col min="5120" max="5121" width="18.7109375" style="1" customWidth="1"/>
    <col min="5122" max="5122" width="18.28515625" style="1" customWidth="1"/>
    <col min="5123" max="5123" width="14.7109375" style="1" customWidth="1"/>
    <col min="5124" max="5124" width="15" style="1" customWidth="1"/>
    <col min="5125" max="5371" width="11.28515625" style="1"/>
    <col min="5372" max="5372" width="6.28515625" style="1" customWidth="1"/>
    <col min="5373" max="5373" width="67.140625" style="1" customWidth="1"/>
    <col min="5374" max="5374" width="7.28515625" style="1" customWidth="1"/>
    <col min="5375" max="5375" width="9" style="1" customWidth="1"/>
    <col min="5376" max="5377" width="18.7109375" style="1" customWidth="1"/>
    <col min="5378" max="5378" width="18.28515625" style="1" customWidth="1"/>
    <col min="5379" max="5379" width="14.7109375" style="1" customWidth="1"/>
    <col min="5380" max="5380" width="15" style="1" customWidth="1"/>
    <col min="5381" max="5627" width="11.28515625" style="1"/>
    <col min="5628" max="5628" width="6.28515625" style="1" customWidth="1"/>
    <col min="5629" max="5629" width="67.140625" style="1" customWidth="1"/>
    <col min="5630" max="5630" width="7.28515625" style="1" customWidth="1"/>
    <col min="5631" max="5631" width="9" style="1" customWidth="1"/>
    <col min="5632" max="5633" width="18.7109375" style="1" customWidth="1"/>
    <col min="5634" max="5634" width="18.28515625" style="1" customWidth="1"/>
    <col min="5635" max="5635" width="14.7109375" style="1" customWidth="1"/>
    <col min="5636" max="5636" width="15" style="1" customWidth="1"/>
    <col min="5637" max="5883" width="11.28515625" style="1"/>
    <col min="5884" max="5884" width="6.28515625" style="1" customWidth="1"/>
    <col min="5885" max="5885" width="67.140625" style="1" customWidth="1"/>
    <col min="5886" max="5886" width="7.28515625" style="1" customWidth="1"/>
    <col min="5887" max="5887" width="9" style="1" customWidth="1"/>
    <col min="5888" max="5889" width="18.7109375" style="1" customWidth="1"/>
    <col min="5890" max="5890" width="18.28515625" style="1" customWidth="1"/>
    <col min="5891" max="5891" width="14.7109375" style="1" customWidth="1"/>
    <col min="5892" max="5892" width="15" style="1" customWidth="1"/>
    <col min="5893" max="6139" width="11.28515625" style="1"/>
    <col min="6140" max="6140" width="6.28515625" style="1" customWidth="1"/>
    <col min="6141" max="6141" width="67.140625" style="1" customWidth="1"/>
    <col min="6142" max="6142" width="7.28515625" style="1" customWidth="1"/>
    <col min="6143" max="6143" width="9" style="1" customWidth="1"/>
    <col min="6144" max="6145" width="18.7109375" style="1" customWidth="1"/>
    <col min="6146" max="6146" width="18.28515625" style="1" customWidth="1"/>
    <col min="6147" max="6147" width="14.7109375" style="1" customWidth="1"/>
    <col min="6148" max="6148" width="15" style="1" customWidth="1"/>
    <col min="6149" max="6395" width="11.28515625" style="1"/>
    <col min="6396" max="6396" width="6.28515625" style="1" customWidth="1"/>
    <col min="6397" max="6397" width="67.140625" style="1" customWidth="1"/>
    <col min="6398" max="6398" width="7.28515625" style="1" customWidth="1"/>
    <col min="6399" max="6399" width="9" style="1" customWidth="1"/>
    <col min="6400" max="6401" width="18.7109375" style="1" customWidth="1"/>
    <col min="6402" max="6402" width="18.28515625" style="1" customWidth="1"/>
    <col min="6403" max="6403" width="14.7109375" style="1" customWidth="1"/>
    <col min="6404" max="6404" width="15" style="1" customWidth="1"/>
    <col min="6405" max="6651" width="11.28515625" style="1"/>
    <col min="6652" max="6652" width="6.28515625" style="1" customWidth="1"/>
    <col min="6653" max="6653" width="67.140625" style="1" customWidth="1"/>
    <col min="6654" max="6654" width="7.28515625" style="1" customWidth="1"/>
    <col min="6655" max="6655" width="9" style="1" customWidth="1"/>
    <col min="6656" max="6657" width="18.7109375" style="1" customWidth="1"/>
    <col min="6658" max="6658" width="18.28515625" style="1" customWidth="1"/>
    <col min="6659" max="6659" width="14.7109375" style="1" customWidth="1"/>
    <col min="6660" max="6660" width="15" style="1" customWidth="1"/>
    <col min="6661" max="6907" width="11.28515625" style="1"/>
    <col min="6908" max="6908" width="6.28515625" style="1" customWidth="1"/>
    <col min="6909" max="6909" width="67.140625" style="1" customWidth="1"/>
    <col min="6910" max="6910" width="7.28515625" style="1" customWidth="1"/>
    <col min="6911" max="6911" width="9" style="1" customWidth="1"/>
    <col min="6912" max="6913" width="18.7109375" style="1" customWidth="1"/>
    <col min="6914" max="6914" width="18.28515625" style="1" customWidth="1"/>
    <col min="6915" max="6915" width="14.7109375" style="1" customWidth="1"/>
    <col min="6916" max="6916" width="15" style="1" customWidth="1"/>
    <col min="6917" max="7163" width="11.28515625" style="1"/>
    <col min="7164" max="7164" width="6.28515625" style="1" customWidth="1"/>
    <col min="7165" max="7165" width="67.140625" style="1" customWidth="1"/>
    <col min="7166" max="7166" width="7.28515625" style="1" customWidth="1"/>
    <col min="7167" max="7167" width="9" style="1" customWidth="1"/>
    <col min="7168" max="7169" width="18.7109375" style="1" customWidth="1"/>
    <col min="7170" max="7170" width="18.28515625" style="1" customWidth="1"/>
    <col min="7171" max="7171" width="14.7109375" style="1" customWidth="1"/>
    <col min="7172" max="7172" width="15" style="1" customWidth="1"/>
    <col min="7173" max="7419" width="11.28515625" style="1"/>
    <col min="7420" max="7420" width="6.28515625" style="1" customWidth="1"/>
    <col min="7421" max="7421" width="67.140625" style="1" customWidth="1"/>
    <col min="7422" max="7422" width="7.28515625" style="1" customWidth="1"/>
    <col min="7423" max="7423" width="9" style="1" customWidth="1"/>
    <col min="7424" max="7425" width="18.7109375" style="1" customWidth="1"/>
    <col min="7426" max="7426" width="18.28515625" style="1" customWidth="1"/>
    <col min="7427" max="7427" width="14.7109375" style="1" customWidth="1"/>
    <col min="7428" max="7428" width="15" style="1" customWidth="1"/>
    <col min="7429" max="7675" width="11.28515625" style="1"/>
    <col min="7676" max="7676" width="6.28515625" style="1" customWidth="1"/>
    <col min="7677" max="7677" width="67.140625" style="1" customWidth="1"/>
    <col min="7678" max="7678" width="7.28515625" style="1" customWidth="1"/>
    <col min="7679" max="7679" width="9" style="1" customWidth="1"/>
    <col min="7680" max="7681" width="18.7109375" style="1" customWidth="1"/>
    <col min="7682" max="7682" width="18.28515625" style="1" customWidth="1"/>
    <col min="7683" max="7683" width="14.7109375" style="1" customWidth="1"/>
    <col min="7684" max="7684" width="15" style="1" customWidth="1"/>
    <col min="7685" max="7931" width="11.28515625" style="1"/>
    <col min="7932" max="7932" width="6.28515625" style="1" customWidth="1"/>
    <col min="7933" max="7933" width="67.140625" style="1" customWidth="1"/>
    <col min="7934" max="7934" width="7.28515625" style="1" customWidth="1"/>
    <col min="7935" max="7935" width="9" style="1" customWidth="1"/>
    <col min="7936" max="7937" width="18.7109375" style="1" customWidth="1"/>
    <col min="7938" max="7938" width="18.28515625" style="1" customWidth="1"/>
    <col min="7939" max="7939" width="14.7109375" style="1" customWidth="1"/>
    <col min="7940" max="7940" width="15" style="1" customWidth="1"/>
    <col min="7941" max="8187" width="11.28515625" style="1"/>
    <col min="8188" max="8188" width="6.28515625" style="1" customWidth="1"/>
    <col min="8189" max="8189" width="67.140625" style="1" customWidth="1"/>
    <col min="8190" max="8190" width="7.28515625" style="1" customWidth="1"/>
    <col min="8191" max="8191" width="9" style="1" customWidth="1"/>
    <col min="8192" max="8193" width="18.7109375" style="1" customWidth="1"/>
    <col min="8194" max="8194" width="18.28515625" style="1" customWidth="1"/>
    <col min="8195" max="8195" width="14.7109375" style="1" customWidth="1"/>
    <col min="8196" max="8196" width="15" style="1" customWidth="1"/>
    <col min="8197" max="8443" width="11.28515625" style="1"/>
    <col min="8444" max="8444" width="6.28515625" style="1" customWidth="1"/>
    <col min="8445" max="8445" width="67.140625" style="1" customWidth="1"/>
    <col min="8446" max="8446" width="7.28515625" style="1" customWidth="1"/>
    <col min="8447" max="8447" width="9" style="1" customWidth="1"/>
    <col min="8448" max="8449" width="18.7109375" style="1" customWidth="1"/>
    <col min="8450" max="8450" width="18.28515625" style="1" customWidth="1"/>
    <col min="8451" max="8451" width="14.7109375" style="1" customWidth="1"/>
    <col min="8452" max="8452" width="15" style="1" customWidth="1"/>
    <col min="8453" max="8699" width="11.28515625" style="1"/>
    <col min="8700" max="8700" width="6.28515625" style="1" customWidth="1"/>
    <col min="8701" max="8701" width="67.140625" style="1" customWidth="1"/>
    <col min="8702" max="8702" width="7.28515625" style="1" customWidth="1"/>
    <col min="8703" max="8703" width="9" style="1" customWidth="1"/>
    <col min="8704" max="8705" width="18.7109375" style="1" customWidth="1"/>
    <col min="8706" max="8706" width="18.28515625" style="1" customWidth="1"/>
    <col min="8707" max="8707" width="14.7109375" style="1" customWidth="1"/>
    <col min="8708" max="8708" width="15" style="1" customWidth="1"/>
    <col min="8709" max="8955" width="11.28515625" style="1"/>
    <col min="8956" max="8956" width="6.28515625" style="1" customWidth="1"/>
    <col min="8957" max="8957" width="67.140625" style="1" customWidth="1"/>
    <col min="8958" max="8958" width="7.28515625" style="1" customWidth="1"/>
    <col min="8959" max="8959" width="9" style="1" customWidth="1"/>
    <col min="8960" max="8961" width="18.7109375" style="1" customWidth="1"/>
    <col min="8962" max="8962" width="18.28515625" style="1" customWidth="1"/>
    <col min="8963" max="8963" width="14.7109375" style="1" customWidth="1"/>
    <col min="8964" max="8964" width="15" style="1" customWidth="1"/>
    <col min="8965" max="9211" width="11.28515625" style="1"/>
    <col min="9212" max="9212" width="6.28515625" style="1" customWidth="1"/>
    <col min="9213" max="9213" width="67.140625" style="1" customWidth="1"/>
    <col min="9214" max="9214" width="7.28515625" style="1" customWidth="1"/>
    <col min="9215" max="9215" width="9" style="1" customWidth="1"/>
    <col min="9216" max="9217" width="18.7109375" style="1" customWidth="1"/>
    <col min="9218" max="9218" width="18.28515625" style="1" customWidth="1"/>
    <col min="9219" max="9219" width="14.7109375" style="1" customWidth="1"/>
    <col min="9220" max="9220" width="15" style="1" customWidth="1"/>
    <col min="9221" max="9467" width="11.28515625" style="1"/>
    <col min="9468" max="9468" width="6.28515625" style="1" customWidth="1"/>
    <col min="9469" max="9469" width="67.140625" style="1" customWidth="1"/>
    <col min="9470" max="9470" width="7.28515625" style="1" customWidth="1"/>
    <col min="9471" max="9471" width="9" style="1" customWidth="1"/>
    <col min="9472" max="9473" width="18.7109375" style="1" customWidth="1"/>
    <col min="9474" max="9474" width="18.28515625" style="1" customWidth="1"/>
    <col min="9475" max="9475" width="14.7109375" style="1" customWidth="1"/>
    <col min="9476" max="9476" width="15" style="1" customWidth="1"/>
    <col min="9477" max="9723" width="11.28515625" style="1"/>
    <col min="9724" max="9724" width="6.28515625" style="1" customWidth="1"/>
    <col min="9725" max="9725" width="67.140625" style="1" customWidth="1"/>
    <col min="9726" max="9726" width="7.28515625" style="1" customWidth="1"/>
    <col min="9727" max="9727" width="9" style="1" customWidth="1"/>
    <col min="9728" max="9729" width="18.7109375" style="1" customWidth="1"/>
    <col min="9730" max="9730" width="18.28515625" style="1" customWidth="1"/>
    <col min="9731" max="9731" width="14.7109375" style="1" customWidth="1"/>
    <col min="9732" max="9732" width="15" style="1" customWidth="1"/>
    <col min="9733" max="9979" width="11.28515625" style="1"/>
    <col min="9980" max="9980" width="6.28515625" style="1" customWidth="1"/>
    <col min="9981" max="9981" width="67.140625" style="1" customWidth="1"/>
    <col min="9982" max="9982" width="7.28515625" style="1" customWidth="1"/>
    <col min="9983" max="9983" width="9" style="1" customWidth="1"/>
    <col min="9984" max="9985" width="18.7109375" style="1" customWidth="1"/>
    <col min="9986" max="9986" width="18.28515625" style="1" customWidth="1"/>
    <col min="9987" max="9987" width="14.7109375" style="1" customWidth="1"/>
    <col min="9988" max="9988" width="15" style="1" customWidth="1"/>
    <col min="9989" max="10235" width="11.28515625" style="1"/>
    <col min="10236" max="10236" width="6.28515625" style="1" customWidth="1"/>
    <col min="10237" max="10237" width="67.140625" style="1" customWidth="1"/>
    <col min="10238" max="10238" width="7.28515625" style="1" customWidth="1"/>
    <col min="10239" max="10239" width="9" style="1" customWidth="1"/>
    <col min="10240" max="10241" width="18.7109375" style="1" customWidth="1"/>
    <col min="10242" max="10242" width="18.28515625" style="1" customWidth="1"/>
    <col min="10243" max="10243" width="14.7109375" style="1" customWidth="1"/>
    <col min="10244" max="10244" width="15" style="1" customWidth="1"/>
    <col min="10245" max="10491" width="11.28515625" style="1"/>
    <col min="10492" max="10492" width="6.28515625" style="1" customWidth="1"/>
    <col min="10493" max="10493" width="67.140625" style="1" customWidth="1"/>
    <col min="10494" max="10494" width="7.28515625" style="1" customWidth="1"/>
    <col min="10495" max="10495" width="9" style="1" customWidth="1"/>
    <col min="10496" max="10497" width="18.7109375" style="1" customWidth="1"/>
    <col min="10498" max="10498" width="18.28515625" style="1" customWidth="1"/>
    <col min="10499" max="10499" width="14.7109375" style="1" customWidth="1"/>
    <col min="10500" max="10500" width="15" style="1" customWidth="1"/>
    <col min="10501" max="10747" width="11.28515625" style="1"/>
    <col min="10748" max="10748" width="6.28515625" style="1" customWidth="1"/>
    <col min="10749" max="10749" width="67.140625" style="1" customWidth="1"/>
    <col min="10750" max="10750" width="7.28515625" style="1" customWidth="1"/>
    <col min="10751" max="10751" width="9" style="1" customWidth="1"/>
    <col min="10752" max="10753" width="18.7109375" style="1" customWidth="1"/>
    <col min="10754" max="10754" width="18.28515625" style="1" customWidth="1"/>
    <col min="10755" max="10755" width="14.7109375" style="1" customWidth="1"/>
    <col min="10756" max="10756" width="15" style="1" customWidth="1"/>
    <col min="10757" max="11003" width="11.28515625" style="1"/>
    <col min="11004" max="11004" width="6.28515625" style="1" customWidth="1"/>
    <col min="11005" max="11005" width="67.140625" style="1" customWidth="1"/>
    <col min="11006" max="11006" width="7.28515625" style="1" customWidth="1"/>
    <col min="11007" max="11007" width="9" style="1" customWidth="1"/>
    <col min="11008" max="11009" width="18.7109375" style="1" customWidth="1"/>
    <col min="11010" max="11010" width="18.28515625" style="1" customWidth="1"/>
    <col min="11011" max="11011" width="14.7109375" style="1" customWidth="1"/>
    <col min="11012" max="11012" width="15" style="1" customWidth="1"/>
    <col min="11013" max="11259" width="11.28515625" style="1"/>
    <col min="11260" max="11260" width="6.28515625" style="1" customWidth="1"/>
    <col min="11261" max="11261" width="67.140625" style="1" customWidth="1"/>
    <col min="11262" max="11262" width="7.28515625" style="1" customWidth="1"/>
    <col min="11263" max="11263" width="9" style="1" customWidth="1"/>
    <col min="11264" max="11265" width="18.7109375" style="1" customWidth="1"/>
    <col min="11266" max="11266" width="18.28515625" style="1" customWidth="1"/>
    <col min="11267" max="11267" width="14.7109375" style="1" customWidth="1"/>
    <col min="11268" max="11268" width="15" style="1" customWidth="1"/>
    <col min="11269" max="11515" width="11.28515625" style="1"/>
    <col min="11516" max="11516" width="6.28515625" style="1" customWidth="1"/>
    <col min="11517" max="11517" width="67.140625" style="1" customWidth="1"/>
    <col min="11518" max="11518" width="7.28515625" style="1" customWidth="1"/>
    <col min="11519" max="11519" width="9" style="1" customWidth="1"/>
    <col min="11520" max="11521" width="18.7109375" style="1" customWidth="1"/>
    <col min="11522" max="11522" width="18.28515625" style="1" customWidth="1"/>
    <col min="11523" max="11523" width="14.7109375" style="1" customWidth="1"/>
    <col min="11524" max="11524" width="15" style="1" customWidth="1"/>
    <col min="11525" max="11771" width="11.28515625" style="1"/>
    <col min="11772" max="11772" width="6.28515625" style="1" customWidth="1"/>
    <col min="11773" max="11773" width="67.140625" style="1" customWidth="1"/>
    <col min="11774" max="11774" width="7.28515625" style="1" customWidth="1"/>
    <col min="11775" max="11775" width="9" style="1" customWidth="1"/>
    <col min="11776" max="11777" width="18.7109375" style="1" customWidth="1"/>
    <col min="11778" max="11778" width="18.28515625" style="1" customWidth="1"/>
    <col min="11779" max="11779" width="14.7109375" style="1" customWidth="1"/>
    <col min="11780" max="11780" width="15" style="1" customWidth="1"/>
    <col min="11781" max="12027" width="11.28515625" style="1"/>
    <col min="12028" max="12028" width="6.28515625" style="1" customWidth="1"/>
    <col min="12029" max="12029" width="67.140625" style="1" customWidth="1"/>
    <col min="12030" max="12030" width="7.28515625" style="1" customWidth="1"/>
    <col min="12031" max="12031" width="9" style="1" customWidth="1"/>
    <col min="12032" max="12033" width="18.7109375" style="1" customWidth="1"/>
    <col min="12034" max="12034" width="18.28515625" style="1" customWidth="1"/>
    <col min="12035" max="12035" width="14.7109375" style="1" customWidth="1"/>
    <col min="12036" max="12036" width="15" style="1" customWidth="1"/>
    <col min="12037" max="12283" width="11.28515625" style="1"/>
    <col min="12284" max="12284" width="6.28515625" style="1" customWidth="1"/>
    <col min="12285" max="12285" width="67.140625" style="1" customWidth="1"/>
    <col min="12286" max="12286" width="7.28515625" style="1" customWidth="1"/>
    <col min="12287" max="12287" width="9" style="1" customWidth="1"/>
    <col min="12288" max="12289" width="18.7109375" style="1" customWidth="1"/>
    <col min="12290" max="12290" width="18.28515625" style="1" customWidth="1"/>
    <col min="12291" max="12291" width="14.7109375" style="1" customWidth="1"/>
    <col min="12292" max="12292" width="15" style="1" customWidth="1"/>
    <col min="12293" max="12539" width="11.28515625" style="1"/>
    <col min="12540" max="12540" width="6.28515625" style="1" customWidth="1"/>
    <col min="12541" max="12541" width="67.140625" style="1" customWidth="1"/>
    <col min="12542" max="12542" width="7.28515625" style="1" customWidth="1"/>
    <col min="12543" max="12543" width="9" style="1" customWidth="1"/>
    <col min="12544" max="12545" width="18.7109375" style="1" customWidth="1"/>
    <col min="12546" max="12546" width="18.28515625" style="1" customWidth="1"/>
    <col min="12547" max="12547" width="14.7109375" style="1" customWidth="1"/>
    <col min="12548" max="12548" width="15" style="1" customWidth="1"/>
    <col min="12549" max="12795" width="11.28515625" style="1"/>
    <col min="12796" max="12796" width="6.28515625" style="1" customWidth="1"/>
    <col min="12797" max="12797" width="67.140625" style="1" customWidth="1"/>
    <col min="12798" max="12798" width="7.28515625" style="1" customWidth="1"/>
    <col min="12799" max="12799" width="9" style="1" customWidth="1"/>
    <col min="12800" max="12801" width="18.7109375" style="1" customWidth="1"/>
    <col min="12802" max="12802" width="18.28515625" style="1" customWidth="1"/>
    <col min="12803" max="12803" width="14.7109375" style="1" customWidth="1"/>
    <col min="12804" max="12804" width="15" style="1" customWidth="1"/>
    <col min="12805" max="13051" width="11.28515625" style="1"/>
    <col min="13052" max="13052" width="6.28515625" style="1" customWidth="1"/>
    <col min="13053" max="13053" width="67.140625" style="1" customWidth="1"/>
    <col min="13054" max="13054" width="7.28515625" style="1" customWidth="1"/>
    <col min="13055" max="13055" width="9" style="1" customWidth="1"/>
    <col min="13056" max="13057" width="18.7109375" style="1" customWidth="1"/>
    <col min="13058" max="13058" width="18.28515625" style="1" customWidth="1"/>
    <col min="13059" max="13059" width="14.7109375" style="1" customWidth="1"/>
    <col min="13060" max="13060" width="15" style="1" customWidth="1"/>
    <col min="13061" max="13307" width="11.28515625" style="1"/>
    <col min="13308" max="13308" width="6.28515625" style="1" customWidth="1"/>
    <col min="13309" max="13309" width="67.140625" style="1" customWidth="1"/>
    <col min="13310" max="13310" width="7.28515625" style="1" customWidth="1"/>
    <col min="13311" max="13311" width="9" style="1" customWidth="1"/>
    <col min="13312" max="13313" width="18.7109375" style="1" customWidth="1"/>
    <col min="13314" max="13314" width="18.28515625" style="1" customWidth="1"/>
    <col min="13315" max="13315" width="14.7109375" style="1" customWidth="1"/>
    <col min="13316" max="13316" width="15" style="1" customWidth="1"/>
    <col min="13317" max="13563" width="11.28515625" style="1"/>
    <col min="13564" max="13564" width="6.28515625" style="1" customWidth="1"/>
    <col min="13565" max="13565" width="67.140625" style="1" customWidth="1"/>
    <col min="13566" max="13566" width="7.28515625" style="1" customWidth="1"/>
    <col min="13567" max="13567" width="9" style="1" customWidth="1"/>
    <col min="13568" max="13569" width="18.7109375" style="1" customWidth="1"/>
    <col min="13570" max="13570" width="18.28515625" style="1" customWidth="1"/>
    <col min="13571" max="13571" width="14.7109375" style="1" customWidth="1"/>
    <col min="13572" max="13572" width="15" style="1" customWidth="1"/>
    <col min="13573" max="13819" width="11.28515625" style="1"/>
    <col min="13820" max="13820" width="6.28515625" style="1" customWidth="1"/>
    <col min="13821" max="13821" width="67.140625" style="1" customWidth="1"/>
    <col min="13822" max="13822" width="7.28515625" style="1" customWidth="1"/>
    <col min="13823" max="13823" width="9" style="1" customWidth="1"/>
    <col min="13824" max="13825" width="18.7109375" style="1" customWidth="1"/>
    <col min="13826" max="13826" width="18.28515625" style="1" customWidth="1"/>
    <col min="13827" max="13827" width="14.7109375" style="1" customWidth="1"/>
    <col min="13828" max="13828" width="15" style="1" customWidth="1"/>
    <col min="13829" max="14075" width="11.28515625" style="1"/>
    <col min="14076" max="14076" width="6.28515625" style="1" customWidth="1"/>
    <col min="14077" max="14077" width="67.140625" style="1" customWidth="1"/>
    <col min="14078" max="14078" width="7.28515625" style="1" customWidth="1"/>
    <col min="14079" max="14079" width="9" style="1" customWidth="1"/>
    <col min="14080" max="14081" width="18.7109375" style="1" customWidth="1"/>
    <col min="14082" max="14082" width="18.28515625" style="1" customWidth="1"/>
    <col min="14083" max="14083" width="14.7109375" style="1" customWidth="1"/>
    <col min="14084" max="14084" width="15" style="1" customWidth="1"/>
    <col min="14085" max="14331" width="11.28515625" style="1"/>
    <col min="14332" max="14332" width="6.28515625" style="1" customWidth="1"/>
    <col min="14333" max="14333" width="67.140625" style="1" customWidth="1"/>
    <col min="14334" max="14334" width="7.28515625" style="1" customWidth="1"/>
    <col min="14335" max="14335" width="9" style="1" customWidth="1"/>
    <col min="14336" max="14337" width="18.7109375" style="1" customWidth="1"/>
    <col min="14338" max="14338" width="18.28515625" style="1" customWidth="1"/>
    <col min="14339" max="14339" width="14.7109375" style="1" customWidth="1"/>
    <col min="14340" max="14340" width="15" style="1" customWidth="1"/>
    <col min="14341" max="14587" width="11.28515625" style="1"/>
    <col min="14588" max="14588" width="6.28515625" style="1" customWidth="1"/>
    <col min="14589" max="14589" width="67.140625" style="1" customWidth="1"/>
    <col min="14590" max="14590" width="7.28515625" style="1" customWidth="1"/>
    <col min="14591" max="14591" width="9" style="1" customWidth="1"/>
    <col min="14592" max="14593" width="18.7109375" style="1" customWidth="1"/>
    <col min="14594" max="14594" width="18.28515625" style="1" customWidth="1"/>
    <col min="14595" max="14595" width="14.7109375" style="1" customWidth="1"/>
    <col min="14596" max="14596" width="15" style="1" customWidth="1"/>
    <col min="14597" max="14843" width="11.28515625" style="1"/>
    <col min="14844" max="14844" width="6.28515625" style="1" customWidth="1"/>
    <col min="14845" max="14845" width="67.140625" style="1" customWidth="1"/>
    <col min="14846" max="14846" width="7.28515625" style="1" customWidth="1"/>
    <col min="14847" max="14847" width="9" style="1" customWidth="1"/>
    <col min="14848" max="14849" width="18.7109375" style="1" customWidth="1"/>
    <col min="14850" max="14850" width="18.28515625" style="1" customWidth="1"/>
    <col min="14851" max="14851" width="14.7109375" style="1" customWidth="1"/>
    <col min="14852" max="14852" width="15" style="1" customWidth="1"/>
    <col min="14853" max="15099" width="11.28515625" style="1"/>
    <col min="15100" max="15100" width="6.28515625" style="1" customWidth="1"/>
    <col min="15101" max="15101" width="67.140625" style="1" customWidth="1"/>
    <col min="15102" max="15102" width="7.28515625" style="1" customWidth="1"/>
    <col min="15103" max="15103" width="9" style="1" customWidth="1"/>
    <col min="15104" max="15105" width="18.7109375" style="1" customWidth="1"/>
    <col min="15106" max="15106" width="18.28515625" style="1" customWidth="1"/>
    <col min="15107" max="15107" width="14.7109375" style="1" customWidth="1"/>
    <col min="15108" max="15108" width="15" style="1" customWidth="1"/>
    <col min="15109" max="15355" width="11.28515625" style="1"/>
    <col min="15356" max="15356" width="6.28515625" style="1" customWidth="1"/>
    <col min="15357" max="15357" width="67.140625" style="1" customWidth="1"/>
    <col min="15358" max="15358" width="7.28515625" style="1" customWidth="1"/>
    <col min="15359" max="15359" width="9" style="1" customWidth="1"/>
    <col min="15360" max="15361" width="18.7109375" style="1" customWidth="1"/>
    <col min="15362" max="15362" width="18.28515625" style="1" customWidth="1"/>
    <col min="15363" max="15363" width="14.7109375" style="1" customWidth="1"/>
    <col min="15364" max="15364" width="15" style="1" customWidth="1"/>
    <col min="15365" max="15611" width="11.28515625" style="1"/>
    <col min="15612" max="15612" width="6.28515625" style="1" customWidth="1"/>
    <col min="15613" max="15613" width="67.140625" style="1" customWidth="1"/>
    <col min="15614" max="15614" width="7.28515625" style="1" customWidth="1"/>
    <col min="15615" max="15615" width="9" style="1" customWidth="1"/>
    <col min="15616" max="15617" width="18.7109375" style="1" customWidth="1"/>
    <col min="15618" max="15618" width="18.28515625" style="1" customWidth="1"/>
    <col min="15619" max="15619" width="14.7109375" style="1" customWidth="1"/>
    <col min="15620" max="15620" width="15" style="1" customWidth="1"/>
    <col min="15621" max="15867" width="11.28515625" style="1"/>
    <col min="15868" max="15868" width="6.28515625" style="1" customWidth="1"/>
    <col min="15869" max="15869" width="67.140625" style="1" customWidth="1"/>
    <col min="15870" max="15870" width="7.28515625" style="1" customWidth="1"/>
    <col min="15871" max="15871" width="9" style="1" customWidth="1"/>
    <col min="15872" max="15873" width="18.7109375" style="1" customWidth="1"/>
    <col min="15874" max="15874" width="18.28515625" style="1" customWidth="1"/>
    <col min="15875" max="15875" width="14.7109375" style="1" customWidth="1"/>
    <col min="15876" max="15876" width="15" style="1" customWidth="1"/>
    <col min="15877" max="16123" width="11.28515625" style="1"/>
    <col min="16124" max="16124" width="6.28515625" style="1" customWidth="1"/>
    <col min="16125" max="16125" width="67.140625" style="1" customWidth="1"/>
    <col min="16126" max="16126" width="7.28515625" style="1" customWidth="1"/>
    <col min="16127" max="16127" width="9" style="1" customWidth="1"/>
    <col min="16128" max="16129" width="18.7109375" style="1" customWidth="1"/>
    <col min="16130" max="16130" width="18.28515625" style="1" customWidth="1"/>
    <col min="16131" max="16131" width="14.7109375" style="1" customWidth="1"/>
    <col min="16132" max="16132" width="15" style="1" customWidth="1"/>
    <col min="16133" max="16384" width="11.28515625" style="1"/>
  </cols>
  <sheetData>
    <row r="1" spans="1:29" ht="13.5" customHeight="1">
      <c r="A1" s="1051"/>
      <c r="B1" s="1054" t="s">
        <v>73</v>
      </c>
      <c r="C1" s="1054"/>
      <c r="D1" s="1054"/>
      <c r="E1" s="81" t="s">
        <v>74</v>
      </c>
      <c r="F1" s="1057"/>
    </row>
    <row r="2" spans="1:29" ht="15" customHeight="1">
      <c r="A2" s="1052"/>
      <c r="B2" s="1055"/>
      <c r="C2" s="1055"/>
      <c r="D2" s="1055"/>
      <c r="E2" s="81" t="s">
        <v>75</v>
      </c>
      <c r="F2" s="1058"/>
    </row>
    <row r="3" spans="1:29" ht="42.75" customHeight="1">
      <c r="A3" s="1053"/>
      <c r="B3" s="1056"/>
      <c r="C3" s="1056"/>
      <c r="D3" s="1056"/>
      <c r="E3" s="81" t="s">
        <v>76</v>
      </c>
      <c r="F3" s="1059"/>
    </row>
    <row r="4" spans="1:29" ht="20.25">
      <c r="A4" s="1066" t="s">
        <v>1</v>
      </c>
      <c r="B4" s="1067"/>
      <c r="C4" s="1067"/>
      <c r="D4" s="1067"/>
      <c r="E4" s="1067"/>
      <c r="F4" s="1068"/>
    </row>
    <row r="5" spans="1:29" ht="19.5" customHeight="1">
      <c r="A5" s="2"/>
      <c r="B5" s="3"/>
      <c r="C5" s="4"/>
      <c r="D5" s="5"/>
      <c r="E5" s="82"/>
      <c r="F5" s="594" t="s">
        <v>952</v>
      </c>
      <c r="H5"/>
    </row>
    <row r="6" spans="1:29" s="6" customFormat="1" ht="47.25" customHeight="1">
      <c r="A6" s="1060" t="s">
        <v>1080</v>
      </c>
      <c r="B6" s="1061"/>
      <c r="C6" s="1061"/>
      <c r="D6" s="1061"/>
      <c r="E6" s="1061"/>
      <c r="F6" s="1062"/>
      <c r="G6" s="23" t="s">
        <v>16</v>
      </c>
      <c r="H6" s="24"/>
    </row>
    <row r="7" spans="1:29" s="7" customFormat="1" ht="18.75" customHeight="1">
      <c r="A7" s="1063" t="s">
        <v>2</v>
      </c>
      <c r="B7" s="1064"/>
      <c r="C7" s="1064"/>
      <c r="D7" s="1064"/>
      <c r="E7" s="1064"/>
      <c r="F7" s="1065"/>
      <c r="G7" s="25">
        <v>56940</v>
      </c>
      <c r="H7" s="26"/>
    </row>
    <row r="8" spans="1:29" s="6" customFormat="1" ht="16.5">
      <c r="A8" s="721" t="s">
        <v>3</v>
      </c>
      <c r="B8" s="722" t="s">
        <v>4</v>
      </c>
      <c r="C8" s="721" t="s">
        <v>46</v>
      </c>
      <c r="D8" s="736" t="s">
        <v>832</v>
      </c>
      <c r="E8" s="737" t="s">
        <v>833</v>
      </c>
      <c r="F8" s="737" t="s">
        <v>8</v>
      </c>
      <c r="G8" s="27">
        <f>G7*3</f>
        <v>170820</v>
      </c>
      <c r="H8" s="24"/>
      <c r="X8" s="595"/>
      <c r="Y8" s="595"/>
      <c r="Z8" s="595"/>
      <c r="AA8" s="595"/>
      <c r="AB8" s="595"/>
    </row>
    <row r="9" spans="1:29" s="653" customFormat="1" ht="16.5">
      <c r="A9" s="723" t="s">
        <v>22</v>
      </c>
      <c r="B9" s="724" t="s">
        <v>814</v>
      </c>
      <c r="C9" s="754"/>
      <c r="D9" s="754"/>
      <c r="E9" s="754"/>
      <c r="F9" s="755"/>
      <c r="G9" s="652"/>
      <c r="H9" s="653" t="s">
        <v>80</v>
      </c>
      <c r="I9" s="654"/>
      <c r="AB9" s="649"/>
      <c r="AC9" s="655"/>
    </row>
    <row r="10" spans="1:29" ht="51">
      <c r="A10" s="725" t="s">
        <v>52</v>
      </c>
      <c r="B10" s="761" t="str">
        <f>'RED DE ALCANTARILLADO '!$B$8</f>
        <v>Localizacion, replanteo y control en campo de los niveles de precision de la red de alcantarillado. Generacion del plano record de la obra en formato CAD, ARCMAP y ARCGIS. Referenciando cada uno de las redes  y las estructuras construidas, al sistema de Coordenadas Planas Magna SIRGAS con la información de los GPS suministrados por las Ceibas Empresas Públicas de Neiva, ubicados en diversos sectores de la ciudad.</v>
      </c>
      <c r="C10" s="738" t="str">
        <f>'RED DE ALCANTARILLADO '!$H$7</f>
        <v>ML</v>
      </c>
      <c r="D10" s="739">
        <f>ROUND('CANT OBRA'!E26,0)</f>
        <v>191</v>
      </c>
      <c r="E10" s="740">
        <f>'RED DE ALCANTARILLADO '!$H$39</f>
        <v>6389</v>
      </c>
      <c r="F10" s="650">
        <f>E10*D10</f>
        <v>1220299</v>
      </c>
      <c r="G10" s="650">
        <f>+ROUND(F10*E10,2)</f>
        <v>7796490311</v>
      </c>
      <c r="H10" s="21" t="s">
        <v>81</v>
      </c>
      <c r="I10" s="22" t="s">
        <v>770</v>
      </c>
      <c r="J10" s="50">
        <v>2151.31</v>
      </c>
      <c r="L10" s="9"/>
      <c r="O10" s="646"/>
      <c r="P10" s="9"/>
      <c r="R10" s="646"/>
      <c r="S10" s="646"/>
      <c r="T10" s="646"/>
      <c r="U10" s="646"/>
      <c r="V10" s="646"/>
      <c r="W10" s="646"/>
      <c r="X10" s="646"/>
      <c r="Y10" s="646"/>
      <c r="Z10" s="646"/>
      <c r="AA10" s="646"/>
      <c r="AB10" s="646"/>
      <c r="AC10" s="9"/>
    </row>
    <row r="11" spans="1:29" ht="12.75">
      <c r="A11" s="727" t="s">
        <v>53</v>
      </c>
      <c r="B11" s="761" t="str">
        <f>'RED DE ALCANTARILLADO '!$B$55</f>
        <v xml:space="preserve">Señalizacion área de trabajo cumpliendo con el manual de señalizacion vial vigente. </v>
      </c>
      <c r="C11" s="738" t="str">
        <f>'RED DE ALCANTARILLADO '!$H$54</f>
        <v>ML</v>
      </c>
      <c r="D11" s="751">
        <f>D10</f>
        <v>191</v>
      </c>
      <c r="E11" s="740">
        <f>'RED DE ALCANTARILLADO '!$H$85</f>
        <v>9858</v>
      </c>
      <c r="F11" s="650">
        <f>E11*D11</f>
        <v>1882878</v>
      </c>
      <c r="H11" s="1" t="s">
        <v>82</v>
      </c>
      <c r="I11" s="1" t="s">
        <v>770</v>
      </c>
      <c r="J11" s="28">
        <v>1075.6600000000001</v>
      </c>
      <c r="L11" s="9"/>
      <c r="P11" s="9"/>
      <c r="R11" s="646"/>
      <c r="S11" s="646"/>
      <c r="T11" s="646"/>
      <c r="U11" s="646"/>
      <c r="V11" s="646"/>
      <c r="X11" s="646"/>
      <c r="Y11" s="646"/>
      <c r="Z11" s="646"/>
      <c r="AA11" s="646"/>
      <c r="AB11" s="646"/>
      <c r="AC11" s="9"/>
    </row>
    <row r="12" spans="1:29" ht="16.5" customHeight="1">
      <c r="A12" s="727"/>
      <c r="B12" s="728"/>
      <c r="C12" s="1069" t="s">
        <v>815</v>
      </c>
      <c r="D12" s="1070"/>
      <c r="E12" s="1071"/>
      <c r="F12" s="741">
        <f>SUM(F10:F11)</f>
        <v>3103177</v>
      </c>
      <c r="J12" s="28"/>
      <c r="L12" s="9"/>
      <c r="P12" s="9"/>
      <c r="R12" s="646"/>
      <c r="S12" s="646"/>
      <c r="T12" s="646"/>
      <c r="U12" s="646"/>
      <c r="V12" s="646"/>
      <c r="X12" s="646"/>
      <c r="Y12" s="646"/>
      <c r="Z12" s="646"/>
      <c r="AA12" s="646"/>
      <c r="AB12" s="646"/>
      <c r="AC12" s="9"/>
    </row>
    <row r="13" spans="1:29" s="20" customFormat="1" ht="12.75" customHeight="1">
      <c r="A13" s="729" t="s">
        <v>54</v>
      </c>
      <c r="B13" s="730" t="s">
        <v>816</v>
      </c>
      <c r="C13" s="756"/>
      <c r="D13" s="756"/>
      <c r="E13" s="757"/>
      <c r="F13" s="743"/>
      <c r="H13" s="20" t="s">
        <v>83</v>
      </c>
      <c r="I13" s="20" t="s">
        <v>10</v>
      </c>
      <c r="J13" s="50">
        <v>1897.46</v>
      </c>
      <c r="L13" s="651"/>
      <c r="O13" s="648"/>
      <c r="P13" s="651"/>
      <c r="R13" s="74"/>
      <c r="S13" s="74"/>
      <c r="T13" s="74"/>
      <c r="U13" s="74"/>
      <c r="V13" s="74"/>
      <c r="X13" s="74"/>
      <c r="Y13" s="74"/>
      <c r="Z13" s="74"/>
      <c r="AA13" s="74"/>
      <c r="AB13" s="74"/>
      <c r="AC13" s="651"/>
    </row>
    <row r="14" spans="1:29" ht="12.75">
      <c r="A14" s="729" t="s">
        <v>55</v>
      </c>
      <c r="B14" s="761" t="str">
        <f>'RED DE ALCANTARILLADO '!$B$101</f>
        <v>Demolicion pozo concreto 0-2.0 m. Incluye corte con martillo neumatico</v>
      </c>
      <c r="C14" s="738" t="str">
        <f>'RED DE ALCANTARILLADO '!$H$100</f>
        <v>UND</v>
      </c>
      <c r="D14" s="758">
        <f>'CANT OBRA'!W32</f>
        <v>2</v>
      </c>
      <c r="E14" s="740">
        <f>'RED DE ALCANTARILLADO '!$H$132</f>
        <v>717231</v>
      </c>
      <c r="F14" s="650">
        <f>E14*D14</f>
        <v>1434462</v>
      </c>
      <c r="H14" s="1" t="s">
        <v>84</v>
      </c>
      <c r="I14" s="1" t="s">
        <v>10</v>
      </c>
      <c r="J14" s="28">
        <v>210.83</v>
      </c>
      <c r="L14" s="9"/>
      <c r="P14" s="9"/>
      <c r="R14" s="646"/>
      <c r="S14" s="646"/>
      <c r="T14" s="646"/>
      <c r="U14" s="646"/>
      <c r="V14" s="646"/>
      <c r="X14" s="646"/>
      <c r="Y14" s="646"/>
      <c r="Z14" s="646"/>
      <c r="AA14" s="646"/>
      <c r="AB14" s="646"/>
      <c r="AC14" s="9"/>
    </row>
    <row r="15" spans="1:29" ht="25.5">
      <c r="A15" s="729" t="s">
        <v>56</v>
      </c>
      <c r="B15" s="761" t="str">
        <f>'RED DE ALCANTARILLADO '!$B$148</f>
        <v>Demolición pavimento flexible. Incluye corte de frontera con cortadora de disco y demolición con martillo neumático.</v>
      </c>
      <c r="C15" s="738" t="str">
        <f>'RED DE ALCANTARILLADO '!$H$147</f>
        <v>M2</v>
      </c>
      <c r="D15" s="758">
        <f ca="1">ROUND('CANT OBRA'!L33,0)</f>
        <v>415</v>
      </c>
      <c r="E15" s="740">
        <f>'RED DE ALCANTARILLADO '!$H$179</f>
        <v>33585</v>
      </c>
      <c r="F15" s="650">
        <f ca="1">E15*D15</f>
        <v>13937775</v>
      </c>
      <c r="H15" s="1" t="s">
        <v>85</v>
      </c>
      <c r="I15" s="1" t="s">
        <v>770</v>
      </c>
      <c r="J15" s="28">
        <v>2151.31</v>
      </c>
      <c r="L15" s="9"/>
      <c r="O15" s="647"/>
      <c r="P15" s="9"/>
      <c r="R15" s="646"/>
      <c r="S15" s="646"/>
      <c r="T15" s="646"/>
      <c r="U15" s="646"/>
      <c r="V15" s="646"/>
      <c r="X15" s="646"/>
      <c r="Y15" s="646"/>
      <c r="Z15" s="646"/>
      <c r="AA15" s="646"/>
      <c r="AB15" s="646"/>
      <c r="AC15" s="9"/>
    </row>
    <row r="16" spans="1:29" ht="12.75">
      <c r="A16" s="729"/>
      <c r="B16" s="726"/>
      <c r="C16" s="1069" t="s">
        <v>817</v>
      </c>
      <c r="D16" s="1070"/>
      <c r="E16" s="1071"/>
      <c r="F16" s="741">
        <f ca="1">SUM(F14:F15)</f>
        <v>15372237</v>
      </c>
      <c r="H16" s="1" t="s">
        <v>86</v>
      </c>
      <c r="I16" s="1" t="s">
        <v>10</v>
      </c>
      <c r="J16" s="28">
        <v>1656.51</v>
      </c>
      <c r="L16" s="9"/>
      <c r="O16" s="647"/>
      <c r="P16" s="9"/>
      <c r="R16" s="646"/>
      <c r="S16" s="646"/>
      <c r="T16" s="646"/>
      <c r="U16" s="646"/>
      <c r="V16" s="646"/>
      <c r="X16" s="646"/>
      <c r="Y16" s="646"/>
      <c r="Z16" s="646"/>
      <c r="AA16" s="646"/>
      <c r="AB16" s="646"/>
      <c r="AC16" s="9"/>
    </row>
    <row r="17" spans="1:29" ht="12.75">
      <c r="A17" s="731" t="s">
        <v>57</v>
      </c>
      <c r="B17" s="730" t="s">
        <v>818</v>
      </c>
      <c r="C17" s="756"/>
      <c r="D17" s="756"/>
      <c r="E17" s="757"/>
      <c r="F17" s="744"/>
      <c r="H17" s="1" t="s">
        <v>87</v>
      </c>
      <c r="I17" s="1" t="s">
        <v>9</v>
      </c>
      <c r="J17" s="28">
        <v>511.92</v>
      </c>
      <c r="L17" s="9"/>
      <c r="O17" s="647"/>
      <c r="P17" s="9"/>
      <c r="R17" s="646"/>
      <c r="S17" s="646"/>
      <c r="T17" s="646"/>
      <c r="U17" s="646"/>
      <c r="V17" s="646"/>
      <c r="X17" s="646"/>
      <c r="Y17" s="646"/>
      <c r="Z17" s="646"/>
      <c r="AA17" s="646"/>
      <c r="AB17" s="646"/>
      <c r="AC17" s="9"/>
    </row>
    <row r="18" spans="1:29" ht="12.75" customHeight="1">
      <c r="A18" s="731" t="s">
        <v>58</v>
      </c>
      <c r="B18" s="761" t="str">
        <f>'RED DE ALCANTARILLADO '!$B$198</f>
        <v>Excavación mecánica en material conglomerado h=0-2 mts</v>
      </c>
      <c r="C18" s="738" t="str">
        <f>'RED DE ALCANTARILLADO '!$H$197</f>
        <v>M3</v>
      </c>
      <c r="D18" s="751">
        <f>ROUND('CANT OBRA'!O26,0)</f>
        <v>829</v>
      </c>
      <c r="E18" s="740">
        <f>'RED DE ALCANTARILLADO '!$H$230</f>
        <v>18025</v>
      </c>
      <c r="F18" s="650">
        <f>E18*D18</f>
        <v>14942725</v>
      </c>
      <c r="H18" s="1" t="s">
        <v>88</v>
      </c>
      <c r="I18" s="1" t="s">
        <v>9</v>
      </c>
      <c r="J18" s="28">
        <v>511.92</v>
      </c>
      <c r="L18" s="9"/>
      <c r="O18" s="647"/>
      <c r="P18" s="9"/>
      <c r="R18" s="646"/>
      <c r="S18" s="646"/>
      <c r="T18" s="646"/>
      <c r="U18" s="646"/>
      <c r="V18" s="646"/>
      <c r="X18" s="646"/>
      <c r="Y18" s="646"/>
      <c r="Z18" s="646"/>
      <c r="AA18" s="646"/>
      <c r="AB18" s="646"/>
      <c r="AC18" s="9"/>
    </row>
    <row r="19" spans="1:29" ht="12.75">
      <c r="A19" s="731" t="s">
        <v>59</v>
      </c>
      <c r="B19" s="726" t="str">
        <f>'RED DE ALCANTARILLADO '!$B$246</f>
        <v>Excavación mecánica en material conglomerado h&gt;2m y h&lt;4m</v>
      </c>
      <c r="C19" s="738" t="str">
        <f>'RED DE ALCANTARILLADO '!$H$245</f>
        <v>M3</v>
      </c>
      <c r="D19" s="751">
        <f>ROUND('CANT OBRA'!R26,0)</f>
        <v>771</v>
      </c>
      <c r="E19" s="740">
        <f>'RED DE ALCANTARILLADO '!$H$276</f>
        <v>20309</v>
      </c>
      <c r="F19" s="650">
        <f t="shared" ref="F19:F21" si="0">E19*D19</f>
        <v>15658239</v>
      </c>
      <c r="H19" s="1" t="s">
        <v>89</v>
      </c>
      <c r="I19" s="1" t="s">
        <v>770</v>
      </c>
      <c r="J19" s="28">
        <v>2151.31</v>
      </c>
      <c r="L19" s="9"/>
      <c r="P19" s="9"/>
      <c r="R19" s="646"/>
      <c r="S19" s="646"/>
      <c r="T19" s="646"/>
      <c r="U19" s="646"/>
      <c r="V19" s="646"/>
      <c r="X19" s="646"/>
      <c r="Y19" s="646"/>
      <c r="Z19" s="646"/>
      <c r="AA19" s="646"/>
      <c r="AB19" s="646"/>
      <c r="AC19" s="9"/>
    </row>
    <row r="20" spans="1:29" ht="12.75">
      <c r="A20" s="731" t="s">
        <v>60</v>
      </c>
      <c r="B20" s="726" t="str">
        <f>'RED DE ALCANTARILLADO '!$B$291</f>
        <v>Excavación mecánica en material conglomerado h&gt;4m y h&lt;6m</v>
      </c>
      <c r="C20" s="738" t="str">
        <f>'RED DE ALCANTARILLADO '!$H$290</f>
        <v>M3</v>
      </c>
      <c r="D20" s="751">
        <f>ROUND('CANT OBRA'!U26,0)</f>
        <v>171</v>
      </c>
      <c r="E20" s="740">
        <f>'RED DE ALCANTARILLADO '!$H$321</f>
        <v>30015</v>
      </c>
      <c r="F20" s="650">
        <f t="shared" si="0"/>
        <v>5132565</v>
      </c>
      <c r="H20" s="1" t="s">
        <v>90</v>
      </c>
      <c r="I20" s="1" t="s">
        <v>771</v>
      </c>
      <c r="J20" s="28">
        <v>48.94</v>
      </c>
      <c r="L20" s="9"/>
      <c r="O20" s="647"/>
      <c r="P20" s="9"/>
      <c r="R20" s="646"/>
      <c r="S20" s="646"/>
      <c r="T20" s="646"/>
      <c r="U20" s="646"/>
      <c r="V20" s="646"/>
      <c r="X20" s="646"/>
      <c r="Y20" s="646"/>
      <c r="Z20" s="646"/>
      <c r="AA20" s="646"/>
      <c r="AB20" s="646"/>
      <c r="AC20" s="9"/>
    </row>
    <row r="21" spans="1:29" s="20" customFormat="1" ht="25.5">
      <c r="A21" s="731" t="s">
        <v>61</v>
      </c>
      <c r="B21" s="761" t="str">
        <f>'RED DE ALCANTARILLADO '!$B$337</f>
        <v>Entibación cuajada para una protección del 100%, mediante módulos metálicos compuestos por paneles de lámina de acero y codales extensibles metálicos para zanja con H &gt; 2,0 m. (Reutilizacion 1/10)</v>
      </c>
      <c r="C21" s="738" t="str">
        <f>'RED DE ALCANTARILLADO '!$H$336</f>
        <v>M2</v>
      </c>
      <c r="D21" s="751">
        <f>ROUND('CANT OBRA'!AK26,0)</f>
        <v>159</v>
      </c>
      <c r="E21" s="740">
        <f>'RED DE ALCANTARILLADO '!$H$368</f>
        <v>27966</v>
      </c>
      <c r="F21" s="650">
        <f t="shared" si="0"/>
        <v>4446594</v>
      </c>
      <c r="H21" s="20" t="s">
        <v>91</v>
      </c>
      <c r="J21" s="50"/>
      <c r="K21" s="1"/>
      <c r="L21" s="9"/>
      <c r="P21" s="9"/>
      <c r="R21" s="646"/>
      <c r="S21" s="646"/>
      <c r="T21" s="646"/>
      <c r="U21" s="646"/>
      <c r="V21" s="646"/>
      <c r="X21" s="596"/>
      <c r="Y21" s="596"/>
      <c r="Z21" s="596"/>
      <c r="AA21" s="596"/>
      <c r="AB21" s="596"/>
      <c r="AC21" s="9"/>
    </row>
    <row r="22" spans="1:29" ht="12.75">
      <c r="A22" s="727"/>
      <c r="B22" s="726"/>
      <c r="C22" s="1069" t="s">
        <v>819</v>
      </c>
      <c r="D22" s="1070"/>
      <c r="E22" s="1071"/>
      <c r="F22" s="741">
        <f>SUM(F18:F21)</f>
        <v>40180123</v>
      </c>
      <c r="H22" s="1" t="s">
        <v>83</v>
      </c>
      <c r="I22" s="1" t="s">
        <v>10</v>
      </c>
      <c r="J22" s="28">
        <v>203.78</v>
      </c>
      <c r="L22" s="9"/>
      <c r="M22" s="20"/>
      <c r="N22" s="20"/>
      <c r="O22" s="648"/>
      <c r="P22" s="9"/>
      <c r="Q22" s="20"/>
      <c r="R22" s="646"/>
      <c r="S22" s="646"/>
      <c r="T22" s="646"/>
      <c r="U22" s="646"/>
      <c r="V22" s="646"/>
      <c r="W22" s="20"/>
      <c r="X22" s="646"/>
      <c r="Y22" s="646"/>
      <c r="Z22" s="646"/>
      <c r="AA22" s="646"/>
      <c r="AB22" s="646"/>
      <c r="AC22" s="9"/>
    </row>
    <row r="23" spans="1:29" ht="12.75">
      <c r="A23" s="732" t="s">
        <v>62</v>
      </c>
      <c r="B23" s="762" t="s">
        <v>820</v>
      </c>
      <c r="C23" s="756"/>
      <c r="D23" s="756"/>
      <c r="E23" s="757"/>
      <c r="F23" s="744"/>
      <c r="J23" s="28"/>
      <c r="L23" s="9"/>
      <c r="M23" s="20"/>
      <c r="N23" s="20"/>
      <c r="O23" s="648"/>
      <c r="P23" s="9"/>
      <c r="Q23" s="20"/>
      <c r="R23" s="646"/>
      <c r="S23" s="646"/>
      <c r="T23" s="646"/>
      <c r="U23" s="646"/>
      <c r="V23" s="646"/>
      <c r="W23" s="20"/>
      <c r="X23" s="646"/>
      <c r="Y23" s="646"/>
      <c r="Z23" s="646"/>
      <c r="AA23" s="646"/>
      <c r="AB23" s="646"/>
      <c r="AC23" s="9"/>
    </row>
    <row r="24" spans="1:29" ht="25.5">
      <c r="A24" s="732" t="s">
        <v>63</v>
      </c>
      <c r="B24" s="761" t="str">
        <f>'RED DE ALCANTARILLADO '!$B$384</f>
        <v>Suministro e InstalacionTubería PVC diámetro 54", de pared estructural y sello hermético.  Incluye: Transporte al sitio de la obra, cama en material mixto de río de e=10 cm, hasta la Cota Clave del tubo</v>
      </c>
      <c r="C24" s="738" t="str">
        <f>'RED DE ALCANTARILLADO '!$H$383</f>
        <v>ML</v>
      </c>
      <c r="D24" s="758">
        <f>ROUND('CANT OBRA'!E26,0)</f>
        <v>191</v>
      </c>
      <c r="E24" s="740">
        <f>'RED DE ALCANTARILLADO '!$H$415</f>
        <v>5377115</v>
      </c>
      <c r="F24" s="650">
        <f>E24*D24</f>
        <v>1027028965</v>
      </c>
      <c r="G24" s="9"/>
      <c r="H24" s="1" t="s">
        <v>92</v>
      </c>
      <c r="I24" s="1" t="s">
        <v>17</v>
      </c>
      <c r="J24" s="50">
        <v>209</v>
      </c>
      <c r="L24" s="9"/>
      <c r="O24" s="647"/>
      <c r="P24" s="9"/>
      <c r="Q24" s="20"/>
      <c r="R24" s="646"/>
      <c r="S24" s="646"/>
      <c r="T24" s="646"/>
      <c r="U24" s="646"/>
      <c r="V24" s="646"/>
      <c r="W24" s="20"/>
      <c r="X24" s="646"/>
      <c r="Y24" s="646"/>
      <c r="Z24" s="646"/>
      <c r="AA24" s="646"/>
      <c r="AB24" s="646"/>
      <c r="AC24" s="9"/>
    </row>
    <row r="25" spans="1:29" ht="12.75">
      <c r="A25" s="727"/>
      <c r="B25" s="726"/>
      <c r="C25" s="1069" t="s">
        <v>821</v>
      </c>
      <c r="D25" s="1070"/>
      <c r="E25" s="1071"/>
      <c r="F25" s="741">
        <f>SUM(F24)</f>
        <v>1027028965</v>
      </c>
      <c r="H25" s="1" t="s">
        <v>86</v>
      </c>
      <c r="I25" s="1" t="s">
        <v>10</v>
      </c>
      <c r="J25" s="1">
        <v>93.74</v>
      </c>
      <c r="K25" s="1">
        <v>1427653760</v>
      </c>
      <c r="L25" s="9">
        <f>F25-K25</f>
        <v>-400624795</v>
      </c>
      <c r="O25" s="647"/>
      <c r="P25" s="9"/>
      <c r="Q25" s="20"/>
      <c r="R25" s="646"/>
      <c r="S25" s="646"/>
      <c r="T25" s="646"/>
      <c r="U25" s="646"/>
      <c r="V25" s="646"/>
      <c r="W25" s="20"/>
      <c r="X25" s="646"/>
      <c r="Y25" s="646"/>
      <c r="Z25" s="646"/>
      <c r="AA25" s="646"/>
      <c r="AB25" s="646"/>
      <c r="AC25" s="9"/>
    </row>
    <row r="26" spans="1:29" ht="12.75">
      <c r="A26" s="732" t="s">
        <v>64</v>
      </c>
      <c r="B26" s="730" t="s">
        <v>822</v>
      </c>
      <c r="C26" s="745"/>
      <c r="D26" s="746"/>
      <c r="E26" s="747"/>
      <c r="F26" s="744"/>
      <c r="H26" s="1" t="s">
        <v>90</v>
      </c>
      <c r="I26" s="1" t="s">
        <v>771</v>
      </c>
      <c r="J26" s="1">
        <v>143.05000000000001</v>
      </c>
      <c r="L26" s="9"/>
      <c r="O26" s="647"/>
      <c r="P26" s="9"/>
      <c r="Q26" s="20"/>
      <c r="R26" s="646"/>
      <c r="S26" s="646"/>
      <c r="T26" s="646"/>
      <c r="U26" s="646"/>
      <c r="V26" s="646"/>
      <c r="W26" s="20"/>
      <c r="X26" s="646"/>
      <c r="Y26" s="646"/>
      <c r="Z26" s="646"/>
      <c r="AA26" s="646"/>
      <c r="AB26" s="646"/>
      <c r="AC26" s="9"/>
    </row>
    <row r="27" spans="1:29" ht="51">
      <c r="A27" s="732" t="s">
        <v>65</v>
      </c>
      <c r="B27" s="761" t="str">
        <f>'RED DE ALCANTARILLADO '!$B$431</f>
        <v>Construcción de pozos de inspección, en concreto de 3.000psi,  según modelo de Empresas Públicas de Neiva. Incluye: excavación, Tapa camara hierro ductil incluye aro  tipo trafico pesado de 70 cm,  con anillo en concreto reforzado (e=20cm) y diámetro 1.60m, pasos en hierro de 5/8" (con anticorrosivo) y cañuela en tuberia de PVC.  h=0 - 2.0m.</v>
      </c>
      <c r="C27" s="738" t="str">
        <f>'RED DE ALCANTARILLADO '!$H$430</f>
        <v>UND</v>
      </c>
      <c r="D27" s="748">
        <f>'CANT OBRA'!W35</f>
        <v>2</v>
      </c>
      <c r="E27" s="740">
        <f>'RED DE ALCANTARILLADO '!$H$470</f>
        <v>3785813</v>
      </c>
      <c r="F27" s="650">
        <f>E27*D27</f>
        <v>7571626</v>
      </c>
      <c r="H27" s="1" t="s">
        <v>93</v>
      </c>
      <c r="I27" s="1" t="s">
        <v>10</v>
      </c>
      <c r="J27" s="1">
        <v>33.44</v>
      </c>
      <c r="L27" s="9"/>
      <c r="O27" s="647"/>
      <c r="P27" s="9"/>
      <c r="Q27" s="20"/>
      <c r="R27" s="646"/>
      <c r="S27" s="646"/>
      <c r="T27" s="646"/>
      <c r="U27" s="646"/>
      <c r="V27" s="646"/>
      <c r="W27" s="20"/>
      <c r="X27" s="646"/>
      <c r="Y27" s="646"/>
      <c r="Z27" s="646"/>
      <c r="AA27" s="646"/>
      <c r="AB27" s="646"/>
      <c r="AC27" s="9"/>
    </row>
    <row r="28" spans="1:29" ht="51">
      <c r="A28" s="732" t="s">
        <v>950</v>
      </c>
      <c r="B28" s="761" t="str">
        <f>'RED DE ALCANTARILLADO '!$B$485</f>
        <v xml:space="preserve"> Construcción de pozos de inspección, en concreto de 3.000 psi,  según modelo de Empresas Públicas de Neiva. Incluye: excavación,Tapa camara hierro ductil incluye aro tipo trafico pesado de 70 cm,  con anillo en concreto reforzado (e=20cm) y diámetro 1.6m, pasos en hierro de 5/8" (con anticorrosivo) y cañuela en tuberia de PVC.  h=0 - 3.0m</v>
      </c>
      <c r="C28" s="738" t="str">
        <f>'RED DE ALCANTARILLADO '!$H$484</f>
        <v>UND</v>
      </c>
      <c r="D28" s="748">
        <f>'CANT OBRA'!X35</f>
        <v>1</v>
      </c>
      <c r="E28" s="740">
        <f>'RED DE ALCANTARILLADO '!$H$524</f>
        <v>4377592</v>
      </c>
      <c r="F28" s="650">
        <f t="shared" ref="F28:F30" si="1">E28*D28</f>
        <v>4377592</v>
      </c>
      <c r="H28" s="1" t="s">
        <v>94</v>
      </c>
      <c r="I28" s="1" t="s">
        <v>9</v>
      </c>
      <c r="J28" s="50">
        <v>418</v>
      </c>
      <c r="L28" s="9"/>
      <c r="O28" s="647"/>
      <c r="P28" s="9"/>
      <c r="Q28" s="20"/>
      <c r="R28" s="646"/>
      <c r="S28" s="646"/>
      <c r="T28" s="646"/>
      <c r="U28" s="646"/>
      <c r="V28" s="646"/>
      <c r="W28" s="20"/>
      <c r="X28" s="646"/>
      <c r="Y28" s="646"/>
      <c r="Z28" s="646"/>
      <c r="AA28" s="646"/>
      <c r="AB28" s="646"/>
      <c r="AC28" s="9"/>
    </row>
    <row r="29" spans="1:29" ht="51">
      <c r="A29" s="732" t="s">
        <v>961</v>
      </c>
      <c r="B29" s="761" t="str">
        <f>'RED DE ALCANTARILLADO '!$B$539</f>
        <v>Construcción de pozos de inspección, en concreto de 3.000psi,  según modelo de Empresas Públicas de Neiva. Incluye: excavación, Tapa camara hierro Ductil incluye aro  tipo trafico pesado de 70 cm,  con anillo en concreto reforzado (e=20cm) y diámetro 1.6m, pasos en hierro de 5/8" (con anticorrosivo) y cañuela en tuberia de PVC.  h=0 - 4.0m.</v>
      </c>
      <c r="C29" s="738" t="str">
        <f>'RED DE ALCANTARILLADO '!$H$538</f>
        <v>UND</v>
      </c>
      <c r="D29" s="748">
        <f>'CANT OBRA'!Y35</f>
        <v>1</v>
      </c>
      <c r="E29" s="740">
        <f>'RED DE ALCANTARILLADO '!$H$578</f>
        <v>4979522</v>
      </c>
      <c r="F29" s="650">
        <f t="shared" si="1"/>
        <v>4979522</v>
      </c>
      <c r="H29" s="1" t="s">
        <v>95</v>
      </c>
      <c r="J29" s="28"/>
      <c r="L29" s="9"/>
      <c r="P29" s="9"/>
      <c r="Q29" s="20"/>
      <c r="R29" s="646"/>
      <c r="S29" s="646"/>
      <c r="T29" s="646"/>
      <c r="U29" s="646"/>
      <c r="V29" s="646"/>
      <c r="W29" s="20"/>
      <c r="X29" s="598"/>
      <c r="Y29" s="598"/>
      <c r="Z29" s="598"/>
      <c r="AA29" s="598"/>
      <c r="AB29" s="598"/>
      <c r="AC29" s="9"/>
    </row>
    <row r="30" spans="1:29" ht="51">
      <c r="A30" s="732" t="s">
        <v>962</v>
      </c>
      <c r="B30" s="761" t="str">
        <f>'RED DE ALCANTARILLADO '!$B$595</f>
        <v>Construcción de pozos de inspección, en concreto de 3.000psi,  según modelo de Empresas Públicas de Neiva. Incluye: excavación, Tapa camara hierro ductil incluye aro tipo trafico pesado de 70 cm, con anillo en concreto reforzado (e=20cm) y diámetro 1.6m, pasos en hierro de 5/8" (con anticorrosivo) y cañuela en tuberia de PVC.  h=0 - 5.0m</v>
      </c>
      <c r="C30" s="738" t="str">
        <f>'RED DE ALCANTARILLADO '!$H$594</f>
        <v>UND</v>
      </c>
      <c r="D30" s="748">
        <f>'CANT OBRA'!Z35</f>
        <v>4</v>
      </c>
      <c r="E30" s="740">
        <f>'RED DE ALCANTARILLADO '!$H$634</f>
        <v>5645724</v>
      </c>
      <c r="F30" s="650">
        <f t="shared" si="1"/>
        <v>22582896</v>
      </c>
      <c r="H30" s="9" t="s">
        <v>96</v>
      </c>
      <c r="I30" s="1" t="s">
        <v>17</v>
      </c>
      <c r="J30" s="1">
        <v>26</v>
      </c>
      <c r="L30" s="9"/>
      <c r="O30" s="647"/>
      <c r="P30" s="9"/>
      <c r="Q30" s="20"/>
      <c r="R30" s="646"/>
      <c r="S30" s="646"/>
      <c r="T30" s="646"/>
      <c r="U30" s="646"/>
      <c r="V30" s="646"/>
      <c r="W30" s="20"/>
      <c r="X30" s="646"/>
      <c r="Y30" s="646"/>
      <c r="Z30" s="646"/>
      <c r="AA30" s="646"/>
      <c r="AB30" s="646"/>
      <c r="AC30" s="9"/>
    </row>
    <row r="31" spans="1:29" ht="12.75">
      <c r="A31" s="727"/>
      <c r="B31" s="726"/>
      <c r="C31" s="1069" t="s">
        <v>823</v>
      </c>
      <c r="D31" s="1070"/>
      <c r="E31" s="1071"/>
      <c r="F31" s="749">
        <f>SUM(F27:F30)</f>
        <v>39511636</v>
      </c>
      <c r="H31" s="1" t="s">
        <v>97</v>
      </c>
      <c r="I31" s="1" t="s">
        <v>17</v>
      </c>
      <c r="J31" s="1">
        <v>6</v>
      </c>
      <c r="L31" s="9"/>
      <c r="O31" s="647"/>
      <c r="P31" s="9"/>
      <c r="Q31" s="20"/>
      <c r="R31" s="646"/>
      <c r="S31" s="646"/>
      <c r="T31" s="646"/>
      <c r="U31" s="646"/>
      <c r="V31" s="646"/>
      <c r="W31" s="20"/>
      <c r="X31" s="646"/>
      <c r="Y31" s="646"/>
      <c r="Z31" s="646"/>
      <c r="AA31" s="646"/>
      <c r="AB31" s="646"/>
      <c r="AC31" s="9"/>
    </row>
    <row r="32" spans="1:29" ht="12.75">
      <c r="A32" s="733" t="s">
        <v>66</v>
      </c>
      <c r="B32" s="730" t="s">
        <v>824</v>
      </c>
      <c r="C32" s="745"/>
      <c r="D32" s="746"/>
      <c r="E32" s="750"/>
      <c r="F32" s="744"/>
      <c r="H32" s="1" t="s">
        <v>98</v>
      </c>
      <c r="I32" s="1" t="s">
        <v>17</v>
      </c>
      <c r="J32" s="1">
        <v>1</v>
      </c>
      <c r="L32" s="9"/>
      <c r="O32" s="647"/>
      <c r="P32" s="9"/>
      <c r="R32" s="646"/>
      <c r="S32" s="646"/>
      <c r="T32" s="646"/>
      <c r="U32" s="646"/>
      <c r="V32" s="646"/>
      <c r="X32" s="646"/>
      <c r="Y32" s="646"/>
      <c r="Z32" s="646"/>
      <c r="AA32" s="646"/>
      <c r="AB32" s="646"/>
      <c r="AC32" s="9"/>
    </row>
    <row r="33" spans="1:29" ht="25.5">
      <c r="A33" s="733" t="s">
        <v>67</v>
      </c>
      <c r="B33" s="761" t="str">
        <f>'RED DE ALCANTARILLADO '!$B$650</f>
        <v>Relleno de brecha con material seleccionado de la misma excavación, compactación mecánica tipo canguro, en capas máximo de 20 cms. IP&lt; 13%, según Norma Invías 2012, Dm = según PM.95%</v>
      </c>
      <c r="C33" s="738" t="str">
        <f>'RED DE ALCANTARILLADO '!$H$649</f>
        <v>M3</v>
      </c>
      <c r="D33" s="751">
        <f>ROUND('CANT OBRA'!AD26,0)</f>
        <v>335</v>
      </c>
      <c r="E33" s="740">
        <f>'RED DE ALCANTARILLADO '!$H$689</f>
        <v>26704</v>
      </c>
      <c r="F33" s="650">
        <f>E33*D33</f>
        <v>8945840</v>
      </c>
      <c r="L33" s="9"/>
      <c r="O33" s="647"/>
      <c r="P33" s="9"/>
      <c r="R33" s="646"/>
      <c r="S33" s="646"/>
      <c r="T33" s="646"/>
      <c r="U33" s="646"/>
      <c r="V33" s="646"/>
      <c r="X33" s="646"/>
      <c r="Y33" s="646"/>
      <c r="Z33" s="646"/>
      <c r="AA33" s="646"/>
      <c r="AB33" s="646"/>
      <c r="AC33" s="9"/>
    </row>
    <row r="34" spans="1:29" ht="25.5">
      <c r="A34" s="733" t="s">
        <v>68</v>
      </c>
      <c r="B34" s="761" t="str">
        <f>'RED DE ALCANTARILLADO '!$B$705</f>
        <v>Relleno de brecha con material recebo granular compactación mecánica tipo canguro, capa máxima de 20cm.  IP &lt; 10%, según norma INVIAS 2012, Dm=95% según PM.</v>
      </c>
      <c r="C34" s="738" t="str">
        <f>'RED DE ALCANTARILLADO '!$H$704</f>
        <v>M3</v>
      </c>
      <c r="D34" s="751">
        <f>ROUND('CANT OBRA'!AE26,0)</f>
        <v>595</v>
      </c>
      <c r="E34" s="740">
        <f>'RED DE ALCANTARILLADO '!$H$744</f>
        <v>167439</v>
      </c>
      <c r="F34" s="650">
        <f t="shared" ref="F34:F36" si="2">E34*D34</f>
        <v>99626205</v>
      </c>
      <c r="H34" s="1" t="s">
        <v>99</v>
      </c>
      <c r="I34" s="1" t="s">
        <v>10</v>
      </c>
      <c r="J34" s="1">
        <v>0.75</v>
      </c>
      <c r="L34" s="9"/>
      <c r="O34" s="647"/>
      <c r="P34" s="9"/>
      <c r="R34" s="646"/>
      <c r="S34" s="646"/>
      <c r="T34" s="646"/>
      <c r="U34" s="646"/>
      <c r="V34" s="646"/>
      <c r="X34" s="646"/>
      <c r="Y34" s="646"/>
      <c r="Z34" s="646"/>
      <c r="AA34" s="646"/>
      <c r="AB34" s="646"/>
      <c r="AC34" s="9"/>
    </row>
    <row r="35" spans="1:29" ht="25.5">
      <c r="A35" s="733" t="s">
        <v>69</v>
      </c>
      <c r="B35" s="761" t="str">
        <f>'RED DE ALCANTARILLADO '!$B$760</f>
        <v>Relleno de brecha con material de subbase granular IP&lt;6%, según norma de INVIAS 2012, compactación mecánica tipo canguro, capa máxima de 20cm, Dm= 95% según PM.</v>
      </c>
      <c r="C35" s="738" t="str">
        <f>'RED DE ALCANTARILLADO '!$H$759</f>
        <v>M3</v>
      </c>
      <c r="D35" s="751">
        <f>ROUND('CANT OBRA'!Z26,0)</f>
        <v>104</v>
      </c>
      <c r="E35" s="740">
        <f>'RED DE ALCANTARILLADO '!$H$791</f>
        <v>191948</v>
      </c>
      <c r="F35" s="650">
        <f t="shared" si="2"/>
        <v>19962592</v>
      </c>
      <c r="H35" s="1" t="s">
        <v>100</v>
      </c>
      <c r="I35" s="1" t="s">
        <v>17</v>
      </c>
      <c r="J35" s="1">
        <v>2</v>
      </c>
      <c r="L35" s="9"/>
      <c r="O35" s="647"/>
      <c r="P35" s="9"/>
      <c r="R35" s="646"/>
      <c r="S35" s="646"/>
      <c r="T35" s="646"/>
      <c r="U35" s="646"/>
      <c r="V35" s="646"/>
      <c r="X35" s="646"/>
      <c r="Y35" s="646"/>
      <c r="Z35" s="646"/>
      <c r="AA35" s="646"/>
      <c r="AB35" s="646"/>
      <c r="AC35" s="9"/>
    </row>
    <row r="36" spans="1:29" ht="25.5">
      <c r="A36" s="733" t="s">
        <v>70</v>
      </c>
      <c r="B36" s="761" t="str">
        <f>'RED DE ALCANTARILLADO '!$B$807</f>
        <v>Relleno de brecha con material de base granular IP&lt;3%, según norma de INVIAS 2012, compactación mecánica tipo canguro, capa máximo de 20cm, Dm=95% según PM.</v>
      </c>
      <c r="C36" s="738" t="str">
        <f>'RED DE ALCANTARILLADO '!$H$806</f>
        <v>M3</v>
      </c>
      <c r="D36" s="751">
        <f>ROUND('CANT OBRA'!AA26,0)</f>
        <v>83</v>
      </c>
      <c r="E36" s="740">
        <f>'RED DE ALCANTARILLADO '!$H$838</f>
        <v>209218</v>
      </c>
      <c r="F36" s="650">
        <f t="shared" si="2"/>
        <v>17365094</v>
      </c>
      <c r="H36" s="1" t="s">
        <v>101</v>
      </c>
      <c r="I36" s="1" t="s">
        <v>17</v>
      </c>
      <c r="J36" s="1">
        <v>7</v>
      </c>
      <c r="L36" s="9"/>
      <c r="O36" s="647"/>
      <c r="P36" s="9"/>
      <c r="R36" s="646"/>
      <c r="S36" s="646"/>
      <c r="T36" s="646"/>
      <c r="U36" s="646"/>
      <c r="V36" s="646"/>
      <c r="X36" s="646"/>
      <c r="Y36" s="646"/>
      <c r="Z36" s="646"/>
      <c r="AA36" s="646"/>
      <c r="AB36" s="646"/>
      <c r="AC36" s="9"/>
    </row>
    <row r="37" spans="1:29" ht="12.75">
      <c r="A37" s="727"/>
      <c r="B37" s="726"/>
      <c r="C37" s="1069" t="s">
        <v>825</v>
      </c>
      <c r="D37" s="1070"/>
      <c r="E37" s="1071"/>
      <c r="F37" s="741">
        <f>SUM(F33:F36)</f>
        <v>145899731</v>
      </c>
      <c r="L37" s="9"/>
      <c r="O37" s="647"/>
      <c r="P37" s="9"/>
      <c r="R37" s="646"/>
      <c r="S37" s="646"/>
      <c r="T37" s="646"/>
      <c r="U37" s="646"/>
      <c r="V37" s="646"/>
      <c r="X37" s="646"/>
      <c r="Y37" s="646"/>
      <c r="Z37" s="646"/>
      <c r="AA37" s="646"/>
      <c r="AB37" s="646"/>
      <c r="AC37" s="9"/>
    </row>
    <row r="38" spans="1:29" ht="16.5" customHeight="1">
      <c r="A38" s="734" t="s">
        <v>857</v>
      </c>
      <c r="B38" s="730" t="s">
        <v>954</v>
      </c>
      <c r="C38" s="759"/>
      <c r="D38" s="759"/>
      <c r="E38" s="759"/>
      <c r="F38" s="760"/>
      <c r="H38" s="1" t="s">
        <v>102</v>
      </c>
      <c r="I38" s="1" t="s">
        <v>17</v>
      </c>
      <c r="J38" s="1">
        <v>2</v>
      </c>
      <c r="L38" s="9"/>
      <c r="O38" s="647"/>
      <c r="P38" s="9"/>
      <c r="R38" s="646"/>
      <c r="S38" s="646"/>
      <c r="T38" s="646"/>
      <c r="U38" s="646"/>
      <c r="V38" s="646"/>
      <c r="X38" s="646"/>
      <c r="Y38" s="646"/>
      <c r="Z38" s="646"/>
      <c r="AA38" s="646"/>
      <c r="AB38" s="646"/>
      <c r="AC38" s="9"/>
    </row>
    <row r="39" spans="1:29" ht="25.5">
      <c r="A39" s="734" t="s">
        <v>826</v>
      </c>
      <c r="B39" s="761" t="str">
        <f>'RED DE ALCANTARILLADO '!$B$854</f>
        <v xml:space="preserve">Restitución de pavimento flexible.  Contiene mezcla asfáltica tipo MDC II, compactada con cilindro vibrocompactador. (e = 7cm). </v>
      </c>
      <c r="C39" s="725" t="str">
        <f>'RED DE ALCANTARILLADO '!$H$853</f>
        <v>M2</v>
      </c>
      <c r="D39" s="751">
        <f ca="1">ROUND('CANT OBRA'!L33,0)</f>
        <v>415</v>
      </c>
      <c r="E39" s="740">
        <f>'RED DE ALCANTARILLADO '!$H$886</f>
        <v>145758</v>
      </c>
      <c r="F39" s="650">
        <f ca="1">E39*D39</f>
        <v>60489570</v>
      </c>
      <c r="H39" s="1" t="s">
        <v>103</v>
      </c>
      <c r="L39" s="9"/>
      <c r="P39" s="9"/>
      <c r="R39" s="646"/>
      <c r="S39" s="646"/>
      <c r="T39" s="646"/>
      <c r="U39" s="646"/>
      <c r="V39" s="646"/>
      <c r="X39" s="646"/>
      <c r="Y39" s="646"/>
      <c r="Z39" s="646"/>
      <c r="AA39" s="646"/>
      <c r="AB39" s="646"/>
      <c r="AC39" s="9"/>
    </row>
    <row r="40" spans="1:29" ht="12.75">
      <c r="A40" s="727"/>
      <c r="B40" s="726"/>
      <c r="C40" s="1069" t="s">
        <v>960</v>
      </c>
      <c r="D40" s="1070"/>
      <c r="E40" s="1071"/>
      <c r="F40" s="741">
        <f ca="1">SUM(F39)</f>
        <v>60489570</v>
      </c>
      <c r="H40" s="1" t="s">
        <v>80</v>
      </c>
      <c r="L40" s="9"/>
      <c r="P40" s="9"/>
      <c r="R40" s="646"/>
      <c r="S40" s="646"/>
      <c r="T40" s="646"/>
      <c r="U40" s="646"/>
      <c r="V40" s="646"/>
      <c r="X40" s="646"/>
      <c r="Y40" s="646"/>
      <c r="Z40" s="646"/>
      <c r="AA40" s="646"/>
      <c r="AB40" s="646"/>
    </row>
    <row r="41" spans="1:29" ht="12.75">
      <c r="A41" s="735" t="s">
        <v>827</v>
      </c>
      <c r="B41" s="730" t="s">
        <v>828</v>
      </c>
      <c r="C41" s="745"/>
      <c r="D41" s="746"/>
      <c r="E41" s="752"/>
      <c r="F41" s="744"/>
      <c r="H41" s="1" t="s">
        <v>81</v>
      </c>
      <c r="I41" s="1" t="s">
        <v>770</v>
      </c>
      <c r="J41" s="1">
        <v>1502.51</v>
      </c>
      <c r="L41" s="9"/>
      <c r="O41" s="647"/>
      <c r="P41" s="9"/>
      <c r="R41" s="646"/>
      <c r="S41" s="646"/>
      <c r="T41" s="646"/>
      <c r="U41" s="646"/>
      <c r="V41" s="646"/>
      <c r="X41" s="646"/>
      <c r="Y41" s="646"/>
      <c r="Z41" s="646"/>
      <c r="AA41" s="646"/>
      <c r="AB41" s="646"/>
      <c r="AC41" s="9"/>
    </row>
    <row r="42" spans="1:29" ht="12.75">
      <c r="A42" s="735" t="s">
        <v>829</v>
      </c>
      <c r="B42" s="761" t="str">
        <f>'RED DE ALCANTARILLADO '!$B$901</f>
        <v xml:space="preserve">Retiro del material sobrante de excavación y disposicion al sitio autorizado. (Incl. Distancia hasta 15 KM). </v>
      </c>
      <c r="C42" s="738" t="str">
        <f>'RED DE ALCANTARILLADO '!$H$900</f>
        <v>M3</v>
      </c>
      <c r="D42" s="748">
        <f>ROUND('CANT OBRA'!V26,0)</f>
        <v>1810</v>
      </c>
      <c r="E42" s="740">
        <f>'RED DE ALCANTARILLADO '!$H$933</f>
        <v>55444</v>
      </c>
      <c r="F42" s="650">
        <f>E42*D42</f>
        <v>100353640</v>
      </c>
      <c r="H42" s="1" t="s">
        <v>104</v>
      </c>
      <c r="I42" s="1" t="s">
        <v>771</v>
      </c>
      <c r="J42" s="1">
        <v>210.45</v>
      </c>
      <c r="L42" s="9"/>
      <c r="O42" s="647"/>
      <c r="P42" s="9"/>
      <c r="R42" s="646"/>
      <c r="S42" s="646"/>
      <c r="T42" s="646"/>
      <c r="U42" s="646"/>
      <c r="V42" s="646"/>
      <c r="X42" s="646"/>
      <c r="Y42" s="646"/>
      <c r="Z42" s="646"/>
      <c r="AA42" s="646"/>
      <c r="AB42" s="646"/>
      <c r="AC42" s="9"/>
    </row>
    <row r="43" spans="1:29" ht="12.75">
      <c r="A43" s="753"/>
      <c r="B43" s="742"/>
      <c r="C43" s="1069" t="s">
        <v>830</v>
      </c>
      <c r="D43" s="1070"/>
      <c r="E43" s="1071"/>
      <c r="F43" s="741">
        <f>SUM(F42)</f>
        <v>100353640</v>
      </c>
      <c r="L43" s="9"/>
      <c r="O43" s="647"/>
      <c r="P43" s="9"/>
      <c r="R43" s="646"/>
      <c r="S43" s="646"/>
      <c r="T43" s="646"/>
      <c r="U43" s="646"/>
      <c r="V43" s="646"/>
      <c r="X43" s="646"/>
      <c r="Y43" s="646"/>
      <c r="Z43" s="646"/>
      <c r="AA43" s="646"/>
      <c r="AB43" s="646"/>
      <c r="AC43" s="9"/>
    </row>
    <row r="44" spans="1:29" ht="16.5">
      <c r="A44" s="1048" t="s">
        <v>842</v>
      </c>
      <c r="B44" s="1049"/>
      <c r="C44" s="1049"/>
      <c r="D44" s="1049"/>
      <c r="E44" s="1050"/>
      <c r="F44" s="595">
        <f ca="1">F43+F40+F37+F31+F25+F22+F16+F12</f>
        <v>1431939079</v>
      </c>
      <c r="H44" s="1" t="s">
        <v>105</v>
      </c>
      <c r="I44" s="1" t="s">
        <v>771</v>
      </c>
      <c r="J44" s="1">
        <v>5919.55</v>
      </c>
      <c r="L44" s="9"/>
      <c r="O44" s="647"/>
      <c r="P44" s="9"/>
      <c r="R44" s="646"/>
      <c r="S44" s="646"/>
      <c r="T44" s="646"/>
      <c r="U44" s="646"/>
      <c r="V44" s="646"/>
      <c r="X44" s="646"/>
      <c r="Y44" s="646"/>
      <c r="Z44" s="646"/>
      <c r="AA44" s="646"/>
      <c r="AB44" s="646"/>
      <c r="AC44" s="9"/>
    </row>
    <row r="45" spans="1:29" ht="12.75" customHeight="1">
      <c r="A45" s="656"/>
      <c r="B45" s="657"/>
      <c r="C45" s="657"/>
      <c r="D45" s="657"/>
      <c r="E45" s="1015" t="s">
        <v>1082</v>
      </c>
      <c r="F45" s="597">
        <f ca="1">ROUND((F44*24%),0)</f>
        <v>343665379</v>
      </c>
      <c r="H45" s="1" t="s">
        <v>84</v>
      </c>
      <c r="I45" s="1" t="s">
        <v>771</v>
      </c>
      <c r="J45" s="1">
        <v>690.93</v>
      </c>
      <c r="L45" s="9"/>
      <c r="O45" s="647"/>
      <c r="P45" s="9"/>
      <c r="R45" s="646"/>
      <c r="S45" s="646"/>
      <c r="T45" s="646"/>
      <c r="U45" s="646"/>
      <c r="V45" s="646"/>
      <c r="X45" s="646"/>
      <c r="Y45" s="646"/>
      <c r="Z45" s="646"/>
      <c r="AA45" s="646"/>
      <c r="AB45" s="646"/>
      <c r="AC45" s="9"/>
    </row>
    <row r="46" spans="1:29" ht="12.75" customHeight="1">
      <c r="A46" s="656"/>
      <c r="B46" s="657"/>
      <c r="C46" s="657"/>
      <c r="D46" s="657"/>
      <c r="E46" s="1015" t="s">
        <v>843</v>
      </c>
      <c r="F46" s="658">
        <f ca="1">ROUND((F44*1%),0)</f>
        <v>14319391</v>
      </c>
      <c r="H46" s="1" t="s">
        <v>106</v>
      </c>
      <c r="I46" s="1" t="s">
        <v>771</v>
      </c>
      <c r="J46" s="1">
        <v>734.62</v>
      </c>
      <c r="L46" s="9"/>
      <c r="O46" s="647"/>
      <c r="P46" s="9"/>
      <c r="R46" s="646"/>
      <c r="S46" s="646"/>
      <c r="T46" s="646"/>
      <c r="U46" s="646"/>
      <c r="V46" s="646"/>
      <c r="X46" s="646"/>
      <c r="Y46" s="646"/>
      <c r="Z46" s="646"/>
      <c r="AA46" s="646"/>
      <c r="AB46" s="646"/>
      <c r="AC46" s="9"/>
    </row>
    <row r="47" spans="1:29" ht="16.5">
      <c r="A47" s="659"/>
      <c r="B47" s="660"/>
      <c r="C47" s="660"/>
      <c r="D47" s="660"/>
      <c r="E47" s="1016" t="s">
        <v>844</v>
      </c>
      <c r="F47" s="658">
        <f ca="1">ROUND((F44*5%),0)</f>
        <v>71596954</v>
      </c>
      <c r="H47" s="1" t="s">
        <v>86</v>
      </c>
      <c r="I47" s="1" t="s">
        <v>10</v>
      </c>
      <c r="J47" s="1">
        <v>5231.32</v>
      </c>
      <c r="L47" s="9"/>
      <c r="O47" s="647"/>
      <c r="P47" s="9"/>
      <c r="R47" s="646"/>
      <c r="S47" s="646"/>
      <c r="T47" s="646"/>
      <c r="U47" s="646"/>
      <c r="V47" s="646"/>
      <c r="X47" s="646"/>
      <c r="Y47" s="646"/>
      <c r="Z47" s="646"/>
      <c r="AA47" s="646"/>
      <c r="AB47" s="646"/>
      <c r="AC47" s="9"/>
    </row>
    <row r="48" spans="1:29" ht="16.5">
      <c r="A48" s="662"/>
      <c r="B48" s="663"/>
      <c r="C48" s="663"/>
      <c r="D48" s="663"/>
      <c r="E48" s="664" t="s">
        <v>845</v>
      </c>
      <c r="F48" s="599">
        <f ca="1">SUM(F45:F47)</f>
        <v>429581724</v>
      </c>
      <c r="H48" s="1" t="s">
        <v>107</v>
      </c>
      <c r="I48" s="1" t="s">
        <v>770</v>
      </c>
      <c r="J48" s="1">
        <v>286.02</v>
      </c>
      <c r="L48" s="9"/>
      <c r="O48" s="647"/>
      <c r="P48" s="9"/>
      <c r="R48" s="646"/>
      <c r="S48" s="646"/>
      <c r="T48" s="646"/>
      <c r="U48" s="646"/>
      <c r="V48" s="646"/>
      <c r="X48" s="646"/>
      <c r="Y48" s="646"/>
      <c r="Z48" s="646"/>
      <c r="AA48" s="646"/>
      <c r="AB48" s="646"/>
      <c r="AC48" s="9"/>
    </row>
    <row r="49" spans="1:29" ht="12.75" customHeight="1">
      <c r="A49" s="662"/>
      <c r="B49" s="663"/>
      <c r="C49" s="665"/>
      <c r="D49" s="665"/>
      <c r="E49" s="661" t="s">
        <v>846</v>
      </c>
      <c r="F49" s="658">
        <f>+'PMA '!H29</f>
        <v>9000000</v>
      </c>
      <c r="H49" s="1" t="s">
        <v>108</v>
      </c>
      <c r="I49" s="1" t="s">
        <v>770</v>
      </c>
      <c r="J49" s="1">
        <v>595.70000000000005</v>
      </c>
      <c r="L49" s="9"/>
      <c r="O49" s="647"/>
      <c r="P49" s="9"/>
      <c r="R49" s="646"/>
      <c r="S49" s="646"/>
      <c r="T49" s="646"/>
      <c r="U49" s="646"/>
      <c r="V49" s="646"/>
      <c r="X49" s="646"/>
      <c r="Y49" s="646"/>
      <c r="Z49" s="646"/>
      <c r="AA49" s="646"/>
      <c r="AB49" s="646"/>
      <c r="AC49" s="9"/>
    </row>
    <row r="50" spans="1:29" ht="12.75" customHeight="1">
      <c r="A50" s="662"/>
      <c r="B50" s="663"/>
      <c r="C50" s="665"/>
      <c r="D50" s="665"/>
      <c r="E50" s="661" t="s">
        <v>847</v>
      </c>
      <c r="F50" s="658">
        <f>+'PMT '!J35</f>
        <v>7000000</v>
      </c>
      <c r="H50" s="1" t="s">
        <v>109</v>
      </c>
      <c r="I50" s="1" t="s">
        <v>770</v>
      </c>
      <c r="J50" s="1">
        <v>105.16</v>
      </c>
      <c r="L50" s="9"/>
      <c r="O50" s="647"/>
      <c r="P50" s="9"/>
      <c r="R50" s="646"/>
      <c r="S50" s="646"/>
      <c r="T50" s="646"/>
      <c r="U50" s="646"/>
      <c r="V50" s="646"/>
      <c r="X50" s="646"/>
      <c r="Y50" s="646"/>
      <c r="Z50" s="646"/>
      <c r="AA50" s="646"/>
      <c r="AB50" s="646"/>
      <c r="AC50" s="9"/>
    </row>
    <row r="51" spans="1:29" ht="16.5">
      <c r="A51" s="662"/>
      <c r="B51" s="663"/>
      <c r="C51" s="663"/>
      <c r="D51" s="663"/>
      <c r="E51" s="664" t="s">
        <v>848</v>
      </c>
      <c r="F51" s="599">
        <f>SUM(F49:F50)</f>
        <v>16000000</v>
      </c>
      <c r="H51" s="1" t="s">
        <v>110</v>
      </c>
      <c r="I51" s="1" t="s">
        <v>770</v>
      </c>
      <c r="J51" s="1">
        <v>403.89</v>
      </c>
      <c r="L51" s="9"/>
      <c r="O51" s="647"/>
      <c r="P51" s="9"/>
      <c r="R51" s="646"/>
      <c r="S51" s="646"/>
      <c r="T51" s="646"/>
      <c r="U51" s="646"/>
      <c r="V51" s="646"/>
      <c r="X51" s="646"/>
      <c r="Y51" s="646"/>
      <c r="Z51" s="646"/>
      <c r="AA51" s="646"/>
      <c r="AB51" s="646"/>
      <c r="AC51" s="9"/>
    </row>
    <row r="52" spans="1:29" ht="16.5">
      <c r="A52" s="1045" t="s">
        <v>137</v>
      </c>
      <c r="B52" s="1046"/>
      <c r="C52" s="1046"/>
      <c r="D52" s="1046"/>
      <c r="E52" s="1047"/>
      <c r="F52" s="595">
        <f ca="1">F48++F44+F51</f>
        <v>1877520803</v>
      </c>
      <c r="H52" s="1" t="s">
        <v>111</v>
      </c>
      <c r="I52" s="1" t="s">
        <v>770</v>
      </c>
      <c r="J52" s="1">
        <v>111.74</v>
      </c>
      <c r="L52" s="9"/>
      <c r="O52" s="647"/>
      <c r="P52" s="9"/>
      <c r="R52" s="646"/>
      <c r="S52" s="646"/>
      <c r="T52" s="646"/>
      <c r="U52" s="646"/>
      <c r="V52" s="646"/>
      <c r="X52" s="646"/>
      <c r="Y52" s="646"/>
      <c r="Z52" s="646"/>
      <c r="AA52" s="646"/>
      <c r="AB52" s="646"/>
      <c r="AC52" s="9"/>
    </row>
    <row r="53" spans="1:29" ht="12.75">
      <c r="A53" s="14"/>
      <c r="B53" s="10"/>
      <c r="C53" s="11"/>
      <c r="D53" s="15"/>
      <c r="E53" s="84"/>
      <c r="F53" s="600"/>
      <c r="H53" s="1" t="s">
        <v>87</v>
      </c>
      <c r="I53" s="1" t="s">
        <v>9</v>
      </c>
      <c r="J53" s="1">
        <v>924.97</v>
      </c>
      <c r="L53" s="9"/>
      <c r="O53" s="647"/>
      <c r="P53" s="9"/>
      <c r="R53" s="646"/>
      <c r="S53" s="646"/>
      <c r="T53" s="646"/>
      <c r="U53" s="646"/>
      <c r="V53" s="646"/>
      <c r="X53" s="646"/>
      <c r="Y53" s="646"/>
      <c r="Z53" s="646"/>
      <c r="AA53" s="646"/>
      <c r="AB53" s="646"/>
      <c r="AC53" s="9"/>
    </row>
    <row r="54" spans="1:29" ht="16.5" customHeight="1">
      <c r="A54" s="14"/>
      <c r="B54" s="10"/>
      <c r="C54" s="11"/>
      <c r="D54" s="15"/>
      <c r="E54" s="84"/>
      <c r="F54" s="600"/>
      <c r="H54" s="1" t="s">
        <v>112</v>
      </c>
      <c r="I54" s="1" t="s">
        <v>9</v>
      </c>
      <c r="J54" s="1">
        <v>810.14</v>
      </c>
      <c r="L54" s="9"/>
      <c r="O54" s="647"/>
      <c r="P54" s="9"/>
      <c r="R54" s="646"/>
      <c r="S54" s="646"/>
      <c r="T54" s="646"/>
      <c r="U54" s="646"/>
      <c r="V54" s="646"/>
      <c r="X54" s="646"/>
      <c r="Y54" s="646"/>
      <c r="Z54" s="646"/>
      <c r="AA54" s="646"/>
      <c r="AB54" s="646"/>
      <c r="AC54" s="9"/>
    </row>
    <row r="55" spans="1:29" ht="16.5" customHeight="1">
      <c r="A55" s="14"/>
      <c r="B55" s="10"/>
      <c r="C55" s="11"/>
      <c r="D55" s="15"/>
      <c r="E55" s="84"/>
      <c r="F55" s="600"/>
      <c r="H55" s="1" t="s">
        <v>88</v>
      </c>
      <c r="I55" s="1" t="s">
        <v>9</v>
      </c>
      <c r="J55" s="1">
        <v>924.97</v>
      </c>
      <c r="L55" s="9"/>
      <c r="O55" s="647"/>
      <c r="P55" s="9"/>
      <c r="R55" s="646"/>
      <c r="S55" s="646"/>
      <c r="T55" s="646"/>
      <c r="U55" s="646"/>
      <c r="V55" s="646"/>
      <c r="X55" s="646"/>
      <c r="Y55" s="646"/>
      <c r="Z55" s="646"/>
      <c r="AA55" s="646"/>
      <c r="AB55" s="646"/>
      <c r="AC55" s="9"/>
    </row>
    <row r="56" spans="1:29" ht="12.75">
      <c r="A56" s="14"/>
      <c r="B56" s="10"/>
      <c r="C56" s="11"/>
      <c r="D56" s="15"/>
      <c r="E56" s="84"/>
      <c r="F56" s="600"/>
      <c r="H56" s="1" t="s">
        <v>113</v>
      </c>
      <c r="I56" s="1" t="s">
        <v>9</v>
      </c>
      <c r="J56" s="1">
        <v>810.14</v>
      </c>
      <c r="L56" s="9"/>
      <c r="O56" s="647"/>
      <c r="P56" s="9"/>
      <c r="R56" s="646"/>
      <c r="S56" s="646"/>
      <c r="T56" s="646"/>
      <c r="U56" s="646"/>
      <c r="V56" s="646"/>
      <c r="X56" s="646"/>
      <c r="Y56" s="646"/>
      <c r="Z56" s="646"/>
      <c r="AA56" s="646"/>
      <c r="AB56" s="646"/>
      <c r="AC56" s="9"/>
    </row>
    <row r="57" spans="1:29" ht="12.75">
      <c r="A57" s="1017" t="s">
        <v>12</v>
      </c>
      <c r="B57" s="1018"/>
      <c r="E57" s="84"/>
      <c r="F57" s="600"/>
      <c r="H57" s="1" t="s">
        <v>114</v>
      </c>
      <c r="I57" s="1" t="s">
        <v>770</v>
      </c>
      <c r="J57" s="1">
        <v>646.05999999999995</v>
      </c>
      <c r="L57" s="9"/>
      <c r="O57" s="647"/>
      <c r="P57" s="9"/>
      <c r="R57" s="646"/>
      <c r="S57" s="646"/>
      <c r="T57" s="646"/>
      <c r="U57" s="646"/>
      <c r="V57" s="646"/>
      <c r="X57" s="646"/>
      <c r="Y57" s="646"/>
      <c r="Z57" s="646"/>
      <c r="AA57" s="646"/>
      <c r="AB57" s="646"/>
      <c r="AC57" s="9"/>
    </row>
    <row r="58" spans="1:29" ht="12.75">
      <c r="A58" s="1019" t="s">
        <v>1084</v>
      </c>
      <c r="B58" s="1020"/>
      <c r="C58" s="17"/>
      <c r="E58" s="84"/>
      <c r="F58" s="600"/>
      <c r="L58" s="9"/>
      <c r="O58" s="647"/>
      <c r="P58" s="9"/>
      <c r="R58" s="646"/>
      <c r="S58" s="646"/>
      <c r="T58" s="646"/>
      <c r="U58" s="646"/>
      <c r="V58" s="646"/>
      <c r="X58" s="646"/>
      <c r="Y58" s="646"/>
      <c r="Z58" s="646"/>
      <c r="AA58" s="646"/>
      <c r="AB58" s="646"/>
      <c r="AC58" s="9"/>
    </row>
    <row r="59" spans="1:29" ht="12.75">
      <c r="A59" s="1021" t="s">
        <v>1085</v>
      </c>
      <c r="B59" s="1022"/>
      <c r="C59" s="17"/>
      <c r="E59" s="83"/>
      <c r="F59" s="601"/>
      <c r="L59" s="9"/>
      <c r="O59" s="647"/>
      <c r="P59" s="9"/>
      <c r="R59" s="646"/>
      <c r="S59" s="646"/>
      <c r="T59" s="646"/>
      <c r="U59" s="646"/>
      <c r="V59" s="646"/>
      <c r="X59" s="646"/>
      <c r="Y59" s="646"/>
      <c r="Z59" s="646"/>
      <c r="AA59" s="646"/>
      <c r="AB59" s="646"/>
      <c r="AC59" s="9"/>
    </row>
    <row r="60" spans="1:29" ht="12.75">
      <c r="A60" s="18"/>
      <c r="B60" s="19"/>
      <c r="C60" s="17"/>
      <c r="E60" s="83"/>
      <c r="F60" s="602"/>
      <c r="H60" s="1" t="s">
        <v>115</v>
      </c>
      <c r="I60" s="1" t="s">
        <v>770</v>
      </c>
      <c r="J60" s="1">
        <v>450.61</v>
      </c>
      <c r="L60" s="9"/>
      <c r="O60" s="647"/>
      <c r="P60" s="9"/>
      <c r="R60" s="646"/>
      <c r="S60" s="646"/>
      <c r="T60" s="646"/>
      <c r="U60" s="646"/>
      <c r="V60" s="646"/>
      <c r="X60" s="646"/>
      <c r="Y60" s="646"/>
      <c r="Z60" s="646"/>
      <c r="AA60" s="646"/>
      <c r="AB60" s="646"/>
      <c r="AC60" s="9"/>
    </row>
    <row r="61" spans="1:29" ht="12.75">
      <c r="B61" s="10"/>
      <c r="C61" s="11"/>
      <c r="D61" s="12"/>
      <c r="E61" s="83"/>
      <c r="F61" s="602"/>
      <c r="H61" s="1" t="s">
        <v>116</v>
      </c>
      <c r="I61" s="1" t="s">
        <v>771</v>
      </c>
      <c r="J61" s="1">
        <v>585.02</v>
      </c>
      <c r="L61" s="9"/>
      <c r="O61" s="647"/>
      <c r="P61" s="9"/>
      <c r="R61" s="646"/>
      <c r="S61" s="646"/>
      <c r="T61" s="646"/>
      <c r="U61" s="646"/>
      <c r="V61" s="646"/>
      <c r="X61" s="646"/>
      <c r="Y61" s="646"/>
      <c r="Z61" s="646"/>
      <c r="AA61" s="646"/>
      <c r="AB61" s="646"/>
      <c r="AC61" s="9"/>
    </row>
    <row r="62" spans="1:29" ht="12.75">
      <c r="B62" s="10"/>
      <c r="H62" s="1" t="s">
        <v>117</v>
      </c>
      <c r="L62" s="9"/>
      <c r="P62" s="9"/>
      <c r="R62" s="646"/>
      <c r="S62" s="646"/>
      <c r="T62" s="646"/>
      <c r="U62" s="646"/>
      <c r="V62" s="646"/>
      <c r="X62" s="646"/>
      <c r="Y62" s="646"/>
      <c r="Z62" s="646"/>
      <c r="AA62" s="646"/>
      <c r="AB62" s="646"/>
      <c r="AC62" s="9"/>
    </row>
    <row r="63" spans="1:29" ht="12.75">
      <c r="H63" s="1" t="s">
        <v>118</v>
      </c>
      <c r="I63" s="1" t="s">
        <v>771</v>
      </c>
      <c r="J63" s="1">
        <v>37.44</v>
      </c>
      <c r="L63" s="9"/>
      <c r="O63" s="647"/>
      <c r="P63" s="9"/>
      <c r="R63" s="646"/>
      <c r="S63" s="646"/>
      <c r="T63" s="646"/>
      <c r="U63" s="646"/>
      <c r="V63" s="646"/>
      <c r="X63" s="646"/>
      <c r="Y63" s="646"/>
      <c r="Z63" s="646"/>
      <c r="AA63" s="646"/>
      <c r="AB63" s="646"/>
      <c r="AC63" s="9"/>
    </row>
    <row r="64" spans="1:29" ht="12.75">
      <c r="F64" s="603">
        <v>92511765.35541667</v>
      </c>
      <c r="H64" s="1" t="s">
        <v>105</v>
      </c>
      <c r="I64" s="1" t="s">
        <v>771</v>
      </c>
      <c r="J64" s="1">
        <v>623.59</v>
      </c>
      <c r="L64" s="9"/>
      <c r="O64" s="647"/>
      <c r="P64" s="9"/>
      <c r="R64" s="646"/>
      <c r="S64" s="646"/>
      <c r="T64" s="646"/>
      <c r="U64" s="646"/>
      <c r="V64" s="646"/>
      <c r="X64" s="646"/>
      <c r="Y64" s="646"/>
      <c r="Z64" s="646"/>
      <c r="AA64" s="646"/>
      <c r="AB64" s="646"/>
      <c r="AC64" s="9"/>
    </row>
    <row r="65" spans="8:29" ht="12.75">
      <c r="H65" s="1" t="s">
        <v>84</v>
      </c>
      <c r="I65" s="1" t="s">
        <v>771</v>
      </c>
      <c r="J65" s="1">
        <v>69.290000000000006</v>
      </c>
      <c r="L65" s="9"/>
      <c r="O65" s="647"/>
      <c r="P65" s="9"/>
      <c r="R65" s="646"/>
      <c r="S65" s="646"/>
      <c r="T65" s="646"/>
      <c r="U65" s="646"/>
      <c r="V65" s="646"/>
      <c r="X65" s="646"/>
      <c r="Y65" s="646"/>
      <c r="Z65" s="646"/>
      <c r="AA65" s="646"/>
      <c r="AB65" s="646"/>
      <c r="AC65" s="9"/>
    </row>
    <row r="66" spans="8:29" ht="12.75">
      <c r="H66" s="1" t="s">
        <v>119</v>
      </c>
      <c r="I66" s="1" t="s">
        <v>17</v>
      </c>
      <c r="J66" s="1">
        <v>10</v>
      </c>
      <c r="L66" s="9"/>
      <c r="O66" s="647"/>
      <c r="P66" s="9"/>
      <c r="R66" s="646"/>
      <c r="S66" s="646"/>
      <c r="T66" s="646"/>
      <c r="U66" s="646"/>
      <c r="V66" s="646"/>
      <c r="X66" s="646"/>
      <c r="Y66" s="646"/>
      <c r="Z66" s="646"/>
      <c r="AA66" s="646"/>
      <c r="AB66" s="646"/>
      <c r="AC66" s="9"/>
    </row>
    <row r="67" spans="8:29" ht="12.75">
      <c r="H67" s="1" t="s">
        <v>120</v>
      </c>
      <c r="I67" s="1" t="s">
        <v>17</v>
      </c>
      <c r="J67" s="1">
        <v>13</v>
      </c>
      <c r="L67" s="9"/>
      <c r="O67" s="647"/>
      <c r="P67" s="9"/>
      <c r="R67" s="646"/>
      <c r="S67" s="646"/>
      <c r="T67" s="646"/>
      <c r="U67" s="646"/>
      <c r="V67" s="646"/>
      <c r="X67" s="646"/>
      <c r="Y67" s="646"/>
      <c r="Z67" s="646"/>
      <c r="AA67" s="646"/>
      <c r="AB67" s="646"/>
      <c r="AC67" s="9"/>
    </row>
    <row r="68" spans="8:29" ht="12.75">
      <c r="H68" s="1" t="s">
        <v>121</v>
      </c>
      <c r="I68" s="1" t="s">
        <v>17</v>
      </c>
      <c r="J68" s="1">
        <v>3</v>
      </c>
      <c r="L68" s="9"/>
      <c r="P68" s="9"/>
      <c r="R68" s="646"/>
      <c r="S68" s="646"/>
      <c r="T68" s="646"/>
      <c r="U68" s="646"/>
      <c r="V68" s="646"/>
      <c r="X68" s="646"/>
      <c r="Y68" s="646"/>
      <c r="Z68" s="646"/>
      <c r="AA68" s="646"/>
      <c r="AB68" s="646"/>
      <c r="AC68" s="9"/>
    </row>
    <row r="69" spans="8:29" ht="12.75">
      <c r="L69" s="9"/>
      <c r="P69" s="9"/>
      <c r="R69" s="646"/>
      <c r="S69" s="646"/>
      <c r="T69" s="646"/>
      <c r="U69" s="646"/>
      <c r="V69" s="646"/>
      <c r="X69" s="646"/>
      <c r="Y69" s="646"/>
      <c r="Z69" s="646"/>
      <c r="AA69" s="646"/>
      <c r="AB69" s="646"/>
      <c r="AC69" s="9"/>
    </row>
    <row r="70" spans="8:29" ht="12.75">
      <c r="H70" s="1" t="s">
        <v>122</v>
      </c>
      <c r="I70" s="1" t="s">
        <v>771</v>
      </c>
      <c r="J70" s="1">
        <v>11.7</v>
      </c>
      <c r="L70" s="9"/>
      <c r="P70" s="9"/>
      <c r="R70" s="646"/>
      <c r="S70" s="646"/>
      <c r="T70" s="646"/>
      <c r="U70" s="646"/>
      <c r="V70" s="646"/>
      <c r="X70" s="646"/>
      <c r="Y70" s="646"/>
      <c r="Z70" s="646"/>
      <c r="AA70" s="646"/>
      <c r="AB70" s="646"/>
      <c r="AC70" s="9"/>
    </row>
    <row r="71" spans="8:29" ht="12.75">
      <c r="H71" s="1" t="s">
        <v>86</v>
      </c>
      <c r="I71" s="1" t="s">
        <v>771</v>
      </c>
      <c r="J71" s="1">
        <v>79.260000000000005</v>
      </c>
      <c r="L71" s="9"/>
      <c r="P71" s="9"/>
      <c r="R71" s="646"/>
      <c r="S71" s="646"/>
      <c r="T71" s="646"/>
      <c r="U71" s="646"/>
      <c r="V71" s="646"/>
      <c r="X71" s="646"/>
      <c r="Y71" s="646"/>
      <c r="Z71" s="646"/>
      <c r="AA71" s="646"/>
      <c r="AB71" s="646"/>
      <c r="AC71" s="9"/>
    </row>
    <row r="72" spans="8:29" ht="12.75">
      <c r="H72" s="1" t="s">
        <v>123</v>
      </c>
      <c r="I72" s="1" t="s">
        <v>771</v>
      </c>
      <c r="J72" s="1">
        <v>612.76</v>
      </c>
      <c r="L72" s="9"/>
      <c r="P72" s="9"/>
      <c r="R72" s="646"/>
      <c r="S72" s="646"/>
      <c r="T72" s="646"/>
      <c r="U72" s="646"/>
      <c r="V72" s="646"/>
      <c r="X72" s="646"/>
      <c r="Y72" s="646"/>
      <c r="Z72" s="646"/>
      <c r="AA72" s="646"/>
      <c r="AB72" s="646"/>
      <c r="AC72" s="9"/>
    </row>
    <row r="73" spans="8:29" ht="12.75">
      <c r="H73" s="1" t="s">
        <v>124</v>
      </c>
      <c r="I73" s="1" t="s">
        <v>9</v>
      </c>
      <c r="J73" s="1">
        <v>553.15</v>
      </c>
      <c r="L73" s="9"/>
      <c r="P73" s="9"/>
      <c r="R73" s="646"/>
      <c r="S73" s="646"/>
      <c r="T73" s="646"/>
      <c r="U73" s="646"/>
      <c r="V73" s="646"/>
      <c r="X73" s="646"/>
      <c r="Y73" s="646"/>
      <c r="Z73" s="646"/>
      <c r="AA73" s="646"/>
      <c r="AB73" s="646"/>
      <c r="AC73" s="9"/>
    </row>
    <row r="74" spans="8:29" ht="12.75">
      <c r="H74" s="1" t="s">
        <v>125</v>
      </c>
      <c r="I74" s="1" t="s">
        <v>772</v>
      </c>
      <c r="J74" s="1">
        <v>11</v>
      </c>
      <c r="L74" s="9"/>
      <c r="P74" s="9"/>
      <c r="R74" s="646"/>
      <c r="S74" s="646"/>
      <c r="T74" s="646"/>
      <c r="U74" s="646"/>
      <c r="V74" s="646"/>
      <c r="X74" s="646"/>
      <c r="Y74" s="646"/>
      <c r="Z74" s="646"/>
      <c r="AA74" s="646"/>
      <c r="AB74" s="646"/>
      <c r="AC74" s="9"/>
    </row>
    <row r="75" spans="8:29" ht="12.75">
      <c r="H75" s="1" t="s">
        <v>126</v>
      </c>
      <c r="I75" s="1" t="s">
        <v>772</v>
      </c>
      <c r="J75" s="1">
        <v>4</v>
      </c>
      <c r="L75" s="9"/>
      <c r="P75" s="9"/>
      <c r="R75" s="646"/>
      <c r="S75" s="646"/>
      <c r="T75" s="646"/>
      <c r="U75" s="646"/>
      <c r="V75" s="646"/>
      <c r="X75" s="646"/>
      <c r="Y75" s="646"/>
      <c r="Z75" s="646"/>
      <c r="AA75" s="646"/>
      <c r="AB75" s="646"/>
      <c r="AC75" s="9"/>
    </row>
    <row r="76" spans="8:29" ht="12.75">
      <c r="H76" s="1" t="s">
        <v>127</v>
      </c>
      <c r="I76" s="1" t="s">
        <v>772</v>
      </c>
      <c r="J76" s="1">
        <v>1</v>
      </c>
      <c r="L76" s="9"/>
      <c r="P76" s="9"/>
      <c r="R76" s="646"/>
      <c r="S76" s="646"/>
      <c r="T76" s="646"/>
      <c r="U76" s="646"/>
      <c r="V76" s="646"/>
      <c r="X76" s="646"/>
      <c r="Y76" s="646"/>
      <c r="Z76" s="646"/>
      <c r="AA76" s="646"/>
      <c r="AB76" s="646"/>
      <c r="AC76" s="9"/>
    </row>
    <row r="77" spans="8:29" ht="12.75">
      <c r="H77" s="1" t="s">
        <v>128</v>
      </c>
      <c r="L77" s="9"/>
      <c r="P77" s="9"/>
      <c r="R77" s="646"/>
      <c r="S77" s="646"/>
      <c r="T77" s="646"/>
      <c r="U77" s="646"/>
      <c r="V77" s="646"/>
      <c r="X77" s="646"/>
      <c r="Y77" s="646"/>
      <c r="Z77" s="646"/>
      <c r="AA77" s="646"/>
      <c r="AB77" s="646"/>
      <c r="AC77" s="9"/>
    </row>
    <row r="78" spans="8:29" ht="12.75">
      <c r="H78" s="1" t="s">
        <v>83</v>
      </c>
      <c r="I78" s="1" t="s">
        <v>771</v>
      </c>
      <c r="J78" s="1">
        <v>888.05</v>
      </c>
      <c r="L78" s="9"/>
      <c r="P78" s="9"/>
      <c r="R78" s="646"/>
      <c r="S78" s="646"/>
      <c r="T78" s="646"/>
      <c r="U78" s="646"/>
      <c r="V78" s="646"/>
      <c r="X78" s="646"/>
      <c r="Y78" s="646"/>
      <c r="Z78" s="646"/>
      <c r="AA78" s="646"/>
      <c r="AB78" s="646"/>
      <c r="AC78" s="9"/>
    </row>
    <row r="79" spans="8:29" ht="12.75">
      <c r="H79" s="1" t="s">
        <v>84</v>
      </c>
      <c r="I79" s="1" t="s">
        <v>771</v>
      </c>
      <c r="J79" s="1">
        <v>98.67</v>
      </c>
      <c r="L79" s="9"/>
      <c r="P79" s="9"/>
      <c r="R79" s="646"/>
      <c r="S79" s="646"/>
      <c r="T79" s="646"/>
      <c r="U79" s="646"/>
      <c r="V79" s="646"/>
      <c r="X79" s="646"/>
      <c r="Y79" s="646"/>
      <c r="Z79" s="646"/>
      <c r="AA79" s="646"/>
      <c r="AB79" s="646"/>
      <c r="AC79" s="9"/>
    </row>
    <row r="80" spans="8:29" ht="12.75">
      <c r="H80" s="1" t="s">
        <v>106</v>
      </c>
      <c r="I80" s="1" t="s">
        <v>771</v>
      </c>
      <c r="J80" s="1">
        <v>230.5</v>
      </c>
      <c r="L80" s="9"/>
      <c r="P80" s="9"/>
      <c r="R80" s="646"/>
      <c r="S80" s="646"/>
      <c r="T80" s="646"/>
      <c r="U80" s="646"/>
      <c r="V80" s="646"/>
      <c r="X80" s="646"/>
      <c r="Y80" s="646"/>
      <c r="Z80" s="646"/>
      <c r="AA80" s="646"/>
      <c r="AB80" s="646"/>
      <c r="AC80" s="9"/>
    </row>
    <row r="81" spans="7:29" ht="12.75">
      <c r="H81" s="1" t="s">
        <v>86</v>
      </c>
      <c r="I81" s="1" t="s">
        <v>771</v>
      </c>
      <c r="J81" s="1">
        <v>590</v>
      </c>
      <c r="L81" s="9"/>
      <c r="P81" s="9"/>
      <c r="R81" s="646"/>
      <c r="S81" s="646"/>
      <c r="T81" s="646"/>
      <c r="U81" s="646"/>
      <c r="V81" s="646"/>
      <c r="X81" s="646"/>
      <c r="Y81" s="646"/>
      <c r="Z81" s="646"/>
      <c r="AA81" s="646"/>
      <c r="AB81" s="646"/>
      <c r="AC81" s="9"/>
    </row>
    <row r="82" spans="7:29" ht="12.75">
      <c r="H82" s="1" t="s">
        <v>129</v>
      </c>
      <c r="I82" s="1" t="s">
        <v>130</v>
      </c>
      <c r="J82" s="1">
        <v>28</v>
      </c>
      <c r="L82" s="9"/>
      <c r="P82" s="9"/>
      <c r="R82" s="646"/>
      <c r="S82" s="646"/>
      <c r="T82" s="646"/>
      <c r="U82" s="646"/>
      <c r="V82" s="646"/>
      <c r="X82" s="646"/>
      <c r="Y82" s="646"/>
      <c r="Z82" s="646"/>
      <c r="AA82" s="646"/>
      <c r="AB82" s="646"/>
      <c r="AC82" s="9"/>
    </row>
    <row r="83" spans="7:29" ht="12.75">
      <c r="H83" s="1" t="s">
        <v>131</v>
      </c>
      <c r="I83" s="1" t="s">
        <v>130</v>
      </c>
      <c r="J83" s="1">
        <v>59</v>
      </c>
      <c r="L83" s="9"/>
      <c r="P83" s="9"/>
      <c r="R83" s="646"/>
      <c r="S83" s="646"/>
      <c r="T83" s="646"/>
      <c r="U83" s="646"/>
      <c r="V83" s="646"/>
      <c r="X83" s="646"/>
      <c r="Y83" s="646"/>
      <c r="Z83" s="646"/>
      <c r="AA83" s="646"/>
      <c r="AB83" s="646"/>
      <c r="AC83" s="9"/>
    </row>
    <row r="84" spans="7:29" ht="12.75">
      <c r="H84" s="1" t="s">
        <v>132</v>
      </c>
      <c r="I84" s="1" t="s">
        <v>130</v>
      </c>
      <c r="J84" s="1">
        <v>10</v>
      </c>
      <c r="L84" s="9"/>
      <c r="P84" s="9"/>
      <c r="R84" s="646"/>
      <c r="S84" s="646"/>
      <c r="T84" s="646"/>
      <c r="U84" s="646"/>
      <c r="V84" s="646"/>
      <c r="X84" s="646"/>
      <c r="Y84" s="646"/>
      <c r="Z84" s="646"/>
      <c r="AA84" s="646"/>
      <c r="AB84" s="646"/>
      <c r="AC84" s="9"/>
    </row>
    <row r="85" spans="7:29" ht="12.75">
      <c r="H85" s="1" t="s">
        <v>133</v>
      </c>
      <c r="I85" s="1" t="s">
        <v>130</v>
      </c>
      <c r="J85" s="1">
        <v>39</v>
      </c>
      <c r="L85" s="9"/>
      <c r="P85" s="9"/>
      <c r="R85" s="646"/>
      <c r="S85" s="646"/>
      <c r="T85" s="646"/>
      <c r="U85" s="646"/>
      <c r="V85" s="646"/>
      <c r="X85" s="646"/>
      <c r="Y85" s="646"/>
      <c r="Z85" s="646"/>
      <c r="AA85" s="646"/>
      <c r="AB85" s="646"/>
      <c r="AC85" s="9"/>
    </row>
    <row r="86" spans="7:29" ht="12.75">
      <c r="H86" s="1" t="s">
        <v>134</v>
      </c>
      <c r="I86" s="1" t="s">
        <v>130</v>
      </c>
      <c r="J86" s="1">
        <v>11</v>
      </c>
      <c r="L86" s="9"/>
      <c r="P86" s="9"/>
      <c r="R86" s="646"/>
      <c r="S86" s="646"/>
      <c r="T86" s="646"/>
      <c r="U86" s="646"/>
      <c r="V86" s="646"/>
      <c r="X86" s="646"/>
      <c r="Y86" s="646"/>
      <c r="Z86" s="646"/>
      <c r="AA86" s="646"/>
      <c r="AB86" s="646"/>
      <c r="AC86" s="9"/>
    </row>
    <row r="87" spans="7:29" ht="12.75">
      <c r="H87" s="1" t="s">
        <v>135</v>
      </c>
      <c r="I87" s="1" t="s">
        <v>770</v>
      </c>
      <c r="J87" s="1">
        <v>514.5</v>
      </c>
      <c r="L87" s="9"/>
      <c r="P87" s="9"/>
      <c r="R87" s="646"/>
      <c r="S87" s="646"/>
      <c r="T87" s="646"/>
      <c r="U87" s="646"/>
      <c r="V87" s="646"/>
      <c r="X87" s="646"/>
      <c r="Y87" s="646"/>
      <c r="Z87" s="646"/>
      <c r="AA87" s="646"/>
      <c r="AB87" s="646"/>
      <c r="AC87" s="9"/>
    </row>
    <row r="88" spans="7:29" ht="12.75">
      <c r="H88" s="1" t="s">
        <v>136</v>
      </c>
      <c r="I88" s="1" t="s">
        <v>130</v>
      </c>
      <c r="J88" s="1">
        <v>147</v>
      </c>
      <c r="L88" s="9"/>
      <c r="P88" s="9"/>
      <c r="R88" s="646"/>
      <c r="S88" s="646"/>
      <c r="T88" s="646"/>
      <c r="U88" s="646"/>
      <c r="V88" s="646"/>
      <c r="X88" s="646"/>
      <c r="Y88" s="646"/>
      <c r="Z88" s="646"/>
      <c r="AA88" s="646"/>
      <c r="AB88" s="646"/>
      <c r="AC88" s="9"/>
    </row>
    <row r="89" spans="7:29" ht="12.75">
      <c r="H89" s="1" t="s">
        <v>116</v>
      </c>
      <c r="I89" s="1" t="s">
        <v>771</v>
      </c>
      <c r="J89" s="1">
        <v>347.89</v>
      </c>
      <c r="L89" s="9"/>
      <c r="P89" s="9"/>
      <c r="R89" s="646"/>
      <c r="S89" s="646"/>
      <c r="T89" s="646"/>
      <c r="U89" s="646"/>
      <c r="V89" s="646"/>
      <c r="X89" s="646"/>
      <c r="Y89" s="646"/>
      <c r="Z89" s="646"/>
      <c r="AA89" s="646"/>
      <c r="AB89" s="646"/>
      <c r="AC89" s="9"/>
    </row>
    <row r="90" spans="7:29" ht="12.75">
      <c r="G90" s="376">
        <v>2422299671</v>
      </c>
      <c r="P90" s="9"/>
      <c r="R90" s="646"/>
      <c r="S90" s="646"/>
      <c r="T90" s="646"/>
      <c r="U90" s="646"/>
      <c r="V90" s="646"/>
      <c r="X90" s="646"/>
      <c r="Y90" s="646"/>
      <c r="Z90" s="646"/>
      <c r="AA90" s="646"/>
      <c r="AB90" s="646"/>
      <c r="AC90" s="9"/>
    </row>
    <row r="91" spans="7:29" ht="12.75">
      <c r="P91" s="9"/>
      <c r="R91" s="646"/>
      <c r="S91" s="646"/>
      <c r="T91" s="646"/>
      <c r="U91" s="646"/>
      <c r="V91" s="646"/>
      <c r="X91" s="646"/>
      <c r="Y91" s="646"/>
      <c r="Z91" s="646"/>
      <c r="AA91" s="646"/>
      <c r="AB91" s="646"/>
      <c r="AC91" s="9"/>
    </row>
    <row r="92" spans="7:29" ht="12.75">
      <c r="P92" s="9"/>
      <c r="R92" s="646"/>
      <c r="S92" s="646"/>
      <c r="T92" s="646"/>
      <c r="U92" s="646"/>
      <c r="V92" s="646"/>
      <c r="X92" s="646"/>
      <c r="Y92" s="646"/>
      <c r="Z92" s="646"/>
      <c r="AA92" s="646"/>
      <c r="AB92" s="646"/>
      <c r="AC92" s="9"/>
    </row>
    <row r="93" spans="7:29" ht="15.75" customHeight="1">
      <c r="P93" s="9"/>
      <c r="R93" s="646"/>
      <c r="S93" s="646"/>
      <c r="T93" s="646"/>
      <c r="U93" s="646"/>
      <c r="V93" s="646"/>
      <c r="X93" s="646"/>
      <c r="Y93" s="646"/>
      <c r="Z93" s="646"/>
      <c r="AA93" s="646"/>
      <c r="AB93" s="646"/>
      <c r="AC93" s="9"/>
    </row>
    <row r="94" spans="7:29" ht="15.75" customHeight="1">
      <c r="K94" s="646"/>
      <c r="L94" s="647"/>
      <c r="P94" s="9"/>
      <c r="R94" s="646"/>
      <c r="S94" s="646"/>
      <c r="T94" s="646"/>
      <c r="U94" s="646"/>
      <c r="V94" s="646"/>
      <c r="X94" s="646"/>
      <c r="Y94" s="646"/>
      <c r="Z94" s="646"/>
      <c r="AA94" s="646"/>
      <c r="AB94" s="646"/>
      <c r="AC94" s="9"/>
    </row>
    <row r="95" spans="7:29" ht="15.75" customHeight="1">
      <c r="P95" s="9"/>
      <c r="R95" s="646"/>
      <c r="S95" s="646"/>
      <c r="T95" s="646"/>
      <c r="U95" s="646"/>
      <c r="V95" s="646"/>
      <c r="X95" s="646"/>
      <c r="Y95" s="646"/>
      <c r="Z95" s="646"/>
      <c r="AA95" s="646"/>
      <c r="AB95" s="646"/>
      <c r="AC95" s="9"/>
    </row>
    <row r="96" spans="7:29" ht="12.75">
      <c r="P96" s="9"/>
      <c r="R96" s="646"/>
      <c r="S96" s="646"/>
      <c r="T96" s="646"/>
      <c r="U96" s="646"/>
      <c r="V96" s="646"/>
      <c r="X96" s="646"/>
      <c r="Y96" s="646"/>
      <c r="Z96" s="646"/>
      <c r="AA96" s="646"/>
      <c r="AB96" s="646"/>
      <c r="AC96" s="9"/>
    </row>
    <row r="97" spans="7:29" ht="12.75">
      <c r="P97" s="9"/>
      <c r="R97" s="646"/>
      <c r="S97" s="646"/>
      <c r="T97" s="646"/>
      <c r="U97" s="646"/>
      <c r="V97" s="646"/>
      <c r="X97" s="646"/>
      <c r="Y97" s="646"/>
      <c r="Z97" s="646"/>
      <c r="AA97" s="646"/>
      <c r="AB97" s="646"/>
      <c r="AC97" s="9"/>
    </row>
    <row r="98" spans="7:29" ht="12.75">
      <c r="P98" s="9"/>
      <c r="R98" s="646"/>
      <c r="S98" s="646"/>
      <c r="T98" s="646"/>
      <c r="U98" s="646"/>
      <c r="V98" s="646"/>
      <c r="X98" s="646"/>
      <c r="Y98" s="646"/>
      <c r="Z98" s="646"/>
      <c r="AA98" s="646"/>
      <c r="AB98" s="646"/>
      <c r="AC98" s="9"/>
    </row>
    <row r="99" spans="7:29" ht="12.75"/>
    <row r="100" spans="7:29" ht="12.75"/>
    <row r="101" spans="7:29" ht="12.75"/>
    <row r="102" spans="7:29" ht="12.75"/>
    <row r="103" spans="7:29" ht="12.75"/>
    <row r="104" spans="7:29" ht="12.75">
      <c r="G104" s="20"/>
    </row>
    <row r="108" spans="7:29" ht="15" customHeight="1"/>
  </sheetData>
  <mergeCells count="16">
    <mergeCell ref="A52:E52"/>
    <mergeCell ref="A44:E44"/>
    <mergeCell ref="A1:A3"/>
    <mergeCell ref="B1:D3"/>
    <mergeCell ref="F1:F3"/>
    <mergeCell ref="A6:F6"/>
    <mergeCell ref="A7:F7"/>
    <mergeCell ref="A4:F4"/>
    <mergeCell ref="C22:E22"/>
    <mergeCell ref="C16:E16"/>
    <mergeCell ref="C12:E12"/>
    <mergeCell ref="C37:E37"/>
    <mergeCell ref="C31:E31"/>
    <mergeCell ref="C25:E25"/>
    <mergeCell ref="C40:E40"/>
    <mergeCell ref="C43:E43"/>
  </mergeCells>
  <phoneticPr fontId="66" type="noConversion"/>
  <printOptions horizontalCentered="1"/>
  <pageMargins left="0.39370078740157483" right="0.39370078740157483" top="0.39370078740157483" bottom="0.39370078740157483" header="0.31496062992125984" footer="0.31496062992125984"/>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AD04F-E39E-4839-8E79-E47A84F7D839}">
  <sheetPr>
    <tabColor rgb="FFFF0000"/>
  </sheetPr>
  <dimension ref="A1:AK52"/>
  <sheetViews>
    <sheetView view="pageBreakPreview" topLeftCell="C1" zoomScale="80" zoomScaleNormal="100" zoomScaleSheetLayoutView="80" workbookViewId="0">
      <selection activeCell="S34" sqref="S34"/>
    </sheetView>
  </sheetViews>
  <sheetFormatPr baseColWidth="10" defaultRowHeight="15"/>
  <cols>
    <col min="1" max="1" width="8.42578125" style="785" customWidth="1"/>
    <col min="2" max="2" width="41.42578125" style="786" customWidth="1"/>
    <col min="3" max="3" width="10.28515625" style="785" customWidth="1"/>
    <col min="4" max="4" width="5.85546875" style="785" customWidth="1"/>
    <col min="5" max="5" width="8.42578125" style="785" customWidth="1"/>
    <col min="6" max="6" width="5.85546875" style="785" customWidth="1"/>
    <col min="7" max="7" width="18.42578125" style="785" customWidth="1"/>
    <col min="8" max="8" width="9.42578125" style="785" customWidth="1"/>
    <col min="9" max="10" width="7.42578125" style="785" customWidth="1"/>
    <col min="11" max="11" width="7.7109375" style="785" customWidth="1"/>
    <col min="12" max="12" width="8.42578125" style="785" customWidth="1"/>
    <col min="13" max="14" width="7.42578125" style="785" customWidth="1"/>
    <col min="15" max="15" width="9.85546875" style="785" customWidth="1"/>
    <col min="16" max="17" width="7.42578125" style="785" customWidth="1"/>
    <col min="18" max="18" width="11" style="785" customWidth="1"/>
    <col min="19" max="20" width="5.85546875" style="785" customWidth="1"/>
    <col min="21" max="21" width="7.42578125" style="785" customWidth="1"/>
    <col min="22" max="22" width="9.42578125" style="785" customWidth="1"/>
    <col min="23" max="23" width="7.85546875" style="785" customWidth="1"/>
    <col min="24" max="24" width="9.42578125" style="785" customWidth="1"/>
    <col min="25" max="25" width="8.42578125" style="785" customWidth="1"/>
    <col min="26" max="27" width="6.7109375" style="785" customWidth="1"/>
    <col min="28" max="28" width="9.42578125" style="785" customWidth="1"/>
    <col min="29" max="29" width="7.42578125" style="785" customWidth="1"/>
    <col min="30" max="30" width="10.28515625" style="785" customWidth="1"/>
    <col min="31" max="31" width="9.7109375" style="785" customWidth="1"/>
    <col min="32" max="32" width="10.28515625" style="785" customWidth="1"/>
    <col min="33" max="33" width="14.42578125" style="785" hidden="1" customWidth="1"/>
    <col min="34" max="36" width="0" style="785" hidden="1" customWidth="1"/>
    <col min="37" max="256" width="11" style="785"/>
    <col min="257" max="257" width="6.28515625" style="785" customWidth="1"/>
    <col min="258" max="258" width="41.42578125" style="785" customWidth="1"/>
    <col min="259" max="259" width="8.42578125" style="785" customWidth="1"/>
    <col min="260" max="260" width="5.85546875" style="785" customWidth="1"/>
    <col min="261" max="261" width="8.42578125" style="785" customWidth="1"/>
    <col min="262" max="262" width="5.85546875" style="785" customWidth="1"/>
    <col min="263" max="263" width="7.7109375" style="785" customWidth="1"/>
    <col min="264" max="264" width="6.7109375" style="785" customWidth="1"/>
    <col min="265" max="266" width="7.42578125" style="785" customWidth="1"/>
    <col min="267" max="267" width="7.7109375" style="785" customWidth="1"/>
    <col min="268" max="268" width="8.42578125" style="785" customWidth="1"/>
    <col min="269" max="274" width="7.42578125" style="785" customWidth="1"/>
    <col min="275" max="277" width="0" style="785" hidden="1" customWidth="1"/>
    <col min="278" max="278" width="9.42578125" style="785" customWidth="1"/>
    <col min="279" max="279" width="5.85546875" style="785" customWidth="1"/>
    <col min="280" max="280" width="9.42578125" style="785" customWidth="1"/>
    <col min="281" max="281" width="8.42578125" style="785" customWidth="1"/>
    <col min="282" max="283" width="6.7109375" style="785" customWidth="1"/>
    <col min="284" max="284" width="0" style="785" hidden="1" customWidth="1"/>
    <col min="285" max="285" width="7.42578125" style="785" customWidth="1"/>
    <col min="286" max="286" width="10.28515625" style="785" customWidth="1"/>
    <col min="287" max="287" width="9.7109375" style="785" customWidth="1"/>
    <col min="288" max="288" width="10.28515625" style="785" customWidth="1"/>
    <col min="289" max="289" width="14.42578125" style="785" customWidth="1"/>
    <col min="290" max="512" width="11" style="785"/>
    <col min="513" max="513" width="6.28515625" style="785" customWidth="1"/>
    <col min="514" max="514" width="41.42578125" style="785" customWidth="1"/>
    <col min="515" max="515" width="8.42578125" style="785" customWidth="1"/>
    <col min="516" max="516" width="5.85546875" style="785" customWidth="1"/>
    <col min="517" max="517" width="8.42578125" style="785" customWidth="1"/>
    <col min="518" max="518" width="5.85546875" style="785" customWidth="1"/>
    <col min="519" max="519" width="7.7109375" style="785" customWidth="1"/>
    <col min="520" max="520" width="6.7109375" style="785" customWidth="1"/>
    <col min="521" max="522" width="7.42578125" style="785" customWidth="1"/>
    <col min="523" max="523" width="7.7109375" style="785" customWidth="1"/>
    <col min="524" max="524" width="8.42578125" style="785" customWidth="1"/>
    <col min="525" max="530" width="7.42578125" style="785" customWidth="1"/>
    <col min="531" max="533" width="0" style="785" hidden="1" customWidth="1"/>
    <col min="534" max="534" width="9.42578125" style="785" customWidth="1"/>
    <col min="535" max="535" width="5.85546875" style="785" customWidth="1"/>
    <col min="536" max="536" width="9.42578125" style="785" customWidth="1"/>
    <col min="537" max="537" width="8.42578125" style="785" customWidth="1"/>
    <col min="538" max="539" width="6.7109375" style="785" customWidth="1"/>
    <col min="540" max="540" width="0" style="785" hidden="1" customWidth="1"/>
    <col min="541" max="541" width="7.42578125" style="785" customWidth="1"/>
    <col min="542" max="542" width="10.28515625" style="785" customWidth="1"/>
    <col min="543" max="543" width="9.7109375" style="785" customWidth="1"/>
    <col min="544" max="544" width="10.28515625" style="785" customWidth="1"/>
    <col min="545" max="545" width="14.42578125" style="785" customWidth="1"/>
    <col min="546" max="768" width="11" style="785"/>
    <col min="769" max="769" width="6.28515625" style="785" customWidth="1"/>
    <col min="770" max="770" width="41.42578125" style="785" customWidth="1"/>
    <col min="771" max="771" width="8.42578125" style="785" customWidth="1"/>
    <col min="772" max="772" width="5.85546875" style="785" customWidth="1"/>
    <col min="773" max="773" width="8.42578125" style="785" customWidth="1"/>
    <col min="774" max="774" width="5.85546875" style="785" customWidth="1"/>
    <col min="775" max="775" width="7.7109375" style="785" customWidth="1"/>
    <col min="776" max="776" width="6.7109375" style="785" customWidth="1"/>
    <col min="777" max="778" width="7.42578125" style="785" customWidth="1"/>
    <col min="779" max="779" width="7.7109375" style="785" customWidth="1"/>
    <col min="780" max="780" width="8.42578125" style="785" customWidth="1"/>
    <col min="781" max="786" width="7.42578125" style="785" customWidth="1"/>
    <col min="787" max="789" width="0" style="785" hidden="1" customWidth="1"/>
    <col min="790" max="790" width="9.42578125" style="785" customWidth="1"/>
    <col min="791" max="791" width="5.85546875" style="785" customWidth="1"/>
    <col min="792" max="792" width="9.42578125" style="785" customWidth="1"/>
    <col min="793" max="793" width="8.42578125" style="785" customWidth="1"/>
    <col min="794" max="795" width="6.7109375" style="785" customWidth="1"/>
    <col min="796" max="796" width="0" style="785" hidden="1" customWidth="1"/>
    <col min="797" max="797" width="7.42578125" style="785" customWidth="1"/>
    <col min="798" max="798" width="10.28515625" style="785" customWidth="1"/>
    <col min="799" max="799" width="9.7109375" style="785" customWidth="1"/>
    <col min="800" max="800" width="10.28515625" style="785" customWidth="1"/>
    <col min="801" max="801" width="14.42578125" style="785" customWidth="1"/>
    <col min="802" max="1024" width="11" style="785"/>
    <col min="1025" max="1025" width="6.28515625" style="785" customWidth="1"/>
    <col min="1026" max="1026" width="41.42578125" style="785" customWidth="1"/>
    <col min="1027" max="1027" width="8.42578125" style="785" customWidth="1"/>
    <col min="1028" max="1028" width="5.85546875" style="785" customWidth="1"/>
    <col min="1029" max="1029" width="8.42578125" style="785" customWidth="1"/>
    <col min="1030" max="1030" width="5.85546875" style="785" customWidth="1"/>
    <col min="1031" max="1031" width="7.7109375" style="785" customWidth="1"/>
    <col min="1032" max="1032" width="6.7109375" style="785" customWidth="1"/>
    <col min="1033" max="1034" width="7.42578125" style="785" customWidth="1"/>
    <col min="1035" max="1035" width="7.7109375" style="785" customWidth="1"/>
    <col min="1036" max="1036" width="8.42578125" style="785" customWidth="1"/>
    <col min="1037" max="1042" width="7.42578125" style="785" customWidth="1"/>
    <col min="1043" max="1045" width="0" style="785" hidden="1" customWidth="1"/>
    <col min="1046" max="1046" width="9.42578125" style="785" customWidth="1"/>
    <col min="1047" max="1047" width="5.85546875" style="785" customWidth="1"/>
    <col min="1048" max="1048" width="9.42578125" style="785" customWidth="1"/>
    <col min="1049" max="1049" width="8.42578125" style="785" customWidth="1"/>
    <col min="1050" max="1051" width="6.7109375" style="785" customWidth="1"/>
    <col min="1052" max="1052" width="0" style="785" hidden="1" customWidth="1"/>
    <col min="1053" max="1053" width="7.42578125" style="785" customWidth="1"/>
    <col min="1054" max="1054" width="10.28515625" style="785" customWidth="1"/>
    <col min="1055" max="1055" width="9.7109375" style="785" customWidth="1"/>
    <col min="1056" max="1056" width="10.28515625" style="785" customWidth="1"/>
    <col min="1057" max="1057" width="14.42578125" style="785" customWidth="1"/>
    <col min="1058" max="1280" width="11" style="785"/>
    <col min="1281" max="1281" width="6.28515625" style="785" customWidth="1"/>
    <col min="1282" max="1282" width="41.42578125" style="785" customWidth="1"/>
    <col min="1283" max="1283" width="8.42578125" style="785" customWidth="1"/>
    <col min="1284" max="1284" width="5.85546875" style="785" customWidth="1"/>
    <col min="1285" max="1285" width="8.42578125" style="785" customWidth="1"/>
    <col min="1286" max="1286" width="5.85546875" style="785" customWidth="1"/>
    <col min="1287" max="1287" width="7.7109375" style="785" customWidth="1"/>
    <col min="1288" max="1288" width="6.7109375" style="785" customWidth="1"/>
    <col min="1289" max="1290" width="7.42578125" style="785" customWidth="1"/>
    <col min="1291" max="1291" width="7.7109375" style="785" customWidth="1"/>
    <col min="1292" max="1292" width="8.42578125" style="785" customWidth="1"/>
    <col min="1293" max="1298" width="7.42578125" style="785" customWidth="1"/>
    <col min="1299" max="1301" width="0" style="785" hidden="1" customWidth="1"/>
    <col min="1302" max="1302" width="9.42578125" style="785" customWidth="1"/>
    <col min="1303" max="1303" width="5.85546875" style="785" customWidth="1"/>
    <col min="1304" max="1304" width="9.42578125" style="785" customWidth="1"/>
    <col min="1305" max="1305" width="8.42578125" style="785" customWidth="1"/>
    <col min="1306" max="1307" width="6.7109375" style="785" customWidth="1"/>
    <col min="1308" max="1308" width="0" style="785" hidden="1" customWidth="1"/>
    <col min="1309" max="1309" width="7.42578125" style="785" customWidth="1"/>
    <col min="1310" max="1310" width="10.28515625" style="785" customWidth="1"/>
    <col min="1311" max="1311" width="9.7109375" style="785" customWidth="1"/>
    <col min="1312" max="1312" width="10.28515625" style="785" customWidth="1"/>
    <col min="1313" max="1313" width="14.42578125" style="785" customWidth="1"/>
    <col min="1314" max="1536" width="11" style="785"/>
    <col min="1537" max="1537" width="6.28515625" style="785" customWidth="1"/>
    <col min="1538" max="1538" width="41.42578125" style="785" customWidth="1"/>
    <col min="1539" max="1539" width="8.42578125" style="785" customWidth="1"/>
    <col min="1540" max="1540" width="5.85546875" style="785" customWidth="1"/>
    <col min="1541" max="1541" width="8.42578125" style="785" customWidth="1"/>
    <col min="1542" max="1542" width="5.85546875" style="785" customWidth="1"/>
    <col min="1543" max="1543" width="7.7109375" style="785" customWidth="1"/>
    <col min="1544" max="1544" width="6.7109375" style="785" customWidth="1"/>
    <col min="1545" max="1546" width="7.42578125" style="785" customWidth="1"/>
    <col min="1547" max="1547" width="7.7109375" style="785" customWidth="1"/>
    <col min="1548" max="1548" width="8.42578125" style="785" customWidth="1"/>
    <col min="1549" max="1554" width="7.42578125" style="785" customWidth="1"/>
    <col min="1555" max="1557" width="0" style="785" hidden="1" customWidth="1"/>
    <col min="1558" max="1558" width="9.42578125" style="785" customWidth="1"/>
    <col min="1559" max="1559" width="5.85546875" style="785" customWidth="1"/>
    <col min="1560" max="1560" width="9.42578125" style="785" customWidth="1"/>
    <col min="1561" max="1561" width="8.42578125" style="785" customWidth="1"/>
    <col min="1562" max="1563" width="6.7109375" style="785" customWidth="1"/>
    <col min="1564" max="1564" width="0" style="785" hidden="1" customWidth="1"/>
    <col min="1565" max="1565" width="7.42578125" style="785" customWidth="1"/>
    <col min="1566" max="1566" width="10.28515625" style="785" customWidth="1"/>
    <col min="1567" max="1567" width="9.7109375" style="785" customWidth="1"/>
    <col min="1568" max="1568" width="10.28515625" style="785" customWidth="1"/>
    <col min="1569" max="1569" width="14.42578125" style="785" customWidth="1"/>
    <col min="1570" max="1792" width="11" style="785"/>
    <col min="1793" max="1793" width="6.28515625" style="785" customWidth="1"/>
    <col min="1794" max="1794" width="41.42578125" style="785" customWidth="1"/>
    <col min="1795" max="1795" width="8.42578125" style="785" customWidth="1"/>
    <col min="1796" max="1796" width="5.85546875" style="785" customWidth="1"/>
    <col min="1797" max="1797" width="8.42578125" style="785" customWidth="1"/>
    <col min="1798" max="1798" width="5.85546875" style="785" customWidth="1"/>
    <col min="1799" max="1799" width="7.7109375" style="785" customWidth="1"/>
    <col min="1800" max="1800" width="6.7109375" style="785" customWidth="1"/>
    <col min="1801" max="1802" width="7.42578125" style="785" customWidth="1"/>
    <col min="1803" max="1803" width="7.7109375" style="785" customWidth="1"/>
    <col min="1804" max="1804" width="8.42578125" style="785" customWidth="1"/>
    <col min="1805" max="1810" width="7.42578125" style="785" customWidth="1"/>
    <col min="1811" max="1813" width="0" style="785" hidden="1" customWidth="1"/>
    <col min="1814" max="1814" width="9.42578125" style="785" customWidth="1"/>
    <col min="1815" max="1815" width="5.85546875" style="785" customWidth="1"/>
    <col min="1816" max="1816" width="9.42578125" style="785" customWidth="1"/>
    <col min="1817" max="1817" width="8.42578125" style="785" customWidth="1"/>
    <col min="1818" max="1819" width="6.7109375" style="785" customWidth="1"/>
    <col min="1820" max="1820" width="0" style="785" hidden="1" customWidth="1"/>
    <col min="1821" max="1821" width="7.42578125" style="785" customWidth="1"/>
    <col min="1822" max="1822" width="10.28515625" style="785" customWidth="1"/>
    <col min="1823" max="1823" width="9.7109375" style="785" customWidth="1"/>
    <col min="1824" max="1824" width="10.28515625" style="785" customWidth="1"/>
    <col min="1825" max="1825" width="14.42578125" style="785" customWidth="1"/>
    <col min="1826" max="2048" width="11" style="785"/>
    <col min="2049" max="2049" width="6.28515625" style="785" customWidth="1"/>
    <col min="2050" max="2050" width="41.42578125" style="785" customWidth="1"/>
    <col min="2051" max="2051" width="8.42578125" style="785" customWidth="1"/>
    <col min="2052" max="2052" width="5.85546875" style="785" customWidth="1"/>
    <col min="2053" max="2053" width="8.42578125" style="785" customWidth="1"/>
    <col min="2054" max="2054" width="5.85546875" style="785" customWidth="1"/>
    <col min="2055" max="2055" width="7.7109375" style="785" customWidth="1"/>
    <col min="2056" max="2056" width="6.7109375" style="785" customWidth="1"/>
    <col min="2057" max="2058" width="7.42578125" style="785" customWidth="1"/>
    <col min="2059" max="2059" width="7.7109375" style="785" customWidth="1"/>
    <col min="2060" max="2060" width="8.42578125" style="785" customWidth="1"/>
    <col min="2061" max="2066" width="7.42578125" style="785" customWidth="1"/>
    <col min="2067" max="2069" width="0" style="785" hidden="1" customWidth="1"/>
    <col min="2070" max="2070" width="9.42578125" style="785" customWidth="1"/>
    <col min="2071" max="2071" width="5.85546875" style="785" customWidth="1"/>
    <col min="2072" max="2072" width="9.42578125" style="785" customWidth="1"/>
    <col min="2073" max="2073" width="8.42578125" style="785" customWidth="1"/>
    <col min="2074" max="2075" width="6.7109375" style="785" customWidth="1"/>
    <col min="2076" max="2076" width="0" style="785" hidden="1" customWidth="1"/>
    <col min="2077" max="2077" width="7.42578125" style="785" customWidth="1"/>
    <col min="2078" max="2078" width="10.28515625" style="785" customWidth="1"/>
    <col min="2079" max="2079" width="9.7109375" style="785" customWidth="1"/>
    <col min="2080" max="2080" width="10.28515625" style="785" customWidth="1"/>
    <col min="2081" max="2081" width="14.42578125" style="785" customWidth="1"/>
    <col min="2082" max="2304" width="11" style="785"/>
    <col min="2305" max="2305" width="6.28515625" style="785" customWidth="1"/>
    <col min="2306" max="2306" width="41.42578125" style="785" customWidth="1"/>
    <col min="2307" max="2307" width="8.42578125" style="785" customWidth="1"/>
    <col min="2308" max="2308" width="5.85546875" style="785" customWidth="1"/>
    <col min="2309" max="2309" width="8.42578125" style="785" customWidth="1"/>
    <col min="2310" max="2310" width="5.85546875" style="785" customWidth="1"/>
    <col min="2311" max="2311" width="7.7109375" style="785" customWidth="1"/>
    <col min="2312" max="2312" width="6.7109375" style="785" customWidth="1"/>
    <col min="2313" max="2314" width="7.42578125" style="785" customWidth="1"/>
    <col min="2315" max="2315" width="7.7109375" style="785" customWidth="1"/>
    <col min="2316" max="2316" width="8.42578125" style="785" customWidth="1"/>
    <col min="2317" max="2322" width="7.42578125" style="785" customWidth="1"/>
    <col min="2323" max="2325" width="0" style="785" hidden="1" customWidth="1"/>
    <col min="2326" max="2326" width="9.42578125" style="785" customWidth="1"/>
    <col min="2327" max="2327" width="5.85546875" style="785" customWidth="1"/>
    <col min="2328" max="2328" width="9.42578125" style="785" customWidth="1"/>
    <col min="2329" max="2329" width="8.42578125" style="785" customWidth="1"/>
    <col min="2330" max="2331" width="6.7109375" style="785" customWidth="1"/>
    <col min="2332" max="2332" width="0" style="785" hidden="1" customWidth="1"/>
    <col min="2333" max="2333" width="7.42578125" style="785" customWidth="1"/>
    <col min="2334" max="2334" width="10.28515625" style="785" customWidth="1"/>
    <col min="2335" max="2335" width="9.7109375" style="785" customWidth="1"/>
    <col min="2336" max="2336" width="10.28515625" style="785" customWidth="1"/>
    <col min="2337" max="2337" width="14.42578125" style="785" customWidth="1"/>
    <col min="2338" max="2560" width="11" style="785"/>
    <col min="2561" max="2561" width="6.28515625" style="785" customWidth="1"/>
    <col min="2562" max="2562" width="41.42578125" style="785" customWidth="1"/>
    <col min="2563" max="2563" width="8.42578125" style="785" customWidth="1"/>
    <col min="2564" max="2564" width="5.85546875" style="785" customWidth="1"/>
    <col min="2565" max="2565" width="8.42578125" style="785" customWidth="1"/>
    <col min="2566" max="2566" width="5.85546875" style="785" customWidth="1"/>
    <col min="2567" max="2567" width="7.7109375" style="785" customWidth="1"/>
    <col min="2568" max="2568" width="6.7109375" style="785" customWidth="1"/>
    <col min="2569" max="2570" width="7.42578125" style="785" customWidth="1"/>
    <col min="2571" max="2571" width="7.7109375" style="785" customWidth="1"/>
    <col min="2572" max="2572" width="8.42578125" style="785" customWidth="1"/>
    <col min="2573" max="2578" width="7.42578125" style="785" customWidth="1"/>
    <col min="2579" max="2581" width="0" style="785" hidden="1" customWidth="1"/>
    <col min="2582" max="2582" width="9.42578125" style="785" customWidth="1"/>
    <col min="2583" max="2583" width="5.85546875" style="785" customWidth="1"/>
    <col min="2584" max="2584" width="9.42578125" style="785" customWidth="1"/>
    <col min="2585" max="2585" width="8.42578125" style="785" customWidth="1"/>
    <col min="2586" max="2587" width="6.7109375" style="785" customWidth="1"/>
    <col min="2588" max="2588" width="0" style="785" hidden="1" customWidth="1"/>
    <col min="2589" max="2589" width="7.42578125" style="785" customWidth="1"/>
    <col min="2590" max="2590" width="10.28515625" style="785" customWidth="1"/>
    <col min="2591" max="2591" width="9.7109375" style="785" customWidth="1"/>
    <col min="2592" max="2592" width="10.28515625" style="785" customWidth="1"/>
    <col min="2593" max="2593" width="14.42578125" style="785" customWidth="1"/>
    <col min="2594" max="2816" width="11" style="785"/>
    <col min="2817" max="2817" width="6.28515625" style="785" customWidth="1"/>
    <col min="2818" max="2818" width="41.42578125" style="785" customWidth="1"/>
    <col min="2819" max="2819" width="8.42578125" style="785" customWidth="1"/>
    <col min="2820" max="2820" width="5.85546875" style="785" customWidth="1"/>
    <col min="2821" max="2821" width="8.42578125" style="785" customWidth="1"/>
    <col min="2822" max="2822" width="5.85546875" style="785" customWidth="1"/>
    <col min="2823" max="2823" width="7.7109375" style="785" customWidth="1"/>
    <col min="2824" max="2824" width="6.7109375" style="785" customWidth="1"/>
    <col min="2825" max="2826" width="7.42578125" style="785" customWidth="1"/>
    <col min="2827" max="2827" width="7.7109375" style="785" customWidth="1"/>
    <col min="2828" max="2828" width="8.42578125" style="785" customWidth="1"/>
    <col min="2829" max="2834" width="7.42578125" style="785" customWidth="1"/>
    <col min="2835" max="2837" width="0" style="785" hidden="1" customWidth="1"/>
    <col min="2838" max="2838" width="9.42578125" style="785" customWidth="1"/>
    <col min="2839" max="2839" width="5.85546875" style="785" customWidth="1"/>
    <col min="2840" max="2840" width="9.42578125" style="785" customWidth="1"/>
    <col min="2841" max="2841" width="8.42578125" style="785" customWidth="1"/>
    <col min="2842" max="2843" width="6.7109375" style="785" customWidth="1"/>
    <col min="2844" max="2844" width="0" style="785" hidden="1" customWidth="1"/>
    <col min="2845" max="2845" width="7.42578125" style="785" customWidth="1"/>
    <col min="2846" max="2846" width="10.28515625" style="785" customWidth="1"/>
    <col min="2847" max="2847" width="9.7109375" style="785" customWidth="1"/>
    <col min="2848" max="2848" width="10.28515625" style="785" customWidth="1"/>
    <col min="2849" max="2849" width="14.42578125" style="785" customWidth="1"/>
    <col min="2850" max="3072" width="11" style="785"/>
    <col min="3073" max="3073" width="6.28515625" style="785" customWidth="1"/>
    <col min="3074" max="3074" width="41.42578125" style="785" customWidth="1"/>
    <col min="3075" max="3075" width="8.42578125" style="785" customWidth="1"/>
    <col min="3076" max="3076" width="5.85546875" style="785" customWidth="1"/>
    <col min="3077" max="3077" width="8.42578125" style="785" customWidth="1"/>
    <col min="3078" max="3078" width="5.85546875" style="785" customWidth="1"/>
    <col min="3079" max="3079" width="7.7109375" style="785" customWidth="1"/>
    <col min="3080" max="3080" width="6.7109375" style="785" customWidth="1"/>
    <col min="3081" max="3082" width="7.42578125" style="785" customWidth="1"/>
    <col min="3083" max="3083" width="7.7109375" style="785" customWidth="1"/>
    <col min="3084" max="3084" width="8.42578125" style="785" customWidth="1"/>
    <col min="3085" max="3090" width="7.42578125" style="785" customWidth="1"/>
    <col min="3091" max="3093" width="0" style="785" hidden="1" customWidth="1"/>
    <col min="3094" max="3094" width="9.42578125" style="785" customWidth="1"/>
    <col min="3095" max="3095" width="5.85546875" style="785" customWidth="1"/>
    <col min="3096" max="3096" width="9.42578125" style="785" customWidth="1"/>
    <col min="3097" max="3097" width="8.42578125" style="785" customWidth="1"/>
    <col min="3098" max="3099" width="6.7109375" style="785" customWidth="1"/>
    <col min="3100" max="3100" width="0" style="785" hidden="1" customWidth="1"/>
    <col min="3101" max="3101" width="7.42578125" style="785" customWidth="1"/>
    <col min="3102" max="3102" width="10.28515625" style="785" customWidth="1"/>
    <col min="3103" max="3103" width="9.7109375" style="785" customWidth="1"/>
    <col min="3104" max="3104" width="10.28515625" style="785" customWidth="1"/>
    <col min="3105" max="3105" width="14.42578125" style="785" customWidth="1"/>
    <col min="3106" max="3328" width="11" style="785"/>
    <col min="3329" max="3329" width="6.28515625" style="785" customWidth="1"/>
    <col min="3330" max="3330" width="41.42578125" style="785" customWidth="1"/>
    <col min="3331" max="3331" width="8.42578125" style="785" customWidth="1"/>
    <col min="3332" max="3332" width="5.85546875" style="785" customWidth="1"/>
    <col min="3333" max="3333" width="8.42578125" style="785" customWidth="1"/>
    <col min="3334" max="3334" width="5.85546875" style="785" customWidth="1"/>
    <col min="3335" max="3335" width="7.7109375" style="785" customWidth="1"/>
    <col min="3336" max="3336" width="6.7109375" style="785" customWidth="1"/>
    <col min="3337" max="3338" width="7.42578125" style="785" customWidth="1"/>
    <col min="3339" max="3339" width="7.7109375" style="785" customWidth="1"/>
    <col min="3340" max="3340" width="8.42578125" style="785" customWidth="1"/>
    <col min="3341" max="3346" width="7.42578125" style="785" customWidth="1"/>
    <col min="3347" max="3349" width="0" style="785" hidden="1" customWidth="1"/>
    <col min="3350" max="3350" width="9.42578125" style="785" customWidth="1"/>
    <col min="3351" max="3351" width="5.85546875" style="785" customWidth="1"/>
    <col min="3352" max="3352" width="9.42578125" style="785" customWidth="1"/>
    <col min="3353" max="3353" width="8.42578125" style="785" customWidth="1"/>
    <col min="3354" max="3355" width="6.7109375" style="785" customWidth="1"/>
    <col min="3356" max="3356" width="0" style="785" hidden="1" customWidth="1"/>
    <col min="3357" max="3357" width="7.42578125" style="785" customWidth="1"/>
    <col min="3358" max="3358" width="10.28515625" style="785" customWidth="1"/>
    <col min="3359" max="3359" width="9.7109375" style="785" customWidth="1"/>
    <col min="3360" max="3360" width="10.28515625" style="785" customWidth="1"/>
    <col min="3361" max="3361" width="14.42578125" style="785" customWidth="1"/>
    <col min="3362" max="3584" width="11" style="785"/>
    <col min="3585" max="3585" width="6.28515625" style="785" customWidth="1"/>
    <col min="3586" max="3586" width="41.42578125" style="785" customWidth="1"/>
    <col min="3587" max="3587" width="8.42578125" style="785" customWidth="1"/>
    <col min="3588" max="3588" width="5.85546875" style="785" customWidth="1"/>
    <col min="3589" max="3589" width="8.42578125" style="785" customWidth="1"/>
    <col min="3590" max="3590" width="5.85546875" style="785" customWidth="1"/>
    <col min="3591" max="3591" width="7.7109375" style="785" customWidth="1"/>
    <col min="3592" max="3592" width="6.7109375" style="785" customWidth="1"/>
    <col min="3593" max="3594" width="7.42578125" style="785" customWidth="1"/>
    <col min="3595" max="3595" width="7.7109375" style="785" customWidth="1"/>
    <col min="3596" max="3596" width="8.42578125" style="785" customWidth="1"/>
    <col min="3597" max="3602" width="7.42578125" style="785" customWidth="1"/>
    <col min="3603" max="3605" width="0" style="785" hidden="1" customWidth="1"/>
    <col min="3606" max="3606" width="9.42578125" style="785" customWidth="1"/>
    <col min="3607" max="3607" width="5.85546875" style="785" customWidth="1"/>
    <col min="3608" max="3608" width="9.42578125" style="785" customWidth="1"/>
    <col min="3609" max="3609" width="8.42578125" style="785" customWidth="1"/>
    <col min="3610" max="3611" width="6.7109375" style="785" customWidth="1"/>
    <col min="3612" max="3612" width="0" style="785" hidden="1" customWidth="1"/>
    <col min="3613" max="3613" width="7.42578125" style="785" customWidth="1"/>
    <col min="3614" max="3614" width="10.28515625" style="785" customWidth="1"/>
    <col min="3615" max="3615" width="9.7109375" style="785" customWidth="1"/>
    <col min="3616" max="3616" width="10.28515625" style="785" customWidth="1"/>
    <col min="3617" max="3617" width="14.42578125" style="785" customWidth="1"/>
    <col min="3618" max="3840" width="11" style="785"/>
    <col min="3841" max="3841" width="6.28515625" style="785" customWidth="1"/>
    <col min="3842" max="3842" width="41.42578125" style="785" customWidth="1"/>
    <col min="3843" max="3843" width="8.42578125" style="785" customWidth="1"/>
    <col min="3844" max="3844" width="5.85546875" style="785" customWidth="1"/>
    <col min="3845" max="3845" width="8.42578125" style="785" customWidth="1"/>
    <col min="3846" max="3846" width="5.85546875" style="785" customWidth="1"/>
    <col min="3847" max="3847" width="7.7109375" style="785" customWidth="1"/>
    <col min="3848" max="3848" width="6.7109375" style="785" customWidth="1"/>
    <col min="3849" max="3850" width="7.42578125" style="785" customWidth="1"/>
    <col min="3851" max="3851" width="7.7109375" style="785" customWidth="1"/>
    <col min="3852" max="3852" width="8.42578125" style="785" customWidth="1"/>
    <col min="3853" max="3858" width="7.42578125" style="785" customWidth="1"/>
    <col min="3859" max="3861" width="0" style="785" hidden="1" customWidth="1"/>
    <col min="3862" max="3862" width="9.42578125" style="785" customWidth="1"/>
    <col min="3863" max="3863" width="5.85546875" style="785" customWidth="1"/>
    <col min="3864" max="3864" width="9.42578125" style="785" customWidth="1"/>
    <col min="3865" max="3865" width="8.42578125" style="785" customWidth="1"/>
    <col min="3866" max="3867" width="6.7109375" style="785" customWidth="1"/>
    <col min="3868" max="3868" width="0" style="785" hidden="1" customWidth="1"/>
    <col min="3869" max="3869" width="7.42578125" style="785" customWidth="1"/>
    <col min="3870" max="3870" width="10.28515625" style="785" customWidth="1"/>
    <col min="3871" max="3871" width="9.7109375" style="785" customWidth="1"/>
    <col min="3872" max="3872" width="10.28515625" style="785" customWidth="1"/>
    <col min="3873" max="3873" width="14.42578125" style="785" customWidth="1"/>
    <col min="3874" max="4096" width="11" style="785"/>
    <col min="4097" max="4097" width="6.28515625" style="785" customWidth="1"/>
    <col min="4098" max="4098" width="41.42578125" style="785" customWidth="1"/>
    <col min="4099" max="4099" width="8.42578125" style="785" customWidth="1"/>
    <col min="4100" max="4100" width="5.85546875" style="785" customWidth="1"/>
    <col min="4101" max="4101" width="8.42578125" style="785" customWidth="1"/>
    <col min="4102" max="4102" width="5.85546875" style="785" customWidth="1"/>
    <col min="4103" max="4103" width="7.7109375" style="785" customWidth="1"/>
    <col min="4104" max="4104" width="6.7109375" style="785" customWidth="1"/>
    <col min="4105" max="4106" width="7.42578125" style="785" customWidth="1"/>
    <col min="4107" max="4107" width="7.7109375" style="785" customWidth="1"/>
    <col min="4108" max="4108" width="8.42578125" style="785" customWidth="1"/>
    <col min="4109" max="4114" width="7.42578125" style="785" customWidth="1"/>
    <col min="4115" max="4117" width="0" style="785" hidden="1" customWidth="1"/>
    <col min="4118" max="4118" width="9.42578125" style="785" customWidth="1"/>
    <col min="4119" max="4119" width="5.85546875" style="785" customWidth="1"/>
    <col min="4120" max="4120" width="9.42578125" style="785" customWidth="1"/>
    <col min="4121" max="4121" width="8.42578125" style="785" customWidth="1"/>
    <col min="4122" max="4123" width="6.7109375" style="785" customWidth="1"/>
    <col min="4124" max="4124" width="0" style="785" hidden="1" customWidth="1"/>
    <col min="4125" max="4125" width="7.42578125" style="785" customWidth="1"/>
    <col min="4126" max="4126" width="10.28515625" style="785" customWidth="1"/>
    <col min="4127" max="4127" width="9.7109375" style="785" customWidth="1"/>
    <col min="4128" max="4128" width="10.28515625" style="785" customWidth="1"/>
    <col min="4129" max="4129" width="14.42578125" style="785" customWidth="1"/>
    <col min="4130" max="4352" width="11" style="785"/>
    <col min="4353" max="4353" width="6.28515625" style="785" customWidth="1"/>
    <col min="4354" max="4354" width="41.42578125" style="785" customWidth="1"/>
    <col min="4355" max="4355" width="8.42578125" style="785" customWidth="1"/>
    <col min="4356" max="4356" width="5.85546875" style="785" customWidth="1"/>
    <col min="4357" max="4357" width="8.42578125" style="785" customWidth="1"/>
    <col min="4358" max="4358" width="5.85546875" style="785" customWidth="1"/>
    <col min="4359" max="4359" width="7.7109375" style="785" customWidth="1"/>
    <col min="4360" max="4360" width="6.7109375" style="785" customWidth="1"/>
    <col min="4361" max="4362" width="7.42578125" style="785" customWidth="1"/>
    <col min="4363" max="4363" width="7.7109375" style="785" customWidth="1"/>
    <col min="4364" max="4364" width="8.42578125" style="785" customWidth="1"/>
    <col min="4365" max="4370" width="7.42578125" style="785" customWidth="1"/>
    <col min="4371" max="4373" width="0" style="785" hidden="1" customWidth="1"/>
    <col min="4374" max="4374" width="9.42578125" style="785" customWidth="1"/>
    <col min="4375" max="4375" width="5.85546875" style="785" customWidth="1"/>
    <col min="4376" max="4376" width="9.42578125" style="785" customWidth="1"/>
    <col min="4377" max="4377" width="8.42578125" style="785" customWidth="1"/>
    <col min="4378" max="4379" width="6.7109375" style="785" customWidth="1"/>
    <col min="4380" max="4380" width="0" style="785" hidden="1" customWidth="1"/>
    <col min="4381" max="4381" width="7.42578125" style="785" customWidth="1"/>
    <col min="4382" max="4382" width="10.28515625" style="785" customWidth="1"/>
    <col min="4383" max="4383" width="9.7109375" style="785" customWidth="1"/>
    <col min="4384" max="4384" width="10.28515625" style="785" customWidth="1"/>
    <col min="4385" max="4385" width="14.42578125" style="785" customWidth="1"/>
    <col min="4386" max="4608" width="11" style="785"/>
    <col min="4609" max="4609" width="6.28515625" style="785" customWidth="1"/>
    <col min="4610" max="4610" width="41.42578125" style="785" customWidth="1"/>
    <col min="4611" max="4611" width="8.42578125" style="785" customWidth="1"/>
    <col min="4612" max="4612" width="5.85546875" style="785" customWidth="1"/>
    <col min="4613" max="4613" width="8.42578125" style="785" customWidth="1"/>
    <col min="4614" max="4614" width="5.85546875" style="785" customWidth="1"/>
    <col min="4615" max="4615" width="7.7109375" style="785" customWidth="1"/>
    <col min="4616" max="4616" width="6.7109375" style="785" customWidth="1"/>
    <col min="4617" max="4618" width="7.42578125" style="785" customWidth="1"/>
    <col min="4619" max="4619" width="7.7109375" style="785" customWidth="1"/>
    <col min="4620" max="4620" width="8.42578125" style="785" customWidth="1"/>
    <col min="4621" max="4626" width="7.42578125" style="785" customWidth="1"/>
    <col min="4627" max="4629" width="0" style="785" hidden="1" customWidth="1"/>
    <col min="4630" max="4630" width="9.42578125" style="785" customWidth="1"/>
    <col min="4631" max="4631" width="5.85546875" style="785" customWidth="1"/>
    <col min="4632" max="4632" width="9.42578125" style="785" customWidth="1"/>
    <col min="4633" max="4633" width="8.42578125" style="785" customWidth="1"/>
    <col min="4634" max="4635" width="6.7109375" style="785" customWidth="1"/>
    <col min="4636" max="4636" width="0" style="785" hidden="1" customWidth="1"/>
    <col min="4637" max="4637" width="7.42578125" style="785" customWidth="1"/>
    <col min="4638" max="4638" width="10.28515625" style="785" customWidth="1"/>
    <col min="4639" max="4639" width="9.7109375" style="785" customWidth="1"/>
    <col min="4640" max="4640" width="10.28515625" style="785" customWidth="1"/>
    <col min="4641" max="4641" width="14.42578125" style="785" customWidth="1"/>
    <col min="4642" max="4864" width="11" style="785"/>
    <col min="4865" max="4865" width="6.28515625" style="785" customWidth="1"/>
    <col min="4866" max="4866" width="41.42578125" style="785" customWidth="1"/>
    <col min="4867" max="4867" width="8.42578125" style="785" customWidth="1"/>
    <col min="4868" max="4868" width="5.85546875" style="785" customWidth="1"/>
    <col min="4869" max="4869" width="8.42578125" style="785" customWidth="1"/>
    <col min="4870" max="4870" width="5.85546875" style="785" customWidth="1"/>
    <col min="4871" max="4871" width="7.7109375" style="785" customWidth="1"/>
    <col min="4872" max="4872" width="6.7109375" style="785" customWidth="1"/>
    <col min="4873" max="4874" width="7.42578125" style="785" customWidth="1"/>
    <col min="4875" max="4875" width="7.7109375" style="785" customWidth="1"/>
    <col min="4876" max="4876" width="8.42578125" style="785" customWidth="1"/>
    <col min="4877" max="4882" width="7.42578125" style="785" customWidth="1"/>
    <col min="4883" max="4885" width="0" style="785" hidden="1" customWidth="1"/>
    <col min="4886" max="4886" width="9.42578125" style="785" customWidth="1"/>
    <col min="4887" max="4887" width="5.85546875" style="785" customWidth="1"/>
    <col min="4888" max="4888" width="9.42578125" style="785" customWidth="1"/>
    <col min="4889" max="4889" width="8.42578125" style="785" customWidth="1"/>
    <col min="4890" max="4891" width="6.7109375" style="785" customWidth="1"/>
    <col min="4892" max="4892" width="0" style="785" hidden="1" customWidth="1"/>
    <col min="4893" max="4893" width="7.42578125" style="785" customWidth="1"/>
    <col min="4894" max="4894" width="10.28515625" style="785" customWidth="1"/>
    <col min="4895" max="4895" width="9.7109375" style="785" customWidth="1"/>
    <col min="4896" max="4896" width="10.28515625" style="785" customWidth="1"/>
    <col min="4897" max="4897" width="14.42578125" style="785" customWidth="1"/>
    <col min="4898" max="5120" width="11" style="785"/>
    <col min="5121" max="5121" width="6.28515625" style="785" customWidth="1"/>
    <col min="5122" max="5122" width="41.42578125" style="785" customWidth="1"/>
    <col min="5123" max="5123" width="8.42578125" style="785" customWidth="1"/>
    <col min="5124" max="5124" width="5.85546875" style="785" customWidth="1"/>
    <col min="5125" max="5125" width="8.42578125" style="785" customWidth="1"/>
    <col min="5126" max="5126" width="5.85546875" style="785" customWidth="1"/>
    <col min="5127" max="5127" width="7.7109375" style="785" customWidth="1"/>
    <col min="5128" max="5128" width="6.7109375" style="785" customWidth="1"/>
    <col min="5129" max="5130" width="7.42578125" style="785" customWidth="1"/>
    <col min="5131" max="5131" width="7.7109375" style="785" customWidth="1"/>
    <col min="5132" max="5132" width="8.42578125" style="785" customWidth="1"/>
    <col min="5133" max="5138" width="7.42578125" style="785" customWidth="1"/>
    <col min="5139" max="5141" width="0" style="785" hidden="1" customWidth="1"/>
    <col min="5142" max="5142" width="9.42578125" style="785" customWidth="1"/>
    <col min="5143" max="5143" width="5.85546875" style="785" customWidth="1"/>
    <col min="5144" max="5144" width="9.42578125" style="785" customWidth="1"/>
    <col min="5145" max="5145" width="8.42578125" style="785" customWidth="1"/>
    <col min="5146" max="5147" width="6.7109375" style="785" customWidth="1"/>
    <col min="5148" max="5148" width="0" style="785" hidden="1" customWidth="1"/>
    <col min="5149" max="5149" width="7.42578125" style="785" customWidth="1"/>
    <col min="5150" max="5150" width="10.28515625" style="785" customWidth="1"/>
    <col min="5151" max="5151" width="9.7109375" style="785" customWidth="1"/>
    <col min="5152" max="5152" width="10.28515625" style="785" customWidth="1"/>
    <col min="5153" max="5153" width="14.42578125" style="785" customWidth="1"/>
    <col min="5154" max="5376" width="11" style="785"/>
    <col min="5377" max="5377" width="6.28515625" style="785" customWidth="1"/>
    <col min="5378" max="5378" width="41.42578125" style="785" customWidth="1"/>
    <col min="5379" max="5379" width="8.42578125" style="785" customWidth="1"/>
    <col min="5380" max="5380" width="5.85546875" style="785" customWidth="1"/>
    <col min="5381" max="5381" width="8.42578125" style="785" customWidth="1"/>
    <col min="5382" max="5382" width="5.85546875" style="785" customWidth="1"/>
    <col min="5383" max="5383" width="7.7109375" style="785" customWidth="1"/>
    <col min="5384" max="5384" width="6.7109375" style="785" customWidth="1"/>
    <col min="5385" max="5386" width="7.42578125" style="785" customWidth="1"/>
    <col min="5387" max="5387" width="7.7109375" style="785" customWidth="1"/>
    <col min="5388" max="5388" width="8.42578125" style="785" customWidth="1"/>
    <col min="5389" max="5394" width="7.42578125" style="785" customWidth="1"/>
    <col min="5395" max="5397" width="0" style="785" hidden="1" customWidth="1"/>
    <col min="5398" max="5398" width="9.42578125" style="785" customWidth="1"/>
    <col min="5399" max="5399" width="5.85546875" style="785" customWidth="1"/>
    <col min="5400" max="5400" width="9.42578125" style="785" customWidth="1"/>
    <col min="5401" max="5401" width="8.42578125" style="785" customWidth="1"/>
    <col min="5402" max="5403" width="6.7109375" style="785" customWidth="1"/>
    <col min="5404" max="5404" width="0" style="785" hidden="1" customWidth="1"/>
    <col min="5405" max="5405" width="7.42578125" style="785" customWidth="1"/>
    <col min="5406" max="5406" width="10.28515625" style="785" customWidth="1"/>
    <col min="5407" max="5407" width="9.7109375" style="785" customWidth="1"/>
    <col min="5408" max="5408" width="10.28515625" style="785" customWidth="1"/>
    <col min="5409" max="5409" width="14.42578125" style="785" customWidth="1"/>
    <col min="5410" max="5632" width="11" style="785"/>
    <col min="5633" max="5633" width="6.28515625" style="785" customWidth="1"/>
    <col min="5634" max="5634" width="41.42578125" style="785" customWidth="1"/>
    <col min="5635" max="5635" width="8.42578125" style="785" customWidth="1"/>
    <col min="5636" max="5636" width="5.85546875" style="785" customWidth="1"/>
    <col min="5637" max="5637" width="8.42578125" style="785" customWidth="1"/>
    <col min="5638" max="5638" width="5.85546875" style="785" customWidth="1"/>
    <col min="5639" max="5639" width="7.7109375" style="785" customWidth="1"/>
    <col min="5640" max="5640" width="6.7109375" style="785" customWidth="1"/>
    <col min="5641" max="5642" width="7.42578125" style="785" customWidth="1"/>
    <col min="5643" max="5643" width="7.7109375" style="785" customWidth="1"/>
    <col min="5644" max="5644" width="8.42578125" style="785" customWidth="1"/>
    <col min="5645" max="5650" width="7.42578125" style="785" customWidth="1"/>
    <col min="5651" max="5653" width="0" style="785" hidden="1" customWidth="1"/>
    <col min="5654" max="5654" width="9.42578125" style="785" customWidth="1"/>
    <col min="5655" max="5655" width="5.85546875" style="785" customWidth="1"/>
    <col min="5656" max="5656" width="9.42578125" style="785" customWidth="1"/>
    <col min="5657" max="5657" width="8.42578125" style="785" customWidth="1"/>
    <col min="5658" max="5659" width="6.7109375" style="785" customWidth="1"/>
    <col min="5660" max="5660" width="0" style="785" hidden="1" customWidth="1"/>
    <col min="5661" max="5661" width="7.42578125" style="785" customWidth="1"/>
    <col min="5662" max="5662" width="10.28515625" style="785" customWidth="1"/>
    <col min="5663" max="5663" width="9.7109375" style="785" customWidth="1"/>
    <col min="5664" max="5664" width="10.28515625" style="785" customWidth="1"/>
    <col min="5665" max="5665" width="14.42578125" style="785" customWidth="1"/>
    <col min="5666" max="5888" width="11" style="785"/>
    <col min="5889" max="5889" width="6.28515625" style="785" customWidth="1"/>
    <col min="5890" max="5890" width="41.42578125" style="785" customWidth="1"/>
    <col min="5891" max="5891" width="8.42578125" style="785" customWidth="1"/>
    <col min="5892" max="5892" width="5.85546875" style="785" customWidth="1"/>
    <col min="5893" max="5893" width="8.42578125" style="785" customWidth="1"/>
    <col min="5894" max="5894" width="5.85546875" style="785" customWidth="1"/>
    <col min="5895" max="5895" width="7.7109375" style="785" customWidth="1"/>
    <col min="5896" max="5896" width="6.7109375" style="785" customWidth="1"/>
    <col min="5897" max="5898" width="7.42578125" style="785" customWidth="1"/>
    <col min="5899" max="5899" width="7.7109375" style="785" customWidth="1"/>
    <col min="5900" max="5900" width="8.42578125" style="785" customWidth="1"/>
    <col min="5901" max="5906" width="7.42578125" style="785" customWidth="1"/>
    <col min="5907" max="5909" width="0" style="785" hidden="1" customWidth="1"/>
    <col min="5910" max="5910" width="9.42578125" style="785" customWidth="1"/>
    <col min="5911" max="5911" width="5.85546875" style="785" customWidth="1"/>
    <col min="5912" max="5912" width="9.42578125" style="785" customWidth="1"/>
    <col min="5913" max="5913" width="8.42578125" style="785" customWidth="1"/>
    <col min="5914" max="5915" width="6.7109375" style="785" customWidth="1"/>
    <col min="5916" max="5916" width="0" style="785" hidden="1" customWidth="1"/>
    <col min="5917" max="5917" width="7.42578125" style="785" customWidth="1"/>
    <col min="5918" max="5918" width="10.28515625" style="785" customWidth="1"/>
    <col min="5919" max="5919" width="9.7109375" style="785" customWidth="1"/>
    <col min="5920" max="5920" width="10.28515625" style="785" customWidth="1"/>
    <col min="5921" max="5921" width="14.42578125" style="785" customWidth="1"/>
    <col min="5922" max="6144" width="11" style="785"/>
    <col min="6145" max="6145" width="6.28515625" style="785" customWidth="1"/>
    <col min="6146" max="6146" width="41.42578125" style="785" customWidth="1"/>
    <col min="6147" max="6147" width="8.42578125" style="785" customWidth="1"/>
    <col min="6148" max="6148" width="5.85546875" style="785" customWidth="1"/>
    <col min="6149" max="6149" width="8.42578125" style="785" customWidth="1"/>
    <col min="6150" max="6150" width="5.85546875" style="785" customWidth="1"/>
    <col min="6151" max="6151" width="7.7109375" style="785" customWidth="1"/>
    <col min="6152" max="6152" width="6.7109375" style="785" customWidth="1"/>
    <col min="6153" max="6154" width="7.42578125" style="785" customWidth="1"/>
    <col min="6155" max="6155" width="7.7109375" style="785" customWidth="1"/>
    <col min="6156" max="6156" width="8.42578125" style="785" customWidth="1"/>
    <col min="6157" max="6162" width="7.42578125" style="785" customWidth="1"/>
    <col min="6163" max="6165" width="0" style="785" hidden="1" customWidth="1"/>
    <col min="6166" max="6166" width="9.42578125" style="785" customWidth="1"/>
    <col min="6167" max="6167" width="5.85546875" style="785" customWidth="1"/>
    <col min="6168" max="6168" width="9.42578125" style="785" customWidth="1"/>
    <col min="6169" max="6169" width="8.42578125" style="785" customWidth="1"/>
    <col min="6170" max="6171" width="6.7109375" style="785" customWidth="1"/>
    <col min="6172" max="6172" width="0" style="785" hidden="1" customWidth="1"/>
    <col min="6173" max="6173" width="7.42578125" style="785" customWidth="1"/>
    <col min="6174" max="6174" width="10.28515625" style="785" customWidth="1"/>
    <col min="6175" max="6175" width="9.7109375" style="785" customWidth="1"/>
    <col min="6176" max="6176" width="10.28515625" style="785" customWidth="1"/>
    <col min="6177" max="6177" width="14.42578125" style="785" customWidth="1"/>
    <col min="6178" max="6400" width="11" style="785"/>
    <col min="6401" max="6401" width="6.28515625" style="785" customWidth="1"/>
    <col min="6402" max="6402" width="41.42578125" style="785" customWidth="1"/>
    <col min="6403" max="6403" width="8.42578125" style="785" customWidth="1"/>
    <col min="6404" max="6404" width="5.85546875" style="785" customWidth="1"/>
    <col min="6405" max="6405" width="8.42578125" style="785" customWidth="1"/>
    <col min="6406" max="6406" width="5.85546875" style="785" customWidth="1"/>
    <col min="6407" max="6407" width="7.7109375" style="785" customWidth="1"/>
    <col min="6408" max="6408" width="6.7109375" style="785" customWidth="1"/>
    <col min="6409" max="6410" width="7.42578125" style="785" customWidth="1"/>
    <col min="6411" max="6411" width="7.7109375" style="785" customWidth="1"/>
    <col min="6412" max="6412" width="8.42578125" style="785" customWidth="1"/>
    <col min="6413" max="6418" width="7.42578125" style="785" customWidth="1"/>
    <col min="6419" max="6421" width="0" style="785" hidden="1" customWidth="1"/>
    <col min="6422" max="6422" width="9.42578125" style="785" customWidth="1"/>
    <col min="6423" max="6423" width="5.85546875" style="785" customWidth="1"/>
    <col min="6424" max="6424" width="9.42578125" style="785" customWidth="1"/>
    <col min="6425" max="6425" width="8.42578125" style="785" customWidth="1"/>
    <col min="6426" max="6427" width="6.7109375" style="785" customWidth="1"/>
    <col min="6428" max="6428" width="0" style="785" hidden="1" customWidth="1"/>
    <col min="6429" max="6429" width="7.42578125" style="785" customWidth="1"/>
    <col min="6430" max="6430" width="10.28515625" style="785" customWidth="1"/>
    <col min="6431" max="6431" width="9.7109375" style="785" customWidth="1"/>
    <col min="6432" max="6432" width="10.28515625" style="785" customWidth="1"/>
    <col min="6433" max="6433" width="14.42578125" style="785" customWidth="1"/>
    <col min="6434" max="6656" width="11" style="785"/>
    <col min="6657" max="6657" width="6.28515625" style="785" customWidth="1"/>
    <col min="6658" max="6658" width="41.42578125" style="785" customWidth="1"/>
    <col min="6659" max="6659" width="8.42578125" style="785" customWidth="1"/>
    <col min="6660" max="6660" width="5.85546875" style="785" customWidth="1"/>
    <col min="6661" max="6661" width="8.42578125" style="785" customWidth="1"/>
    <col min="6662" max="6662" width="5.85546875" style="785" customWidth="1"/>
    <col min="6663" max="6663" width="7.7109375" style="785" customWidth="1"/>
    <col min="6664" max="6664" width="6.7109375" style="785" customWidth="1"/>
    <col min="6665" max="6666" width="7.42578125" style="785" customWidth="1"/>
    <col min="6667" max="6667" width="7.7109375" style="785" customWidth="1"/>
    <col min="6668" max="6668" width="8.42578125" style="785" customWidth="1"/>
    <col min="6669" max="6674" width="7.42578125" style="785" customWidth="1"/>
    <col min="6675" max="6677" width="0" style="785" hidden="1" customWidth="1"/>
    <col min="6678" max="6678" width="9.42578125" style="785" customWidth="1"/>
    <col min="6679" max="6679" width="5.85546875" style="785" customWidth="1"/>
    <col min="6680" max="6680" width="9.42578125" style="785" customWidth="1"/>
    <col min="6681" max="6681" width="8.42578125" style="785" customWidth="1"/>
    <col min="6682" max="6683" width="6.7109375" style="785" customWidth="1"/>
    <col min="6684" max="6684" width="0" style="785" hidden="1" customWidth="1"/>
    <col min="6685" max="6685" width="7.42578125" style="785" customWidth="1"/>
    <col min="6686" max="6686" width="10.28515625" style="785" customWidth="1"/>
    <col min="6687" max="6687" width="9.7109375" style="785" customWidth="1"/>
    <col min="6688" max="6688" width="10.28515625" style="785" customWidth="1"/>
    <col min="6689" max="6689" width="14.42578125" style="785" customWidth="1"/>
    <col min="6690" max="6912" width="11" style="785"/>
    <col min="6913" max="6913" width="6.28515625" style="785" customWidth="1"/>
    <col min="6914" max="6914" width="41.42578125" style="785" customWidth="1"/>
    <col min="6915" max="6915" width="8.42578125" style="785" customWidth="1"/>
    <col min="6916" max="6916" width="5.85546875" style="785" customWidth="1"/>
    <col min="6917" max="6917" width="8.42578125" style="785" customWidth="1"/>
    <col min="6918" max="6918" width="5.85546875" style="785" customWidth="1"/>
    <col min="6919" max="6919" width="7.7109375" style="785" customWidth="1"/>
    <col min="6920" max="6920" width="6.7109375" style="785" customWidth="1"/>
    <col min="6921" max="6922" width="7.42578125" style="785" customWidth="1"/>
    <col min="6923" max="6923" width="7.7109375" style="785" customWidth="1"/>
    <col min="6924" max="6924" width="8.42578125" style="785" customWidth="1"/>
    <col min="6925" max="6930" width="7.42578125" style="785" customWidth="1"/>
    <col min="6931" max="6933" width="0" style="785" hidden="1" customWidth="1"/>
    <col min="6934" max="6934" width="9.42578125" style="785" customWidth="1"/>
    <col min="6935" max="6935" width="5.85546875" style="785" customWidth="1"/>
    <col min="6936" max="6936" width="9.42578125" style="785" customWidth="1"/>
    <col min="6937" max="6937" width="8.42578125" style="785" customWidth="1"/>
    <col min="6938" max="6939" width="6.7109375" style="785" customWidth="1"/>
    <col min="6940" max="6940" width="0" style="785" hidden="1" customWidth="1"/>
    <col min="6941" max="6941" width="7.42578125" style="785" customWidth="1"/>
    <col min="6942" max="6942" width="10.28515625" style="785" customWidth="1"/>
    <col min="6943" max="6943" width="9.7109375" style="785" customWidth="1"/>
    <col min="6944" max="6944" width="10.28515625" style="785" customWidth="1"/>
    <col min="6945" max="6945" width="14.42578125" style="785" customWidth="1"/>
    <col min="6946" max="7168" width="11" style="785"/>
    <col min="7169" max="7169" width="6.28515625" style="785" customWidth="1"/>
    <col min="7170" max="7170" width="41.42578125" style="785" customWidth="1"/>
    <col min="7171" max="7171" width="8.42578125" style="785" customWidth="1"/>
    <col min="7172" max="7172" width="5.85546875" style="785" customWidth="1"/>
    <col min="7173" max="7173" width="8.42578125" style="785" customWidth="1"/>
    <col min="7174" max="7174" width="5.85546875" style="785" customWidth="1"/>
    <col min="7175" max="7175" width="7.7109375" style="785" customWidth="1"/>
    <col min="7176" max="7176" width="6.7109375" style="785" customWidth="1"/>
    <col min="7177" max="7178" width="7.42578125" style="785" customWidth="1"/>
    <col min="7179" max="7179" width="7.7109375" style="785" customWidth="1"/>
    <col min="7180" max="7180" width="8.42578125" style="785" customWidth="1"/>
    <col min="7181" max="7186" width="7.42578125" style="785" customWidth="1"/>
    <col min="7187" max="7189" width="0" style="785" hidden="1" customWidth="1"/>
    <col min="7190" max="7190" width="9.42578125" style="785" customWidth="1"/>
    <col min="7191" max="7191" width="5.85546875" style="785" customWidth="1"/>
    <col min="7192" max="7192" width="9.42578125" style="785" customWidth="1"/>
    <col min="7193" max="7193" width="8.42578125" style="785" customWidth="1"/>
    <col min="7194" max="7195" width="6.7109375" style="785" customWidth="1"/>
    <col min="7196" max="7196" width="0" style="785" hidden="1" customWidth="1"/>
    <col min="7197" max="7197" width="7.42578125" style="785" customWidth="1"/>
    <col min="7198" max="7198" width="10.28515625" style="785" customWidth="1"/>
    <col min="7199" max="7199" width="9.7109375" style="785" customWidth="1"/>
    <col min="7200" max="7200" width="10.28515625" style="785" customWidth="1"/>
    <col min="7201" max="7201" width="14.42578125" style="785" customWidth="1"/>
    <col min="7202" max="7424" width="11" style="785"/>
    <col min="7425" max="7425" width="6.28515625" style="785" customWidth="1"/>
    <col min="7426" max="7426" width="41.42578125" style="785" customWidth="1"/>
    <col min="7427" max="7427" width="8.42578125" style="785" customWidth="1"/>
    <col min="7428" max="7428" width="5.85546875" style="785" customWidth="1"/>
    <col min="7429" max="7429" width="8.42578125" style="785" customWidth="1"/>
    <col min="7430" max="7430" width="5.85546875" style="785" customWidth="1"/>
    <col min="7431" max="7431" width="7.7109375" style="785" customWidth="1"/>
    <col min="7432" max="7432" width="6.7109375" style="785" customWidth="1"/>
    <col min="7433" max="7434" width="7.42578125" style="785" customWidth="1"/>
    <col min="7435" max="7435" width="7.7109375" style="785" customWidth="1"/>
    <col min="7436" max="7436" width="8.42578125" style="785" customWidth="1"/>
    <col min="7437" max="7442" width="7.42578125" style="785" customWidth="1"/>
    <col min="7443" max="7445" width="0" style="785" hidden="1" customWidth="1"/>
    <col min="7446" max="7446" width="9.42578125" style="785" customWidth="1"/>
    <col min="7447" max="7447" width="5.85546875" style="785" customWidth="1"/>
    <col min="7448" max="7448" width="9.42578125" style="785" customWidth="1"/>
    <col min="7449" max="7449" width="8.42578125" style="785" customWidth="1"/>
    <col min="7450" max="7451" width="6.7109375" style="785" customWidth="1"/>
    <col min="7452" max="7452" width="0" style="785" hidden="1" customWidth="1"/>
    <col min="7453" max="7453" width="7.42578125" style="785" customWidth="1"/>
    <col min="7454" max="7454" width="10.28515625" style="785" customWidth="1"/>
    <col min="7455" max="7455" width="9.7109375" style="785" customWidth="1"/>
    <col min="7456" max="7456" width="10.28515625" style="785" customWidth="1"/>
    <col min="7457" max="7457" width="14.42578125" style="785" customWidth="1"/>
    <col min="7458" max="7680" width="11" style="785"/>
    <col min="7681" max="7681" width="6.28515625" style="785" customWidth="1"/>
    <col min="7682" max="7682" width="41.42578125" style="785" customWidth="1"/>
    <col min="7683" max="7683" width="8.42578125" style="785" customWidth="1"/>
    <col min="7684" max="7684" width="5.85546875" style="785" customWidth="1"/>
    <col min="7685" max="7685" width="8.42578125" style="785" customWidth="1"/>
    <col min="7686" max="7686" width="5.85546875" style="785" customWidth="1"/>
    <col min="7687" max="7687" width="7.7109375" style="785" customWidth="1"/>
    <col min="7688" max="7688" width="6.7109375" style="785" customWidth="1"/>
    <col min="7689" max="7690" width="7.42578125" style="785" customWidth="1"/>
    <col min="7691" max="7691" width="7.7109375" style="785" customWidth="1"/>
    <col min="7692" max="7692" width="8.42578125" style="785" customWidth="1"/>
    <col min="7693" max="7698" width="7.42578125" style="785" customWidth="1"/>
    <col min="7699" max="7701" width="0" style="785" hidden="1" customWidth="1"/>
    <col min="7702" max="7702" width="9.42578125" style="785" customWidth="1"/>
    <col min="7703" max="7703" width="5.85546875" style="785" customWidth="1"/>
    <col min="7704" max="7704" width="9.42578125" style="785" customWidth="1"/>
    <col min="7705" max="7705" width="8.42578125" style="785" customWidth="1"/>
    <col min="7706" max="7707" width="6.7109375" style="785" customWidth="1"/>
    <col min="7708" max="7708" width="0" style="785" hidden="1" customWidth="1"/>
    <col min="7709" max="7709" width="7.42578125" style="785" customWidth="1"/>
    <col min="7710" max="7710" width="10.28515625" style="785" customWidth="1"/>
    <col min="7711" max="7711" width="9.7109375" style="785" customWidth="1"/>
    <col min="7712" max="7712" width="10.28515625" style="785" customWidth="1"/>
    <col min="7713" max="7713" width="14.42578125" style="785" customWidth="1"/>
    <col min="7714" max="7936" width="11" style="785"/>
    <col min="7937" max="7937" width="6.28515625" style="785" customWidth="1"/>
    <col min="7938" max="7938" width="41.42578125" style="785" customWidth="1"/>
    <col min="7939" max="7939" width="8.42578125" style="785" customWidth="1"/>
    <col min="7940" max="7940" width="5.85546875" style="785" customWidth="1"/>
    <col min="7941" max="7941" width="8.42578125" style="785" customWidth="1"/>
    <col min="7942" max="7942" width="5.85546875" style="785" customWidth="1"/>
    <col min="7943" max="7943" width="7.7109375" style="785" customWidth="1"/>
    <col min="7944" max="7944" width="6.7109375" style="785" customWidth="1"/>
    <col min="7945" max="7946" width="7.42578125" style="785" customWidth="1"/>
    <col min="7947" max="7947" width="7.7109375" style="785" customWidth="1"/>
    <col min="7948" max="7948" width="8.42578125" style="785" customWidth="1"/>
    <col min="7949" max="7954" width="7.42578125" style="785" customWidth="1"/>
    <col min="7955" max="7957" width="0" style="785" hidden="1" customWidth="1"/>
    <col min="7958" max="7958" width="9.42578125" style="785" customWidth="1"/>
    <col min="7959" max="7959" width="5.85546875" style="785" customWidth="1"/>
    <col min="7960" max="7960" width="9.42578125" style="785" customWidth="1"/>
    <col min="7961" max="7961" width="8.42578125" style="785" customWidth="1"/>
    <col min="7962" max="7963" width="6.7109375" style="785" customWidth="1"/>
    <col min="7964" max="7964" width="0" style="785" hidden="1" customWidth="1"/>
    <col min="7965" max="7965" width="7.42578125" style="785" customWidth="1"/>
    <col min="7966" max="7966" width="10.28515625" style="785" customWidth="1"/>
    <col min="7967" max="7967" width="9.7109375" style="785" customWidth="1"/>
    <col min="7968" max="7968" width="10.28515625" style="785" customWidth="1"/>
    <col min="7969" max="7969" width="14.42578125" style="785" customWidth="1"/>
    <col min="7970" max="8192" width="11" style="785"/>
    <col min="8193" max="8193" width="6.28515625" style="785" customWidth="1"/>
    <col min="8194" max="8194" width="41.42578125" style="785" customWidth="1"/>
    <col min="8195" max="8195" width="8.42578125" style="785" customWidth="1"/>
    <col min="8196" max="8196" width="5.85546875" style="785" customWidth="1"/>
    <col min="8197" max="8197" width="8.42578125" style="785" customWidth="1"/>
    <col min="8198" max="8198" width="5.85546875" style="785" customWidth="1"/>
    <col min="8199" max="8199" width="7.7109375" style="785" customWidth="1"/>
    <col min="8200" max="8200" width="6.7109375" style="785" customWidth="1"/>
    <col min="8201" max="8202" width="7.42578125" style="785" customWidth="1"/>
    <col min="8203" max="8203" width="7.7109375" style="785" customWidth="1"/>
    <col min="8204" max="8204" width="8.42578125" style="785" customWidth="1"/>
    <col min="8205" max="8210" width="7.42578125" style="785" customWidth="1"/>
    <col min="8211" max="8213" width="0" style="785" hidden="1" customWidth="1"/>
    <col min="8214" max="8214" width="9.42578125" style="785" customWidth="1"/>
    <col min="8215" max="8215" width="5.85546875" style="785" customWidth="1"/>
    <col min="8216" max="8216" width="9.42578125" style="785" customWidth="1"/>
    <col min="8217" max="8217" width="8.42578125" style="785" customWidth="1"/>
    <col min="8218" max="8219" width="6.7109375" style="785" customWidth="1"/>
    <col min="8220" max="8220" width="0" style="785" hidden="1" customWidth="1"/>
    <col min="8221" max="8221" width="7.42578125" style="785" customWidth="1"/>
    <col min="8222" max="8222" width="10.28515625" style="785" customWidth="1"/>
    <col min="8223" max="8223" width="9.7109375" style="785" customWidth="1"/>
    <col min="8224" max="8224" width="10.28515625" style="785" customWidth="1"/>
    <col min="8225" max="8225" width="14.42578125" style="785" customWidth="1"/>
    <col min="8226" max="8448" width="11" style="785"/>
    <col min="8449" max="8449" width="6.28515625" style="785" customWidth="1"/>
    <col min="8450" max="8450" width="41.42578125" style="785" customWidth="1"/>
    <col min="8451" max="8451" width="8.42578125" style="785" customWidth="1"/>
    <col min="8452" max="8452" width="5.85546875" style="785" customWidth="1"/>
    <col min="8453" max="8453" width="8.42578125" style="785" customWidth="1"/>
    <col min="8454" max="8454" width="5.85546875" style="785" customWidth="1"/>
    <col min="8455" max="8455" width="7.7109375" style="785" customWidth="1"/>
    <col min="8456" max="8456" width="6.7109375" style="785" customWidth="1"/>
    <col min="8457" max="8458" width="7.42578125" style="785" customWidth="1"/>
    <col min="8459" max="8459" width="7.7109375" style="785" customWidth="1"/>
    <col min="8460" max="8460" width="8.42578125" style="785" customWidth="1"/>
    <col min="8461" max="8466" width="7.42578125" style="785" customWidth="1"/>
    <col min="8467" max="8469" width="0" style="785" hidden="1" customWidth="1"/>
    <col min="8470" max="8470" width="9.42578125" style="785" customWidth="1"/>
    <col min="8471" max="8471" width="5.85546875" style="785" customWidth="1"/>
    <col min="8472" max="8472" width="9.42578125" style="785" customWidth="1"/>
    <col min="8473" max="8473" width="8.42578125" style="785" customWidth="1"/>
    <col min="8474" max="8475" width="6.7109375" style="785" customWidth="1"/>
    <col min="8476" max="8476" width="0" style="785" hidden="1" customWidth="1"/>
    <col min="8477" max="8477" width="7.42578125" style="785" customWidth="1"/>
    <col min="8478" max="8478" width="10.28515625" style="785" customWidth="1"/>
    <col min="8479" max="8479" width="9.7109375" style="785" customWidth="1"/>
    <col min="8480" max="8480" width="10.28515625" style="785" customWidth="1"/>
    <col min="8481" max="8481" width="14.42578125" style="785" customWidth="1"/>
    <col min="8482" max="8704" width="11" style="785"/>
    <col min="8705" max="8705" width="6.28515625" style="785" customWidth="1"/>
    <col min="8706" max="8706" width="41.42578125" style="785" customWidth="1"/>
    <col min="8707" max="8707" width="8.42578125" style="785" customWidth="1"/>
    <col min="8708" max="8708" width="5.85546875" style="785" customWidth="1"/>
    <col min="8709" max="8709" width="8.42578125" style="785" customWidth="1"/>
    <col min="8710" max="8710" width="5.85546875" style="785" customWidth="1"/>
    <col min="8711" max="8711" width="7.7109375" style="785" customWidth="1"/>
    <col min="8712" max="8712" width="6.7109375" style="785" customWidth="1"/>
    <col min="8713" max="8714" width="7.42578125" style="785" customWidth="1"/>
    <col min="8715" max="8715" width="7.7109375" style="785" customWidth="1"/>
    <col min="8716" max="8716" width="8.42578125" style="785" customWidth="1"/>
    <col min="8717" max="8722" width="7.42578125" style="785" customWidth="1"/>
    <col min="8723" max="8725" width="0" style="785" hidden="1" customWidth="1"/>
    <col min="8726" max="8726" width="9.42578125" style="785" customWidth="1"/>
    <col min="8727" max="8727" width="5.85546875" style="785" customWidth="1"/>
    <col min="8728" max="8728" width="9.42578125" style="785" customWidth="1"/>
    <col min="8729" max="8729" width="8.42578125" style="785" customWidth="1"/>
    <col min="8730" max="8731" width="6.7109375" style="785" customWidth="1"/>
    <col min="8732" max="8732" width="0" style="785" hidden="1" customWidth="1"/>
    <col min="8733" max="8733" width="7.42578125" style="785" customWidth="1"/>
    <col min="8734" max="8734" width="10.28515625" style="785" customWidth="1"/>
    <col min="8735" max="8735" width="9.7109375" style="785" customWidth="1"/>
    <col min="8736" max="8736" width="10.28515625" style="785" customWidth="1"/>
    <col min="8737" max="8737" width="14.42578125" style="785" customWidth="1"/>
    <col min="8738" max="8960" width="11" style="785"/>
    <col min="8961" max="8961" width="6.28515625" style="785" customWidth="1"/>
    <col min="8962" max="8962" width="41.42578125" style="785" customWidth="1"/>
    <col min="8963" max="8963" width="8.42578125" style="785" customWidth="1"/>
    <col min="8964" max="8964" width="5.85546875" style="785" customWidth="1"/>
    <col min="8965" max="8965" width="8.42578125" style="785" customWidth="1"/>
    <col min="8966" max="8966" width="5.85546875" style="785" customWidth="1"/>
    <col min="8967" max="8967" width="7.7109375" style="785" customWidth="1"/>
    <col min="8968" max="8968" width="6.7109375" style="785" customWidth="1"/>
    <col min="8969" max="8970" width="7.42578125" style="785" customWidth="1"/>
    <col min="8971" max="8971" width="7.7109375" style="785" customWidth="1"/>
    <col min="8972" max="8972" width="8.42578125" style="785" customWidth="1"/>
    <col min="8973" max="8978" width="7.42578125" style="785" customWidth="1"/>
    <col min="8979" max="8981" width="0" style="785" hidden="1" customWidth="1"/>
    <col min="8982" max="8982" width="9.42578125" style="785" customWidth="1"/>
    <col min="8983" max="8983" width="5.85546875" style="785" customWidth="1"/>
    <col min="8984" max="8984" width="9.42578125" style="785" customWidth="1"/>
    <col min="8985" max="8985" width="8.42578125" style="785" customWidth="1"/>
    <col min="8986" max="8987" width="6.7109375" style="785" customWidth="1"/>
    <col min="8988" max="8988" width="0" style="785" hidden="1" customWidth="1"/>
    <col min="8989" max="8989" width="7.42578125" style="785" customWidth="1"/>
    <col min="8990" max="8990" width="10.28515625" style="785" customWidth="1"/>
    <col min="8991" max="8991" width="9.7109375" style="785" customWidth="1"/>
    <col min="8992" max="8992" width="10.28515625" style="785" customWidth="1"/>
    <col min="8993" max="8993" width="14.42578125" style="785" customWidth="1"/>
    <col min="8994" max="9216" width="11" style="785"/>
    <col min="9217" max="9217" width="6.28515625" style="785" customWidth="1"/>
    <col min="9218" max="9218" width="41.42578125" style="785" customWidth="1"/>
    <col min="9219" max="9219" width="8.42578125" style="785" customWidth="1"/>
    <col min="9220" max="9220" width="5.85546875" style="785" customWidth="1"/>
    <col min="9221" max="9221" width="8.42578125" style="785" customWidth="1"/>
    <col min="9222" max="9222" width="5.85546875" style="785" customWidth="1"/>
    <col min="9223" max="9223" width="7.7109375" style="785" customWidth="1"/>
    <col min="9224" max="9224" width="6.7109375" style="785" customWidth="1"/>
    <col min="9225" max="9226" width="7.42578125" style="785" customWidth="1"/>
    <col min="9227" max="9227" width="7.7109375" style="785" customWidth="1"/>
    <col min="9228" max="9228" width="8.42578125" style="785" customWidth="1"/>
    <col min="9229" max="9234" width="7.42578125" style="785" customWidth="1"/>
    <col min="9235" max="9237" width="0" style="785" hidden="1" customWidth="1"/>
    <col min="9238" max="9238" width="9.42578125" style="785" customWidth="1"/>
    <col min="9239" max="9239" width="5.85546875" style="785" customWidth="1"/>
    <col min="9240" max="9240" width="9.42578125" style="785" customWidth="1"/>
    <col min="9241" max="9241" width="8.42578125" style="785" customWidth="1"/>
    <col min="9242" max="9243" width="6.7109375" style="785" customWidth="1"/>
    <col min="9244" max="9244" width="0" style="785" hidden="1" customWidth="1"/>
    <col min="9245" max="9245" width="7.42578125" style="785" customWidth="1"/>
    <col min="9246" max="9246" width="10.28515625" style="785" customWidth="1"/>
    <col min="9247" max="9247" width="9.7109375" style="785" customWidth="1"/>
    <col min="9248" max="9248" width="10.28515625" style="785" customWidth="1"/>
    <col min="9249" max="9249" width="14.42578125" style="785" customWidth="1"/>
    <col min="9250" max="9472" width="11" style="785"/>
    <col min="9473" max="9473" width="6.28515625" style="785" customWidth="1"/>
    <col min="9474" max="9474" width="41.42578125" style="785" customWidth="1"/>
    <col min="9475" max="9475" width="8.42578125" style="785" customWidth="1"/>
    <col min="9476" max="9476" width="5.85546875" style="785" customWidth="1"/>
    <col min="9477" max="9477" width="8.42578125" style="785" customWidth="1"/>
    <col min="9478" max="9478" width="5.85546875" style="785" customWidth="1"/>
    <col min="9479" max="9479" width="7.7109375" style="785" customWidth="1"/>
    <col min="9480" max="9480" width="6.7109375" style="785" customWidth="1"/>
    <col min="9481" max="9482" width="7.42578125" style="785" customWidth="1"/>
    <col min="9483" max="9483" width="7.7109375" style="785" customWidth="1"/>
    <col min="9484" max="9484" width="8.42578125" style="785" customWidth="1"/>
    <col min="9485" max="9490" width="7.42578125" style="785" customWidth="1"/>
    <col min="9491" max="9493" width="0" style="785" hidden="1" customWidth="1"/>
    <col min="9494" max="9494" width="9.42578125" style="785" customWidth="1"/>
    <col min="9495" max="9495" width="5.85546875" style="785" customWidth="1"/>
    <col min="9496" max="9496" width="9.42578125" style="785" customWidth="1"/>
    <col min="9497" max="9497" width="8.42578125" style="785" customWidth="1"/>
    <col min="9498" max="9499" width="6.7109375" style="785" customWidth="1"/>
    <col min="9500" max="9500" width="0" style="785" hidden="1" customWidth="1"/>
    <col min="9501" max="9501" width="7.42578125" style="785" customWidth="1"/>
    <col min="9502" max="9502" width="10.28515625" style="785" customWidth="1"/>
    <col min="9503" max="9503" width="9.7109375" style="785" customWidth="1"/>
    <col min="9504" max="9504" width="10.28515625" style="785" customWidth="1"/>
    <col min="9505" max="9505" width="14.42578125" style="785" customWidth="1"/>
    <col min="9506" max="9728" width="11" style="785"/>
    <col min="9729" max="9729" width="6.28515625" style="785" customWidth="1"/>
    <col min="9730" max="9730" width="41.42578125" style="785" customWidth="1"/>
    <col min="9731" max="9731" width="8.42578125" style="785" customWidth="1"/>
    <col min="9732" max="9732" width="5.85546875" style="785" customWidth="1"/>
    <col min="9733" max="9733" width="8.42578125" style="785" customWidth="1"/>
    <col min="9734" max="9734" width="5.85546875" style="785" customWidth="1"/>
    <col min="9735" max="9735" width="7.7109375" style="785" customWidth="1"/>
    <col min="9736" max="9736" width="6.7109375" style="785" customWidth="1"/>
    <col min="9737" max="9738" width="7.42578125" style="785" customWidth="1"/>
    <col min="9739" max="9739" width="7.7109375" style="785" customWidth="1"/>
    <col min="9740" max="9740" width="8.42578125" style="785" customWidth="1"/>
    <col min="9741" max="9746" width="7.42578125" style="785" customWidth="1"/>
    <col min="9747" max="9749" width="0" style="785" hidden="1" customWidth="1"/>
    <col min="9750" max="9750" width="9.42578125" style="785" customWidth="1"/>
    <col min="9751" max="9751" width="5.85546875" style="785" customWidth="1"/>
    <col min="9752" max="9752" width="9.42578125" style="785" customWidth="1"/>
    <col min="9753" max="9753" width="8.42578125" style="785" customWidth="1"/>
    <col min="9754" max="9755" width="6.7109375" style="785" customWidth="1"/>
    <col min="9756" max="9756" width="0" style="785" hidden="1" customWidth="1"/>
    <col min="9757" max="9757" width="7.42578125" style="785" customWidth="1"/>
    <col min="9758" max="9758" width="10.28515625" style="785" customWidth="1"/>
    <col min="9759" max="9759" width="9.7109375" style="785" customWidth="1"/>
    <col min="9760" max="9760" width="10.28515625" style="785" customWidth="1"/>
    <col min="9761" max="9761" width="14.42578125" style="785" customWidth="1"/>
    <col min="9762" max="9984" width="11" style="785"/>
    <col min="9985" max="9985" width="6.28515625" style="785" customWidth="1"/>
    <col min="9986" max="9986" width="41.42578125" style="785" customWidth="1"/>
    <col min="9987" max="9987" width="8.42578125" style="785" customWidth="1"/>
    <col min="9988" max="9988" width="5.85546875" style="785" customWidth="1"/>
    <col min="9989" max="9989" width="8.42578125" style="785" customWidth="1"/>
    <col min="9990" max="9990" width="5.85546875" style="785" customWidth="1"/>
    <col min="9991" max="9991" width="7.7109375" style="785" customWidth="1"/>
    <col min="9992" max="9992" width="6.7109375" style="785" customWidth="1"/>
    <col min="9993" max="9994" width="7.42578125" style="785" customWidth="1"/>
    <col min="9995" max="9995" width="7.7109375" style="785" customWidth="1"/>
    <col min="9996" max="9996" width="8.42578125" style="785" customWidth="1"/>
    <col min="9997" max="10002" width="7.42578125" style="785" customWidth="1"/>
    <col min="10003" max="10005" width="0" style="785" hidden="1" customWidth="1"/>
    <col min="10006" max="10006" width="9.42578125" style="785" customWidth="1"/>
    <col min="10007" max="10007" width="5.85546875" style="785" customWidth="1"/>
    <col min="10008" max="10008" width="9.42578125" style="785" customWidth="1"/>
    <col min="10009" max="10009" width="8.42578125" style="785" customWidth="1"/>
    <col min="10010" max="10011" width="6.7109375" style="785" customWidth="1"/>
    <col min="10012" max="10012" width="0" style="785" hidden="1" customWidth="1"/>
    <col min="10013" max="10013" width="7.42578125" style="785" customWidth="1"/>
    <col min="10014" max="10014" width="10.28515625" style="785" customWidth="1"/>
    <col min="10015" max="10015" width="9.7109375" style="785" customWidth="1"/>
    <col min="10016" max="10016" width="10.28515625" style="785" customWidth="1"/>
    <col min="10017" max="10017" width="14.42578125" style="785" customWidth="1"/>
    <col min="10018" max="10240" width="11" style="785"/>
    <col min="10241" max="10241" width="6.28515625" style="785" customWidth="1"/>
    <col min="10242" max="10242" width="41.42578125" style="785" customWidth="1"/>
    <col min="10243" max="10243" width="8.42578125" style="785" customWidth="1"/>
    <col min="10244" max="10244" width="5.85546875" style="785" customWidth="1"/>
    <col min="10245" max="10245" width="8.42578125" style="785" customWidth="1"/>
    <col min="10246" max="10246" width="5.85546875" style="785" customWidth="1"/>
    <col min="10247" max="10247" width="7.7109375" style="785" customWidth="1"/>
    <col min="10248" max="10248" width="6.7109375" style="785" customWidth="1"/>
    <col min="10249" max="10250" width="7.42578125" style="785" customWidth="1"/>
    <col min="10251" max="10251" width="7.7109375" style="785" customWidth="1"/>
    <col min="10252" max="10252" width="8.42578125" style="785" customWidth="1"/>
    <col min="10253" max="10258" width="7.42578125" style="785" customWidth="1"/>
    <col min="10259" max="10261" width="0" style="785" hidden="1" customWidth="1"/>
    <col min="10262" max="10262" width="9.42578125" style="785" customWidth="1"/>
    <col min="10263" max="10263" width="5.85546875" style="785" customWidth="1"/>
    <col min="10264" max="10264" width="9.42578125" style="785" customWidth="1"/>
    <col min="10265" max="10265" width="8.42578125" style="785" customWidth="1"/>
    <col min="10266" max="10267" width="6.7109375" style="785" customWidth="1"/>
    <col min="10268" max="10268" width="0" style="785" hidden="1" customWidth="1"/>
    <col min="10269" max="10269" width="7.42578125" style="785" customWidth="1"/>
    <col min="10270" max="10270" width="10.28515625" style="785" customWidth="1"/>
    <col min="10271" max="10271" width="9.7109375" style="785" customWidth="1"/>
    <col min="10272" max="10272" width="10.28515625" style="785" customWidth="1"/>
    <col min="10273" max="10273" width="14.42578125" style="785" customWidth="1"/>
    <col min="10274" max="10496" width="11" style="785"/>
    <col min="10497" max="10497" width="6.28515625" style="785" customWidth="1"/>
    <col min="10498" max="10498" width="41.42578125" style="785" customWidth="1"/>
    <col min="10499" max="10499" width="8.42578125" style="785" customWidth="1"/>
    <col min="10500" max="10500" width="5.85546875" style="785" customWidth="1"/>
    <col min="10501" max="10501" width="8.42578125" style="785" customWidth="1"/>
    <col min="10502" max="10502" width="5.85546875" style="785" customWidth="1"/>
    <col min="10503" max="10503" width="7.7109375" style="785" customWidth="1"/>
    <col min="10504" max="10504" width="6.7109375" style="785" customWidth="1"/>
    <col min="10505" max="10506" width="7.42578125" style="785" customWidth="1"/>
    <col min="10507" max="10507" width="7.7109375" style="785" customWidth="1"/>
    <col min="10508" max="10508" width="8.42578125" style="785" customWidth="1"/>
    <col min="10509" max="10514" width="7.42578125" style="785" customWidth="1"/>
    <col min="10515" max="10517" width="0" style="785" hidden="1" customWidth="1"/>
    <col min="10518" max="10518" width="9.42578125" style="785" customWidth="1"/>
    <col min="10519" max="10519" width="5.85546875" style="785" customWidth="1"/>
    <col min="10520" max="10520" width="9.42578125" style="785" customWidth="1"/>
    <col min="10521" max="10521" width="8.42578125" style="785" customWidth="1"/>
    <col min="10522" max="10523" width="6.7109375" style="785" customWidth="1"/>
    <col min="10524" max="10524" width="0" style="785" hidden="1" customWidth="1"/>
    <col min="10525" max="10525" width="7.42578125" style="785" customWidth="1"/>
    <col min="10526" max="10526" width="10.28515625" style="785" customWidth="1"/>
    <col min="10527" max="10527" width="9.7109375" style="785" customWidth="1"/>
    <col min="10528" max="10528" width="10.28515625" style="785" customWidth="1"/>
    <col min="10529" max="10529" width="14.42578125" style="785" customWidth="1"/>
    <col min="10530" max="10752" width="11" style="785"/>
    <col min="10753" max="10753" width="6.28515625" style="785" customWidth="1"/>
    <col min="10754" max="10754" width="41.42578125" style="785" customWidth="1"/>
    <col min="10755" max="10755" width="8.42578125" style="785" customWidth="1"/>
    <col min="10756" max="10756" width="5.85546875" style="785" customWidth="1"/>
    <col min="10757" max="10757" width="8.42578125" style="785" customWidth="1"/>
    <col min="10758" max="10758" width="5.85546875" style="785" customWidth="1"/>
    <col min="10759" max="10759" width="7.7109375" style="785" customWidth="1"/>
    <col min="10760" max="10760" width="6.7109375" style="785" customWidth="1"/>
    <col min="10761" max="10762" width="7.42578125" style="785" customWidth="1"/>
    <col min="10763" max="10763" width="7.7109375" style="785" customWidth="1"/>
    <col min="10764" max="10764" width="8.42578125" style="785" customWidth="1"/>
    <col min="10765" max="10770" width="7.42578125" style="785" customWidth="1"/>
    <col min="10771" max="10773" width="0" style="785" hidden="1" customWidth="1"/>
    <col min="10774" max="10774" width="9.42578125" style="785" customWidth="1"/>
    <col min="10775" max="10775" width="5.85546875" style="785" customWidth="1"/>
    <col min="10776" max="10776" width="9.42578125" style="785" customWidth="1"/>
    <col min="10777" max="10777" width="8.42578125" style="785" customWidth="1"/>
    <col min="10778" max="10779" width="6.7109375" style="785" customWidth="1"/>
    <col min="10780" max="10780" width="0" style="785" hidden="1" customWidth="1"/>
    <col min="10781" max="10781" width="7.42578125" style="785" customWidth="1"/>
    <col min="10782" max="10782" width="10.28515625" style="785" customWidth="1"/>
    <col min="10783" max="10783" width="9.7109375" style="785" customWidth="1"/>
    <col min="10784" max="10784" width="10.28515625" style="785" customWidth="1"/>
    <col min="10785" max="10785" width="14.42578125" style="785" customWidth="1"/>
    <col min="10786" max="11008" width="11" style="785"/>
    <col min="11009" max="11009" width="6.28515625" style="785" customWidth="1"/>
    <col min="11010" max="11010" width="41.42578125" style="785" customWidth="1"/>
    <col min="11011" max="11011" width="8.42578125" style="785" customWidth="1"/>
    <col min="11012" max="11012" width="5.85546875" style="785" customWidth="1"/>
    <col min="11013" max="11013" width="8.42578125" style="785" customWidth="1"/>
    <col min="11014" max="11014" width="5.85546875" style="785" customWidth="1"/>
    <col min="11015" max="11015" width="7.7109375" style="785" customWidth="1"/>
    <col min="11016" max="11016" width="6.7109375" style="785" customWidth="1"/>
    <col min="11017" max="11018" width="7.42578125" style="785" customWidth="1"/>
    <col min="11019" max="11019" width="7.7109375" style="785" customWidth="1"/>
    <col min="11020" max="11020" width="8.42578125" style="785" customWidth="1"/>
    <col min="11021" max="11026" width="7.42578125" style="785" customWidth="1"/>
    <col min="11027" max="11029" width="0" style="785" hidden="1" customWidth="1"/>
    <col min="11030" max="11030" width="9.42578125" style="785" customWidth="1"/>
    <col min="11031" max="11031" width="5.85546875" style="785" customWidth="1"/>
    <col min="11032" max="11032" width="9.42578125" style="785" customWidth="1"/>
    <col min="11033" max="11033" width="8.42578125" style="785" customWidth="1"/>
    <col min="11034" max="11035" width="6.7109375" style="785" customWidth="1"/>
    <col min="11036" max="11036" width="0" style="785" hidden="1" customWidth="1"/>
    <col min="11037" max="11037" width="7.42578125" style="785" customWidth="1"/>
    <col min="11038" max="11038" width="10.28515625" style="785" customWidth="1"/>
    <col min="11039" max="11039" width="9.7109375" style="785" customWidth="1"/>
    <col min="11040" max="11040" width="10.28515625" style="785" customWidth="1"/>
    <col min="11041" max="11041" width="14.42578125" style="785" customWidth="1"/>
    <col min="11042" max="11264" width="11" style="785"/>
    <col min="11265" max="11265" width="6.28515625" style="785" customWidth="1"/>
    <col min="11266" max="11266" width="41.42578125" style="785" customWidth="1"/>
    <col min="11267" max="11267" width="8.42578125" style="785" customWidth="1"/>
    <col min="11268" max="11268" width="5.85546875" style="785" customWidth="1"/>
    <col min="11269" max="11269" width="8.42578125" style="785" customWidth="1"/>
    <col min="11270" max="11270" width="5.85546875" style="785" customWidth="1"/>
    <col min="11271" max="11271" width="7.7109375" style="785" customWidth="1"/>
    <col min="11272" max="11272" width="6.7109375" style="785" customWidth="1"/>
    <col min="11273" max="11274" width="7.42578125" style="785" customWidth="1"/>
    <col min="11275" max="11275" width="7.7109375" style="785" customWidth="1"/>
    <col min="11276" max="11276" width="8.42578125" style="785" customWidth="1"/>
    <col min="11277" max="11282" width="7.42578125" style="785" customWidth="1"/>
    <col min="11283" max="11285" width="0" style="785" hidden="1" customWidth="1"/>
    <col min="11286" max="11286" width="9.42578125" style="785" customWidth="1"/>
    <col min="11287" max="11287" width="5.85546875" style="785" customWidth="1"/>
    <col min="11288" max="11288" width="9.42578125" style="785" customWidth="1"/>
    <col min="11289" max="11289" width="8.42578125" style="785" customWidth="1"/>
    <col min="11290" max="11291" width="6.7109375" style="785" customWidth="1"/>
    <col min="11292" max="11292" width="0" style="785" hidden="1" customWidth="1"/>
    <col min="11293" max="11293" width="7.42578125" style="785" customWidth="1"/>
    <col min="11294" max="11294" width="10.28515625" style="785" customWidth="1"/>
    <col min="11295" max="11295" width="9.7109375" style="785" customWidth="1"/>
    <col min="11296" max="11296" width="10.28515625" style="785" customWidth="1"/>
    <col min="11297" max="11297" width="14.42578125" style="785" customWidth="1"/>
    <col min="11298" max="11520" width="11" style="785"/>
    <col min="11521" max="11521" width="6.28515625" style="785" customWidth="1"/>
    <col min="11522" max="11522" width="41.42578125" style="785" customWidth="1"/>
    <col min="11523" max="11523" width="8.42578125" style="785" customWidth="1"/>
    <col min="11524" max="11524" width="5.85546875" style="785" customWidth="1"/>
    <col min="11525" max="11525" width="8.42578125" style="785" customWidth="1"/>
    <col min="11526" max="11526" width="5.85546875" style="785" customWidth="1"/>
    <col min="11527" max="11527" width="7.7109375" style="785" customWidth="1"/>
    <col min="11528" max="11528" width="6.7109375" style="785" customWidth="1"/>
    <col min="11529" max="11530" width="7.42578125" style="785" customWidth="1"/>
    <col min="11531" max="11531" width="7.7109375" style="785" customWidth="1"/>
    <col min="11532" max="11532" width="8.42578125" style="785" customWidth="1"/>
    <col min="11533" max="11538" width="7.42578125" style="785" customWidth="1"/>
    <col min="11539" max="11541" width="0" style="785" hidden="1" customWidth="1"/>
    <col min="11542" max="11542" width="9.42578125" style="785" customWidth="1"/>
    <col min="11543" max="11543" width="5.85546875" style="785" customWidth="1"/>
    <col min="11544" max="11544" width="9.42578125" style="785" customWidth="1"/>
    <col min="11545" max="11545" width="8.42578125" style="785" customWidth="1"/>
    <col min="11546" max="11547" width="6.7109375" style="785" customWidth="1"/>
    <col min="11548" max="11548" width="0" style="785" hidden="1" customWidth="1"/>
    <col min="11549" max="11549" width="7.42578125" style="785" customWidth="1"/>
    <col min="11550" max="11550" width="10.28515625" style="785" customWidth="1"/>
    <col min="11551" max="11551" width="9.7109375" style="785" customWidth="1"/>
    <col min="11552" max="11552" width="10.28515625" style="785" customWidth="1"/>
    <col min="11553" max="11553" width="14.42578125" style="785" customWidth="1"/>
    <col min="11554" max="11776" width="11" style="785"/>
    <col min="11777" max="11777" width="6.28515625" style="785" customWidth="1"/>
    <col min="11778" max="11778" width="41.42578125" style="785" customWidth="1"/>
    <col min="11779" max="11779" width="8.42578125" style="785" customWidth="1"/>
    <col min="11780" max="11780" width="5.85546875" style="785" customWidth="1"/>
    <col min="11781" max="11781" width="8.42578125" style="785" customWidth="1"/>
    <col min="11782" max="11782" width="5.85546875" style="785" customWidth="1"/>
    <col min="11783" max="11783" width="7.7109375" style="785" customWidth="1"/>
    <col min="11784" max="11784" width="6.7109375" style="785" customWidth="1"/>
    <col min="11785" max="11786" width="7.42578125" style="785" customWidth="1"/>
    <col min="11787" max="11787" width="7.7109375" style="785" customWidth="1"/>
    <col min="11788" max="11788" width="8.42578125" style="785" customWidth="1"/>
    <col min="11789" max="11794" width="7.42578125" style="785" customWidth="1"/>
    <col min="11795" max="11797" width="0" style="785" hidden="1" customWidth="1"/>
    <col min="11798" max="11798" width="9.42578125" style="785" customWidth="1"/>
    <col min="11799" max="11799" width="5.85546875" style="785" customWidth="1"/>
    <col min="11800" max="11800" width="9.42578125" style="785" customWidth="1"/>
    <col min="11801" max="11801" width="8.42578125" style="785" customWidth="1"/>
    <col min="11802" max="11803" width="6.7109375" style="785" customWidth="1"/>
    <col min="11804" max="11804" width="0" style="785" hidden="1" customWidth="1"/>
    <col min="11805" max="11805" width="7.42578125" style="785" customWidth="1"/>
    <col min="11806" max="11806" width="10.28515625" style="785" customWidth="1"/>
    <col min="11807" max="11807" width="9.7109375" style="785" customWidth="1"/>
    <col min="11808" max="11808" width="10.28515625" style="785" customWidth="1"/>
    <col min="11809" max="11809" width="14.42578125" style="785" customWidth="1"/>
    <col min="11810" max="12032" width="11" style="785"/>
    <col min="12033" max="12033" width="6.28515625" style="785" customWidth="1"/>
    <col min="12034" max="12034" width="41.42578125" style="785" customWidth="1"/>
    <col min="12035" max="12035" width="8.42578125" style="785" customWidth="1"/>
    <col min="12036" max="12036" width="5.85546875" style="785" customWidth="1"/>
    <col min="12037" max="12037" width="8.42578125" style="785" customWidth="1"/>
    <col min="12038" max="12038" width="5.85546875" style="785" customWidth="1"/>
    <col min="12039" max="12039" width="7.7109375" style="785" customWidth="1"/>
    <col min="12040" max="12040" width="6.7109375" style="785" customWidth="1"/>
    <col min="12041" max="12042" width="7.42578125" style="785" customWidth="1"/>
    <col min="12043" max="12043" width="7.7109375" style="785" customWidth="1"/>
    <col min="12044" max="12044" width="8.42578125" style="785" customWidth="1"/>
    <col min="12045" max="12050" width="7.42578125" style="785" customWidth="1"/>
    <col min="12051" max="12053" width="0" style="785" hidden="1" customWidth="1"/>
    <col min="12054" max="12054" width="9.42578125" style="785" customWidth="1"/>
    <col min="12055" max="12055" width="5.85546875" style="785" customWidth="1"/>
    <col min="12056" max="12056" width="9.42578125" style="785" customWidth="1"/>
    <col min="12057" max="12057" width="8.42578125" style="785" customWidth="1"/>
    <col min="12058" max="12059" width="6.7109375" style="785" customWidth="1"/>
    <col min="12060" max="12060" width="0" style="785" hidden="1" customWidth="1"/>
    <col min="12061" max="12061" width="7.42578125" style="785" customWidth="1"/>
    <col min="12062" max="12062" width="10.28515625" style="785" customWidth="1"/>
    <col min="12063" max="12063" width="9.7109375" style="785" customWidth="1"/>
    <col min="12064" max="12064" width="10.28515625" style="785" customWidth="1"/>
    <col min="12065" max="12065" width="14.42578125" style="785" customWidth="1"/>
    <col min="12066" max="12288" width="11" style="785"/>
    <col min="12289" max="12289" width="6.28515625" style="785" customWidth="1"/>
    <col min="12290" max="12290" width="41.42578125" style="785" customWidth="1"/>
    <col min="12291" max="12291" width="8.42578125" style="785" customWidth="1"/>
    <col min="12292" max="12292" width="5.85546875" style="785" customWidth="1"/>
    <col min="12293" max="12293" width="8.42578125" style="785" customWidth="1"/>
    <col min="12294" max="12294" width="5.85546875" style="785" customWidth="1"/>
    <col min="12295" max="12295" width="7.7109375" style="785" customWidth="1"/>
    <col min="12296" max="12296" width="6.7109375" style="785" customWidth="1"/>
    <col min="12297" max="12298" width="7.42578125" style="785" customWidth="1"/>
    <col min="12299" max="12299" width="7.7109375" style="785" customWidth="1"/>
    <col min="12300" max="12300" width="8.42578125" style="785" customWidth="1"/>
    <col min="12301" max="12306" width="7.42578125" style="785" customWidth="1"/>
    <col min="12307" max="12309" width="0" style="785" hidden="1" customWidth="1"/>
    <col min="12310" max="12310" width="9.42578125" style="785" customWidth="1"/>
    <col min="12311" max="12311" width="5.85546875" style="785" customWidth="1"/>
    <col min="12312" max="12312" width="9.42578125" style="785" customWidth="1"/>
    <col min="12313" max="12313" width="8.42578125" style="785" customWidth="1"/>
    <col min="12314" max="12315" width="6.7109375" style="785" customWidth="1"/>
    <col min="12316" max="12316" width="0" style="785" hidden="1" customWidth="1"/>
    <col min="12317" max="12317" width="7.42578125" style="785" customWidth="1"/>
    <col min="12318" max="12318" width="10.28515625" style="785" customWidth="1"/>
    <col min="12319" max="12319" width="9.7109375" style="785" customWidth="1"/>
    <col min="12320" max="12320" width="10.28515625" style="785" customWidth="1"/>
    <col min="12321" max="12321" width="14.42578125" style="785" customWidth="1"/>
    <col min="12322" max="12544" width="11" style="785"/>
    <col min="12545" max="12545" width="6.28515625" style="785" customWidth="1"/>
    <col min="12546" max="12546" width="41.42578125" style="785" customWidth="1"/>
    <col min="12547" max="12547" width="8.42578125" style="785" customWidth="1"/>
    <col min="12548" max="12548" width="5.85546875" style="785" customWidth="1"/>
    <col min="12549" max="12549" width="8.42578125" style="785" customWidth="1"/>
    <col min="12550" max="12550" width="5.85546875" style="785" customWidth="1"/>
    <col min="12551" max="12551" width="7.7109375" style="785" customWidth="1"/>
    <col min="12552" max="12552" width="6.7109375" style="785" customWidth="1"/>
    <col min="12553" max="12554" width="7.42578125" style="785" customWidth="1"/>
    <col min="12555" max="12555" width="7.7109375" style="785" customWidth="1"/>
    <col min="12556" max="12556" width="8.42578125" style="785" customWidth="1"/>
    <col min="12557" max="12562" width="7.42578125" style="785" customWidth="1"/>
    <col min="12563" max="12565" width="0" style="785" hidden="1" customWidth="1"/>
    <col min="12566" max="12566" width="9.42578125" style="785" customWidth="1"/>
    <col min="12567" max="12567" width="5.85546875" style="785" customWidth="1"/>
    <col min="12568" max="12568" width="9.42578125" style="785" customWidth="1"/>
    <col min="12569" max="12569" width="8.42578125" style="785" customWidth="1"/>
    <col min="12570" max="12571" width="6.7109375" style="785" customWidth="1"/>
    <col min="12572" max="12572" width="0" style="785" hidden="1" customWidth="1"/>
    <col min="12573" max="12573" width="7.42578125" style="785" customWidth="1"/>
    <col min="12574" max="12574" width="10.28515625" style="785" customWidth="1"/>
    <col min="12575" max="12575" width="9.7109375" style="785" customWidth="1"/>
    <col min="12576" max="12576" width="10.28515625" style="785" customWidth="1"/>
    <col min="12577" max="12577" width="14.42578125" style="785" customWidth="1"/>
    <col min="12578" max="12800" width="11" style="785"/>
    <col min="12801" max="12801" width="6.28515625" style="785" customWidth="1"/>
    <col min="12802" max="12802" width="41.42578125" style="785" customWidth="1"/>
    <col min="12803" max="12803" width="8.42578125" style="785" customWidth="1"/>
    <col min="12804" max="12804" width="5.85546875" style="785" customWidth="1"/>
    <col min="12805" max="12805" width="8.42578125" style="785" customWidth="1"/>
    <col min="12806" max="12806" width="5.85546875" style="785" customWidth="1"/>
    <col min="12807" max="12807" width="7.7109375" style="785" customWidth="1"/>
    <col min="12808" max="12808" width="6.7109375" style="785" customWidth="1"/>
    <col min="12809" max="12810" width="7.42578125" style="785" customWidth="1"/>
    <col min="12811" max="12811" width="7.7109375" style="785" customWidth="1"/>
    <col min="12812" max="12812" width="8.42578125" style="785" customWidth="1"/>
    <col min="12813" max="12818" width="7.42578125" style="785" customWidth="1"/>
    <col min="12819" max="12821" width="0" style="785" hidden="1" customWidth="1"/>
    <col min="12822" max="12822" width="9.42578125" style="785" customWidth="1"/>
    <col min="12823" max="12823" width="5.85546875" style="785" customWidth="1"/>
    <col min="12824" max="12824" width="9.42578125" style="785" customWidth="1"/>
    <col min="12825" max="12825" width="8.42578125" style="785" customWidth="1"/>
    <col min="12826" max="12827" width="6.7109375" style="785" customWidth="1"/>
    <col min="12828" max="12828" width="0" style="785" hidden="1" customWidth="1"/>
    <col min="12829" max="12829" width="7.42578125" style="785" customWidth="1"/>
    <col min="12830" max="12830" width="10.28515625" style="785" customWidth="1"/>
    <col min="12831" max="12831" width="9.7109375" style="785" customWidth="1"/>
    <col min="12832" max="12832" width="10.28515625" style="785" customWidth="1"/>
    <col min="12833" max="12833" width="14.42578125" style="785" customWidth="1"/>
    <col min="12834" max="13056" width="11" style="785"/>
    <col min="13057" max="13057" width="6.28515625" style="785" customWidth="1"/>
    <col min="13058" max="13058" width="41.42578125" style="785" customWidth="1"/>
    <col min="13059" max="13059" width="8.42578125" style="785" customWidth="1"/>
    <col min="13060" max="13060" width="5.85546875" style="785" customWidth="1"/>
    <col min="13061" max="13061" width="8.42578125" style="785" customWidth="1"/>
    <col min="13062" max="13062" width="5.85546875" style="785" customWidth="1"/>
    <col min="13063" max="13063" width="7.7109375" style="785" customWidth="1"/>
    <col min="13064" max="13064" width="6.7109375" style="785" customWidth="1"/>
    <col min="13065" max="13066" width="7.42578125" style="785" customWidth="1"/>
    <col min="13067" max="13067" width="7.7109375" style="785" customWidth="1"/>
    <col min="13068" max="13068" width="8.42578125" style="785" customWidth="1"/>
    <col min="13069" max="13074" width="7.42578125" style="785" customWidth="1"/>
    <col min="13075" max="13077" width="0" style="785" hidden="1" customWidth="1"/>
    <col min="13078" max="13078" width="9.42578125" style="785" customWidth="1"/>
    <col min="13079" max="13079" width="5.85546875" style="785" customWidth="1"/>
    <col min="13080" max="13080" width="9.42578125" style="785" customWidth="1"/>
    <col min="13081" max="13081" width="8.42578125" style="785" customWidth="1"/>
    <col min="13082" max="13083" width="6.7109375" style="785" customWidth="1"/>
    <col min="13084" max="13084" width="0" style="785" hidden="1" customWidth="1"/>
    <col min="13085" max="13085" width="7.42578125" style="785" customWidth="1"/>
    <col min="13086" max="13086" width="10.28515625" style="785" customWidth="1"/>
    <col min="13087" max="13087" width="9.7109375" style="785" customWidth="1"/>
    <col min="13088" max="13088" width="10.28515625" style="785" customWidth="1"/>
    <col min="13089" max="13089" width="14.42578125" style="785" customWidth="1"/>
    <col min="13090" max="13312" width="11" style="785"/>
    <col min="13313" max="13313" width="6.28515625" style="785" customWidth="1"/>
    <col min="13314" max="13314" width="41.42578125" style="785" customWidth="1"/>
    <col min="13315" max="13315" width="8.42578125" style="785" customWidth="1"/>
    <col min="13316" max="13316" width="5.85546875" style="785" customWidth="1"/>
    <col min="13317" max="13317" width="8.42578125" style="785" customWidth="1"/>
    <col min="13318" max="13318" width="5.85546875" style="785" customWidth="1"/>
    <col min="13319" max="13319" width="7.7109375" style="785" customWidth="1"/>
    <col min="13320" max="13320" width="6.7109375" style="785" customWidth="1"/>
    <col min="13321" max="13322" width="7.42578125" style="785" customWidth="1"/>
    <col min="13323" max="13323" width="7.7109375" style="785" customWidth="1"/>
    <col min="13324" max="13324" width="8.42578125" style="785" customWidth="1"/>
    <col min="13325" max="13330" width="7.42578125" style="785" customWidth="1"/>
    <col min="13331" max="13333" width="0" style="785" hidden="1" customWidth="1"/>
    <col min="13334" max="13334" width="9.42578125" style="785" customWidth="1"/>
    <col min="13335" max="13335" width="5.85546875" style="785" customWidth="1"/>
    <col min="13336" max="13336" width="9.42578125" style="785" customWidth="1"/>
    <col min="13337" max="13337" width="8.42578125" style="785" customWidth="1"/>
    <col min="13338" max="13339" width="6.7109375" style="785" customWidth="1"/>
    <col min="13340" max="13340" width="0" style="785" hidden="1" customWidth="1"/>
    <col min="13341" max="13341" width="7.42578125" style="785" customWidth="1"/>
    <col min="13342" max="13342" width="10.28515625" style="785" customWidth="1"/>
    <col min="13343" max="13343" width="9.7109375" style="785" customWidth="1"/>
    <col min="13344" max="13344" width="10.28515625" style="785" customWidth="1"/>
    <col min="13345" max="13345" width="14.42578125" style="785" customWidth="1"/>
    <col min="13346" max="13568" width="11" style="785"/>
    <col min="13569" max="13569" width="6.28515625" style="785" customWidth="1"/>
    <col min="13570" max="13570" width="41.42578125" style="785" customWidth="1"/>
    <col min="13571" max="13571" width="8.42578125" style="785" customWidth="1"/>
    <col min="13572" max="13572" width="5.85546875" style="785" customWidth="1"/>
    <col min="13573" max="13573" width="8.42578125" style="785" customWidth="1"/>
    <col min="13574" max="13574" width="5.85546875" style="785" customWidth="1"/>
    <col min="13575" max="13575" width="7.7109375" style="785" customWidth="1"/>
    <col min="13576" max="13576" width="6.7109375" style="785" customWidth="1"/>
    <col min="13577" max="13578" width="7.42578125" style="785" customWidth="1"/>
    <col min="13579" max="13579" width="7.7109375" style="785" customWidth="1"/>
    <col min="13580" max="13580" width="8.42578125" style="785" customWidth="1"/>
    <col min="13581" max="13586" width="7.42578125" style="785" customWidth="1"/>
    <col min="13587" max="13589" width="0" style="785" hidden="1" customWidth="1"/>
    <col min="13590" max="13590" width="9.42578125" style="785" customWidth="1"/>
    <col min="13591" max="13591" width="5.85546875" style="785" customWidth="1"/>
    <col min="13592" max="13592" width="9.42578125" style="785" customWidth="1"/>
    <col min="13593" max="13593" width="8.42578125" style="785" customWidth="1"/>
    <col min="13594" max="13595" width="6.7109375" style="785" customWidth="1"/>
    <col min="13596" max="13596" width="0" style="785" hidden="1" customWidth="1"/>
    <col min="13597" max="13597" width="7.42578125" style="785" customWidth="1"/>
    <col min="13598" max="13598" width="10.28515625" style="785" customWidth="1"/>
    <col min="13599" max="13599" width="9.7109375" style="785" customWidth="1"/>
    <col min="13600" max="13600" width="10.28515625" style="785" customWidth="1"/>
    <col min="13601" max="13601" width="14.42578125" style="785" customWidth="1"/>
    <col min="13602" max="13824" width="11" style="785"/>
    <col min="13825" max="13825" width="6.28515625" style="785" customWidth="1"/>
    <col min="13826" max="13826" width="41.42578125" style="785" customWidth="1"/>
    <col min="13827" max="13827" width="8.42578125" style="785" customWidth="1"/>
    <col min="13828" max="13828" width="5.85546875" style="785" customWidth="1"/>
    <col min="13829" max="13829" width="8.42578125" style="785" customWidth="1"/>
    <col min="13830" max="13830" width="5.85546875" style="785" customWidth="1"/>
    <col min="13831" max="13831" width="7.7109375" style="785" customWidth="1"/>
    <col min="13832" max="13832" width="6.7109375" style="785" customWidth="1"/>
    <col min="13833" max="13834" width="7.42578125" style="785" customWidth="1"/>
    <col min="13835" max="13835" width="7.7109375" style="785" customWidth="1"/>
    <col min="13836" max="13836" width="8.42578125" style="785" customWidth="1"/>
    <col min="13837" max="13842" width="7.42578125" style="785" customWidth="1"/>
    <col min="13843" max="13845" width="0" style="785" hidden="1" customWidth="1"/>
    <col min="13846" max="13846" width="9.42578125" style="785" customWidth="1"/>
    <col min="13847" max="13847" width="5.85546875" style="785" customWidth="1"/>
    <col min="13848" max="13848" width="9.42578125" style="785" customWidth="1"/>
    <col min="13849" max="13849" width="8.42578125" style="785" customWidth="1"/>
    <col min="13850" max="13851" width="6.7109375" style="785" customWidth="1"/>
    <col min="13852" max="13852" width="0" style="785" hidden="1" customWidth="1"/>
    <col min="13853" max="13853" width="7.42578125" style="785" customWidth="1"/>
    <col min="13854" max="13854" width="10.28515625" style="785" customWidth="1"/>
    <col min="13855" max="13855" width="9.7109375" style="785" customWidth="1"/>
    <col min="13856" max="13856" width="10.28515625" style="785" customWidth="1"/>
    <col min="13857" max="13857" width="14.42578125" style="785" customWidth="1"/>
    <col min="13858" max="14080" width="11" style="785"/>
    <col min="14081" max="14081" width="6.28515625" style="785" customWidth="1"/>
    <col min="14082" max="14082" width="41.42578125" style="785" customWidth="1"/>
    <col min="14083" max="14083" width="8.42578125" style="785" customWidth="1"/>
    <col min="14084" max="14084" width="5.85546875" style="785" customWidth="1"/>
    <col min="14085" max="14085" width="8.42578125" style="785" customWidth="1"/>
    <col min="14086" max="14086" width="5.85546875" style="785" customWidth="1"/>
    <col min="14087" max="14087" width="7.7109375" style="785" customWidth="1"/>
    <col min="14088" max="14088" width="6.7109375" style="785" customWidth="1"/>
    <col min="14089" max="14090" width="7.42578125" style="785" customWidth="1"/>
    <col min="14091" max="14091" width="7.7109375" style="785" customWidth="1"/>
    <col min="14092" max="14092" width="8.42578125" style="785" customWidth="1"/>
    <col min="14093" max="14098" width="7.42578125" style="785" customWidth="1"/>
    <col min="14099" max="14101" width="0" style="785" hidden="1" customWidth="1"/>
    <col min="14102" max="14102" width="9.42578125" style="785" customWidth="1"/>
    <col min="14103" max="14103" width="5.85546875" style="785" customWidth="1"/>
    <col min="14104" max="14104" width="9.42578125" style="785" customWidth="1"/>
    <col min="14105" max="14105" width="8.42578125" style="785" customWidth="1"/>
    <col min="14106" max="14107" width="6.7109375" style="785" customWidth="1"/>
    <col min="14108" max="14108" width="0" style="785" hidden="1" customWidth="1"/>
    <col min="14109" max="14109" width="7.42578125" style="785" customWidth="1"/>
    <col min="14110" max="14110" width="10.28515625" style="785" customWidth="1"/>
    <col min="14111" max="14111" width="9.7109375" style="785" customWidth="1"/>
    <col min="14112" max="14112" width="10.28515625" style="785" customWidth="1"/>
    <col min="14113" max="14113" width="14.42578125" style="785" customWidth="1"/>
    <col min="14114" max="14336" width="11" style="785"/>
    <col min="14337" max="14337" width="6.28515625" style="785" customWidth="1"/>
    <col min="14338" max="14338" width="41.42578125" style="785" customWidth="1"/>
    <col min="14339" max="14339" width="8.42578125" style="785" customWidth="1"/>
    <col min="14340" max="14340" width="5.85546875" style="785" customWidth="1"/>
    <col min="14341" max="14341" width="8.42578125" style="785" customWidth="1"/>
    <col min="14342" max="14342" width="5.85546875" style="785" customWidth="1"/>
    <col min="14343" max="14343" width="7.7109375" style="785" customWidth="1"/>
    <col min="14344" max="14344" width="6.7109375" style="785" customWidth="1"/>
    <col min="14345" max="14346" width="7.42578125" style="785" customWidth="1"/>
    <col min="14347" max="14347" width="7.7109375" style="785" customWidth="1"/>
    <col min="14348" max="14348" width="8.42578125" style="785" customWidth="1"/>
    <col min="14349" max="14354" width="7.42578125" style="785" customWidth="1"/>
    <col min="14355" max="14357" width="0" style="785" hidden="1" customWidth="1"/>
    <col min="14358" max="14358" width="9.42578125" style="785" customWidth="1"/>
    <col min="14359" max="14359" width="5.85546875" style="785" customWidth="1"/>
    <col min="14360" max="14360" width="9.42578125" style="785" customWidth="1"/>
    <col min="14361" max="14361" width="8.42578125" style="785" customWidth="1"/>
    <col min="14362" max="14363" width="6.7109375" style="785" customWidth="1"/>
    <col min="14364" max="14364" width="0" style="785" hidden="1" customWidth="1"/>
    <col min="14365" max="14365" width="7.42578125" style="785" customWidth="1"/>
    <col min="14366" max="14366" width="10.28515625" style="785" customWidth="1"/>
    <col min="14367" max="14367" width="9.7109375" style="785" customWidth="1"/>
    <col min="14368" max="14368" width="10.28515625" style="785" customWidth="1"/>
    <col min="14369" max="14369" width="14.42578125" style="785" customWidth="1"/>
    <col min="14370" max="14592" width="11" style="785"/>
    <col min="14593" max="14593" width="6.28515625" style="785" customWidth="1"/>
    <col min="14594" max="14594" width="41.42578125" style="785" customWidth="1"/>
    <col min="14595" max="14595" width="8.42578125" style="785" customWidth="1"/>
    <col min="14596" max="14596" width="5.85546875" style="785" customWidth="1"/>
    <col min="14597" max="14597" width="8.42578125" style="785" customWidth="1"/>
    <col min="14598" max="14598" width="5.85546875" style="785" customWidth="1"/>
    <col min="14599" max="14599" width="7.7109375" style="785" customWidth="1"/>
    <col min="14600" max="14600" width="6.7109375" style="785" customWidth="1"/>
    <col min="14601" max="14602" width="7.42578125" style="785" customWidth="1"/>
    <col min="14603" max="14603" width="7.7109375" style="785" customWidth="1"/>
    <col min="14604" max="14604" width="8.42578125" style="785" customWidth="1"/>
    <col min="14605" max="14610" width="7.42578125" style="785" customWidth="1"/>
    <col min="14611" max="14613" width="0" style="785" hidden="1" customWidth="1"/>
    <col min="14614" max="14614" width="9.42578125" style="785" customWidth="1"/>
    <col min="14615" max="14615" width="5.85546875" style="785" customWidth="1"/>
    <col min="14616" max="14616" width="9.42578125" style="785" customWidth="1"/>
    <col min="14617" max="14617" width="8.42578125" style="785" customWidth="1"/>
    <col min="14618" max="14619" width="6.7109375" style="785" customWidth="1"/>
    <col min="14620" max="14620" width="0" style="785" hidden="1" customWidth="1"/>
    <col min="14621" max="14621" width="7.42578125" style="785" customWidth="1"/>
    <col min="14622" max="14622" width="10.28515625" style="785" customWidth="1"/>
    <col min="14623" max="14623" width="9.7109375" style="785" customWidth="1"/>
    <col min="14624" max="14624" width="10.28515625" style="785" customWidth="1"/>
    <col min="14625" max="14625" width="14.42578125" style="785" customWidth="1"/>
    <col min="14626" max="14848" width="11" style="785"/>
    <col min="14849" max="14849" width="6.28515625" style="785" customWidth="1"/>
    <col min="14850" max="14850" width="41.42578125" style="785" customWidth="1"/>
    <col min="14851" max="14851" width="8.42578125" style="785" customWidth="1"/>
    <col min="14852" max="14852" width="5.85546875" style="785" customWidth="1"/>
    <col min="14853" max="14853" width="8.42578125" style="785" customWidth="1"/>
    <col min="14854" max="14854" width="5.85546875" style="785" customWidth="1"/>
    <col min="14855" max="14855" width="7.7109375" style="785" customWidth="1"/>
    <col min="14856" max="14856" width="6.7109375" style="785" customWidth="1"/>
    <col min="14857" max="14858" width="7.42578125" style="785" customWidth="1"/>
    <col min="14859" max="14859" width="7.7109375" style="785" customWidth="1"/>
    <col min="14860" max="14860" width="8.42578125" style="785" customWidth="1"/>
    <col min="14861" max="14866" width="7.42578125" style="785" customWidth="1"/>
    <col min="14867" max="14869" width="0" style="785" hidden="1" customWidth="1"/>
    <col min="14870" max="14870" width="9.42578125" style="785" customWidth="1"/>
    <col min="14871" max="14871" width="5.85546875" style="785" customWidth="1"/>
    <col min="14872" max="14872" width="9.42578125" style="785" customWidth="1"/>
    <col min="14873" max="14873" width="8.42578125" style="785" customWidth="1"/>
    <col min="14874" max="14875" width="6.7109375" style="785" customWidth="1"/>
    <col min="14876" max="14876" width="0" style="785" hidden="1" customWidth="1"/>
    <col min="14877" max="14877" width="7.42578125" style="785" customWidth="1"/>
    <col min="14878" max="14878" width="10.28515625" style="785" customWidth="1"/>
    <col min="14879" max="14879" width="9.7109375" style="785" customWidth="1"/>
    <col min="14880" max="14880" width="10.28515625" style="785" customWidth="1"/>
    <col min="14881" max="14881" width="14.42578125" style="785" customWidth="1"/>
    <col min="14882" max="15104" width="11" style="785"/>
    <col min="15105" max="15105" width="6.28515625" style="785" customWidth="1"/>
    <col min="15106" max="15106" width="41.42578125" style="785" customWidth="1"/>
    <col min="15107" max="15107" width="8.42578125" style="785" customWidth="1"/>
    <col min="15108" max="15108" width="5.85546875" style="785" customWidth="1"/>
    <col min="15109" max="15109" width="8.42578125" style="785" customWidth="1"/>
    <col min="15110" max="15110" width="5.85546875" style="785" customWidth="1"/>
    <col min="15111" max="15111" width="7.7109375" style="785" customWidth="1"/>
    <col min="15112" max="15112" width="6.7109375" style="785" customWidth="1"/>
    <col min="15113" max="15114" width="7.42578125" style="785" customWidth="1"/>
    <col min="15115" max="15115" width="7.7109375" style="785" customWidth="1"/>
    <col min="15116" max="15116" width="8.42578125" style="785" customWidth="1"/>
    <col min="15117" max="15122" width="7.42578125" style="785" customWidth="1"/>
    <col min="15123" max="15125" width="0" style="785" hidden="1" customWidth="1"/>
    <col min="15126" max="15126" width="9.42578125" style="785" customWidth="1"/>
    <col min="15127" max="15127" width="5.85546875" style="785" customWidth="1"/>
    <col min="15128" max="15128" width="9.42578125" style="785" customWidth="1"/>
    <col min="15129" max="15129" width="8.42578125" style="785" customWidth="1"/>
    <col min="15130" max="15131" width="6.7109375" style="785" customWidth="1"/>
    <col min="15132" max="15132" width="0" style="785" hidden="1" customWidth="1"/>
    <col min="15133" max="15133" width="7.42578125" style="785" customWidth="1"/>
    <col min="15134" max="15134" width="10.28515625" style="785" customWidth="1"/>
    <col min="15135" max="15135" width="9.7109375" style="785" customWidth="1"/>
    <col min="15136" max="15136" width="10.28515625" style="785" customWidth="1"/>
    <col min="15137" max="15137" width="14.42578125" style="785" customWidth="1"/>
    <col min="15138" max="15360" width="11" style="785"/>
    <col min="15361" max="15361" width="6.28515625" style="785" customWidth="1"/>
    <col min="15362" max="15362" width="41.42578125" style="785" customWidth="1"/>
    <col min="15363" max="15363" width="8.42578125" style="785" customWidth="1"/>
    <col min="15364" max="15364" width="5.85546875" style="785" customWidth="1"/>
    <col min="15365" max="15365" width="8.42578125" style="785" customWidth="1"/>
    <col min="15366" max="15366" width="5.85546875" style="785" customWidth="1"/>
    <col min="15367" max="15367" width="7.7109375" style="785" customWidth="1"/>
    <col min="15368" max="15368" width="6.7109375" style="785" customWidth="1"/>
    <col min="15369" max="15370" width="7.42578125" style="785" customWidth="1"/>
    <col min="15371" max="15371" width="7.7109375" style="785" customWidth="1"/>
    <col min="15372" max="15372" width="8.42578125" style="785" customWidth="1"/>
    <col min="15373" max="15378" width="7.42578125" style="785" customWidth="1"/>
    <col min="15379" max="15381" width="0" style="785" hidden="1" customWidth="1"/>
    <col min="15382" max="15382" width="9.42578125" style="785" customWidth="1"/>
    <col min="15383" max="15383" width="5.85546875" style="785" customWidth="1"/>
    <col min="15384" max="15384" width="9.42578125" style="785" customWidth="1"/>
    <col min="15385" max="15385" width="8.42578125" style="785" customWidth="1"/>
    <col min="15386" max="15387" width="6.7109375" style="785" customWidth="1"/>
    <col min="15388" max="15388" width="0" style="785" hidden="1" customWidth="1"/>
    <col min="15389" max="15389" width="7.42578125" style="785" customWidth="1"/>
    <col min="15390" max="15390" width="10.28515625" style="785" customWidth="1"/>
    <col min="15391" max="15391" width="9.7109375" style="785" customWidth="1"/>
    <col min="15392" max="15392" width="10.28515625" style="785" customWidth="1"/>
    <col min="15393" max="15393" width="14.42578125" style="785" customWidth="1"/>
    <col min="15394" max="15616" width="11" style="785"/>
    <col min="15617" max="15617" width="6.28515625" style="785" customWidth="1"/>
    <col min="15618" max="15618" width="41.42578125" style="785" customWidth="1"/>
    <col min="15619" max="15619" width="8.42578125" style="785" customWidth="1"/>
    <col min="15620" max="15620" width="5.85546875" style="785" customWidth="1"/>
    <col min="15621" max="15621" width="8.42578125" style="785" customWidth="1"/>
    <col min="15622" max="15622" width="5.85546875" style="785" customWidth="1"/>
    <col min="15623" max="15623" width="7.7109375" style="785" customWidth="1"/>
    <col min="15624" max="15624" width="6.7109375" style="785" customWidth="1"/>
    <col min="15625" max="15626" width="7.42578125" style="785" customWidth="1"/>
    <col min="15627" max="15627" width="7.7109375" style="785" customWidth="1"/>
    <col min="15628" max="15628" width="8.42578125" style="785" customWidth="1"/>
    <col min="15629" max="15634" width="7.42578125" style="785" customWidth="1"/>
    <col min="15635" max="15637" width="0" style="785" hidden="1" customWidth="1"/>
    <col min="15638" max="15638" width="9.42578125" style="785" customWidth="1"/>
    <col min="15639" max="15639" width="5.85546875" style="785" customWidth="1"/>
    <col min="15640" max="15640" width="9.42578125" style="785" customWidth="1"/>
    <col min="15641" max="15641" width="8.42578125" style="785" customWidth="1"/>
    <col min="15642" max="15643" width="6.7109375" style="785" customWidth="1"/>
    <col min="15644" max="15644" width="0" style="785" hidden="1" customWidth="1"/>
    <col min="15645" max="15645" width="7.42578125" style="785" customWidth="1"/>
    <col min="15646" max="15646" width="10.28515625" style="785" customWidth="1"/>
    <col min="15647" max="15647" width="9.7109375" style="785" customWidth="1"/>
    <col min="15648" max="15648" width="10.28515625" style="785" customWidth="1"/>
    <col min="15649" max="15649" width="14.42578125" style="785" customWidth="1"/>
    <col min="15650" max="15872" width="11" style="785"/>
    <col min="15873" max="15873" width="6.28515625" style="785" customWidth="1"/>
    <col min="15874" max="15874" width="41.42578125" style="785" customWidth="1"/>
    <col min="15875" max="15875" width="8.42578125" style="785" customWidth="1"/>
    <col min="15876" max="15876" width="5.85546875" style="785" customWidth="1"/>
    <col min="15877" max="15877" width="8.42578125" style="785" customWidth="1"/>
    <col min="15878" max="15878" width="5.85546875" style="785" customWidth="1"/>
    <col min="15879" max="15879" width="7.7109375" style="785" customWidth="1"/>
    <col min="15880" max="15880" width="6.7109375" style="785" customWidth="1"/>
    <col min="15881" max="15882" width="7.42578125" style="785" customWidth="1"/>
    <col min="15883" max="15883" width="7.7109375" style="785" customWidth="1"/>
    <col min="15884" max="15884" width="8.42578125" style="785" customWidth="1"/>
    <col min="15885" max="15890" width="7.42578125" style="785" customWidth="1"/>
    <col min="15891" max="15893" width="0" style="785" hidden="1" customWidth="1"/>
    <col min="15894" max="15894" width="9.42578125" style="785" customWidth="1"/>
    <col min="15895" max="15895" width="5.85546875" style="785" customWidth="1"/>
    <col min="15896" max="15896" width="9.42578125" style="785" customWidth="1"/>
    <col min="15897" max="15897" width="8.42578125" style="785" customWidth="1"/>
    <col min="15898" max="15899" width="6.7109375" style="785" customWidth="1"/>
    <col min="15900" max="15900" width="0" style="785" hidden="1" customWidth="1"/>
    <col min="15901" max="15901" width="7.42578125" style="785" customWidth="1"/>
    <col min="15902" max="15902" width="10.28515625" style="785" customWidth="1"/>
    <col min="15903" max="15903" width="9.7109375" style="785" customWidth="1"/>
    <col min="15904" max="15904" width="10.28515625" style="785" customWidth="1"/>
    <col min="15905" max="15905" width="14.42578125" style="785" customWidth="1"/>
    <col min="15906" max="16128" width="11" style="785"/>
    <col min="16129" max="16129" width="6.28515625" style="785" customWidth="1"/>
    <col min="16130" max="16130" width="41.42578125" style="785" customWidth="1"/>
    <col min="16131" max="16131" width="8.42578125" style="785" customWidth="1"/>
    <col min="16132" max="16132" width="5.85546875" style="785" customWidth="1"/>
    <col min="16133" max="16133" width="8.42578125" style="785" customWidth="1"/>
    <col min="16134" max="16134" width="5.85546875" style="785" customWidth="1"/>
    <col min="16135" max="16135" width="7.7109375" style="785" customWidth="1"/>
    <col min="16136" max="16136" width="6.7109375" style="785" customWidth="1"/>
    <col min="16137" max="16138" width="7.42578125" style="785" customWidth="1"/>
    <col min="16139" max="16139" width="7.7109375" style="785" customWidth="1"/>
    <col min="16140" max="16140" width="8.42578125" style="785" customWidth="1"/>
    <col min="16141" max="16146" width="7.42578125" style="785" customWidth="1"/>
    <col min="16147" max="16149" width="0" style="785" hidden="1" customWidth="1"/>
    <col min="16150" max="16150" width="9.42578125" style="785" customWidth="1"/>
    <col min="16151" max="16151" width="5.85546875" style="785" customWidth="1"/>
    <col min="16152" max="16152" width="9.42578125" style="785" customWidth="1"/>
    <col min="16153" max="16153" width="8.42578125" style="785" customWidth="1"/>
    <col min="16154" max="16155" width="6.7109375" style="785" customWidth="1"/>
    <col min="16156" max="16156" width="0" style="785" hidden="1" customWidth="1"/>
    <col min="16157" max="16157" width="7.42578125" style="785" customWidth="1"/>
    <col min="16158" max="16158" width="10.28515625" style="785" customWidth="1"/>
    <col min="16159" max="16159" width="9.7109375" style="785" customWidth="1"/>
    <col min="16160" max="16160" width="10.28515625" style="785" customWidth="1"/>
    <col min="16161" max="16161" width="14.42578125" style="785" customWidth="1"/>
    <col min="16162" max="16384" width="11" style="785"/>
  </cols>
  <sheetData>
    <row r="1" spans="1:37" ht="63.75" customHeight="1">
      <c r="A1" s="1075" t="s">
        <v>979</v>
      </c>
      <c r="B1" s="1076"/>
      <c r="C1" s="1076"/>
      <c r="D1" s="1076"/>
      <c r="E1" s="1076"/>
      <c r="F1" s="1076"/>
      <c r="G1" s="1076"/>
      <c r="H1" s="1076"/>
      <c r="I1" s="1076"/>
      <c r="J1" s="1076"/>
      <c r="K1" s="1076"/>
      <c r="L1" s="1076"/>
      <c r="M1" s="1076"/>
      <c r="N1" s="1076"/>
      <c r="O1" s="1076"/>
      <c r="P1" s="1076"/>
      <c r="Q1" s="1076"/>
      <c r="R1" s="1076"/>
      <c r="S1" s="1076"/>
      <c r="T1" s="1076"/>
      <c r="U1" s="1076"/>
      <c r="V1" s="1076"/>
      <c r="W1" s="1076"/>
      <c r="X1" s="1076"/>
      <c r="Y1" s="1076"/>
      <c r="Z1" s="1076"/>
      <c r="AA1" s="1076"/>
      <c r="AB1" s="1076"/>
      <c r="AC1" s="1076"/>
      <c r="AD1" s="1076"/>
      <c r="AE1" s="1076"/>
      <c r="AF1" s="1076"/>
      <c r="AG1" s="1076"/>
      <c r="AH1" s="978"/>
      <c r="AI1" s="978"/>
      <c r="AJ1" s="978"/>
    </row>
    <row r="2" spans="1:37" ht="15.75" thickBot="1"/>
    <row r="3" spans="1:37" ht="16.5" thickBot="1">
      <c r="A3" s="1077" t="s">
        <v>948</v>
      </c>
      <c r="B3" s="1078"/>
      <c r="C3" s="1079" t="s">
        <v>978</v>
      </c>
      <c r="D3" s="1073"/>
      <c r="E3" s="1073"/>
      <c r="F3" s="1073"/>
      <c r="G3" s="1073"/>
      <c r="H3" s="1073"/>
      <c r="I3" s="1074"/>
    </row>
    <row r="4" spans="1:37" ht="16.5" thickBot="1">
      <c r="A4" s="976" t="s">
        <v>947</v>
      </c>
      <c r="B4" s="976"/>
      <c r="C4" s="1072" t="s">
        <v>977</v>
      </c>
      <c r="D4" s="1073"/>
      <c r="E4" s="1073"/>
      <c r="F4" s="1073"/>
      <c r="G4" s="1073"/>
      <c r="H4" s="1073"/>
      <c r="I4" s="1074"/>
      <c r="J4" s="977"/>
      <c r="K4" s="977"/>
      <c r="L4" s="977"/>
      <c r="M4" s="977"/>
    </row>
    <row r="5" spans="1:37" ht="16.5" thickBot="1">
      <c r="A5" s="976" t="s">
        <v>946</v>
      </c>
      <c r="B5" s="976"/>
      <c r="C5" s="1072"/>
      <c r="D5" s="1073"/>
      <c r="E5" s="1073"/>
      <c r="F5" s="1073"/>
      <c r="G5" s="1073"/>
      <c r="H5" s="1073"/>
      <c r="I5" s="1074"/>
      <c r="J5" s="977"/>
      <c r="K5" s="977"/>
      <c r="L5" s="977"/>
      <c r="M5" s="977"/>
    </row>
    <row r="6" spans="1:37" ht="16.5" thickBot="1">
      <c r="A6" s="976" t="s">
        <v>945</v>
      </c>
      <c r="B6" s="976"/>
      <c r="C6" s="1072"/>
      <c r="D6" s="1073"/>
      <c r="E6" s="1073"/>
      <c r="F6" s="1073"/>
      <c r="G6" s="1073"/>
      <c r="H6" s="1073"/>
      <c r="I6" s="1074"/>
    </row>
    <row r="7" spans="1:37" ht="16.5" thickBot="1">
      <c r="A7" s="976" t="s">
        <v>944</v>
      </c>
      <c r="B7" s="976"/>
      <c r="C7" s="1072"/>
      <c r="D7" s="1073"/>
      <c r="E7" s="1073"/>
      <c r="F7" s="1073"/>
      <c r="G7" s="1073"/>
      <c r="H7" s="1073"/>
      <c r="I7" s="1074"/>
    </row>
    <row r="8" spans="1:37" ht="16.5" thickBot="1">
      <c r="A8" s="976" t="s">
        <v>943</v>
      </c>
      <c r="B8" s="976"/>
      <c r="C8" s="1089" t="s">
        <v>976</v>
      </c>
      <c r="D8" s="1073"/>
      <c r="E8" s="1073"/>
      <c r="F8" s="1073"/>
      <c r="G8" s="1073"/>
      <c r="H8" s="1073"/>
      <c r="I8" s="1073"/>
      <c r="J8" s="975"/>
    </row>
    <row r="9" spans="1:37">
      <c r="A9" s="974"/>
      <c r="B9" s="974"/>
      <c r="C9" s="974"/>
      <c r="D9" s="974"/>
      <c r="E9" s="973"/>
      <c r="F9" s="973"/>
      <c r="H9" s="972"/>
      <c r="I9" s="971"/>
      <c r="J9" s="970"/>
    </row>
    <row r="10" spans="1:37">
      <c r="A10" s="1090"/>
      <c r="B10" s="1090"/>
      <c r="C10" s="967"/>
      <c r="D10" s="786"/>
      <c r="E10" s="969"/>
      <c r="F10" s="969"/>
      <c r="H10" s="966"/>
      <c r="I10" s="968"/>
      <c r="J10" s="967"/>
    </row>
    <row r="11" spans="1:37">
      <c r="A11" s="1090"/>
      <c r="B11" s="1090"/>
      <c r="C11" s="786"/>
      <c r="D11" s="786"/>
      <c r="E11" s="969"/>
      <c r="F11" s="969"/>
      <c r="H11" s="966"/>
      <c r="I11" s="968"/>
      <c r="J11" s="967"/>
    </row>
    <row r="12" spans="1:37" ht="15.75" thickBot="1">
      <c r="A12" s="967"/>
      <c r="B12" s="967"/>
      <c r="C12" s="786"/>
      <c r="D12" s="786"/>
      <c r="E12" s="969"/>
      <c r="F12" s="969"/>
      <c r="H12" s="966"/>
      <c r="I12" s="968"/>
      <c r="J12" s="967"/>
    </row>
    <row r="13" spans="1:37" ht="18.75" thickBot="1">
      <c r="H13" s="966"/>
      <c r="I13" s="818"/>
      <c r="L13" s="1080" t="s">
        <v>942</v>
      </c>
      <c r="M13" s="1081"/>
      <c r="N13" s="1081"/>
      <c r="O13" s="1081"/>
      <c r="P13" s="1081"/>
      <c r="Q13" s="1081"/>
      <c r="R13" s="1081"/>
      <c r="S13" s="1081"/>
      <c r="T13" s="1081"/>
      <c r="U13" s="1082"/>
    </row>
    <row r="14" spans="1:37" ht="20.100000000000001" customHeight="1" thickBot="1">
      <c r="A14" s="787"/>
      <c r="B14" s="790"/>
      <c r="C14" s="1083"/>
      <c r="D14" s="1083"/>
      <c r="E14" s="1083"/>
      <c r="F14" s="965"/>
      <c r="H14" s="964"/>
      <c r="I14" s="963"/>
      <c r="J14" s="962"/>
      <c r="K14" s="962"/>
      <c r="L14" s="1084" t="s">
        <v>922</v>
      </c>
      <c r="M14" s="1086" t="s">
        <v>921</v>
      </c>
      <c r="N14" s="1087"/>
      <c r="O14" s="1087"/>
      <c r="P14" s="1086" t="s">
        <v>920</v>
      </c>
      <c r="Q14" s="1087"/>
      <c r="R14" s="1088"/>
      <c r="S14" s="1086" t="s">
        <v>919</v>
      </c>
      <c r="T14" s="1087"/>
      <c r="U14" s="1088"/>
      <c r="V14" s="962"/>
      <c r="W14" s="962"/>
      <c r="X14" s="962"/>
      <c r="Y14" s="962"/>
      <c r="Z14" s="962"/>
      <c r="AA14" s="962"/>
      <c r="AB14" s="962"/>
      <c r="AC14" s="962"/>
      <c r="AD14" s="962"/>
      <c r="AE14" s="962"/>
      <c r="AF14" s="962"/>
      <c r="AG14" s="787"/>
      <c r="AH14" s="787"/>
      <c r="AI14" s="787"/>
      <c r="AJ14" s="787"/>
    </row>
    <row r="15" spans="1:37" ht="52.9" customHeight="1" thickTop="1" thickBot="1">
      <c r="A15" s="961" t="s">
        <v>918</v>
      </c>
      <c r="B15" s="960" t="s">
        <v>917</v>
      </c>
      <c r="C15" s="953" t="s">
        <v>879</v>
      </c>
      <c r="D15" s="959" t="s">
        <v>916</v>
      </c>
      <c r="E15" s="953" t="s">
        <v>878</v>
      </c>
      <c r="F15" s="959" t="s">
        <v>915</v>
      </c>
      <c r="G15" s="953"/>
      <c r="H15" s="953" t="s">
        <v>914</v>
      </c>
      <c r="I15" s="952" t="s">
        <v>913</v>
      </c>
      <c r="J15" s="952" t="s">
        <v>912</v>
      </c>
      <c r="K15" s="952" t="s">
        <v>911</v>
      </c>
      <c r="L15" s="1085"/>
      <c r="M15" s="958" t="s">
        <v>910</v>
      </c>
      <c r="N15" s="956" t="s">
        <v>909</v>
      </c>
      <c r="O15" s="957" t="s">
        <v>908</v>
      </c>
      <c r="P15" s="958" t="s">
        <v>907</v>
      </c>
      <c r="Q15" s="956" t="s">
        <v>906</v>
      </c>
      <c r="R15" s="957" t="s">
        <v>905</v>
      </c>
      <c r="S15" s="954" t="s">
        <v>904</v>
      </c>
      <c r="T15" s="956" t="s">
        <v>903</v>
      </c>
      <c r="U15" s="955" t="s">
        <v>902</v>
      </c>
      <c r="V15" s="954" t="s">
        <v>901</v>
      </c>
      <c r="W15" s="953" t="s">
        <v>900</v>
      </c>
      <c r="X15" s="952" t="s">
        <v>899</v>
      </c>
      <c r="Y15" s="952" t="s">
        <v>898</v>
      </c>
      <c r="Z15" s="952" t="s">
        <v>897</v>
      </c>
      <c r="AA15" s="952" t="s">
        <v>896</v>
      </c>
      <c r="AB15" s="952" t="s">
        <v>895</v>
      </c>
      <c r="AC15" s="952" t="s">
        <v>894</v>
      </c>
      <c r="AD15" s="951" t="s">
        <v>893</v>
      </c>
      <c r="AE15" s="951" t="s">
        <v>892</v>
      </c>
      <c r="AF15" s="951" t="s">
        <v>891</v>
      </c>
      <c r="AG15" s="950" t="s">
        <v>890</v>
      </c>
      <c r="AH15" s="949" t="s">
        <v>889</v>
      </c>
      <c r="AI15" s="949" t="s">
        <v>888</v>
      </c>
      <c r="AJ15" s="949" t="s">
        <v>887</v>
      </c>
      <c r="AK15" s="948" t="s">
        <v>941</v>
      </c>
    </row>
    <row r="16" spans="1:37" ht="18" thickTop="1" thickBot="1">
      <c r="A16" s="947"/>
      <c r="B16" s="946" t="s">
        <v>975</v>
      </c>
      <c r="C16" s="945"/>
      <c r="D16" s="944"/>
      <c r="E16" s="945"/>
      <c r="F16" s="944"/>
      <c r="G16" s="944"/>
      <c r="H16" s="943"/>
      <c r="I16" s="942"/>
      <c r="J16" s="942"/>
      <c r="K16" s="942"/>
      <c r="L16" s="941"/>
      <c r="M16" s="940"/>
      <c r="N16" s="939"/>
      <c r="O16" s="932"/>
      <c r="P16" s="940"/>
      <c r="Q16" s="939"/>
      <c r="R16" s="932"/>
      <c r="S16" s="936"/>
      <c r="T16" s="938"/>
      <c r="U16" s="937"/>
      <c r="V16" s="936"/>
      <c r="W16" s="935"/>
      <c r="X16" s="934"/>
      <c r="Y16" s="934"/>
      <c r="Z16" s="934"/>
      <c r="AA16" s="934"/>
      <c r="AB16" s="933"/>
      <c r="AC16" s="933"/>
      <c r="AD16" s="933"/>
      <c r="AE16" s="932"/>
      <c r="AF16" s="931"/>
      <c r="AG16" s="930"/>
      <c r="AH16" s="929"/>
      <c r="AI16" s="928"/>
      <c r="AJ16" s="927"/>
    </row>
    <row r="17" spans="1:37" ht="16.5">
      <c r="A17" s="926">
        <v>1</v>
      </c>
      <c r="B17" s="919" t="s">
        <v>974</v>
      </c>
      <c r="C17" s="900">
        <v>0</v>
      </c>
      <c r="D17" s="920">
        <v>3.1</v>
      </c>
      <c r="E17" s="900">
        <v>70.760000000000005</v>
      </c>
      <c r="F17" s="897">
        <v>3.72</v>
      </c>
      <c r="G17" s="918" t="s">
        <v>872</v>
      </c>
      <c r="H17" s="917">
        <v>54</v>
      </c>
      <c r="I17" s="894">
        <f>(H17*0.0254)*100</f>
        <v>137.16</v>
      </c>
      <c r="J17" s="893">
        <f>I17*10</f>
        <v>1371.6</v>
      </c>
      <c r="K17" s="893">
        <f>(H17*0.0254)+0.8</f>
        <v>2.1715999999999998</v>
      </c>
      <c r="L17" s="901">
        <f>((D17+F17)/2)*E17*K17</f>
        <v>523.98883855999998</v>
      </c>
      <c r="M17" s="891">
        <f>IF(D17&lt;=2,D17,2)</f>
        <v>2</v>
      </c>
      <c r="N17" s="890">
        <f>IF(F17&lt;=2,F17,2)</f>
        <v>2</v>
      </c>
      <c r="O17" s="925">
        <f>E17*K17*((M17+N17)/2)</f>
        <v>307.32483200000001</v>
      </c>
      <c r="P17" s="891">
        <f>D17-(M17+S17)</f>
        <v>1.1000000000000001</v>
      </c>
      <c r="Q17" s="890">
        <f>F17-(N17+S17)</f>
        <v>1.7200000000000002</v>
      </c>
      <c r="R17" s="925">
        <f>E17*K17*((P17+Q17)/2)</f>
        <v>216.66400656000002</v>
      </c>
      <c r="S17" s="888">
        <f>IF(D17&gt;=4,D17-4,0)</f>
        <v>0</v>
      </c>
      <c r="T17" s="888">
        <f>IF(F17&gt;=4,F17-4,0)</f>
        <v>0</v>
      </c>
      <c r="U17" s="887">
        <f>E17*K17*((S17+T17)/2)</f>
        <v>0</v>
      </c>
      <c r="V17" s="886">
        <f>(L17-AD17)*1.3</f>
        <v>565.02039152998407</v>
      </c>
      <c r="W17" s="885">
        <f>((I17/100)+0.1)*K17</f>
        <v>3.1957265599999998</v>
      </c>
      <c r="X17" s="883">
        <f>E17*2</f>
        <v>141.52000000000001</v>
      </c>
      <c r="Y17" s="906">
        <f>E17*K17</f>
        <v>153.66241600000001</v>
      </c>
      <c r="Z17" s="883">
        <f>(E17*K17*0.25)</f>
        <v>38.415604000000002</v>
      </c>
      <c r="AA17" s="883">
        <f>E17*K17*0.2</f>
        <v>30.732483200000004</v>
      </c>
      <c r="AB17" s="882"/>
      <c r="AC17" s="882">
        <f>L17-(W17*E17)</f>
        <v>297.85922717439996</v>
      </c>
      <c r="AD17" s="882">
        <f>AC17*0.3</f>
        <v>89.357768152319991</v>
      </c>
      <c r="AE17" s="881">
        <f>AC17-(AD17+Z17+AA17)</f>
        <v>139.35337182207996</v>
      </c>
      <c r="AF17" s="880">
        <f>Y17</f>
        <v>153.66241600000001</v>
      </c>
      <c r="AG17" s="924">
        <f>AI17</f>
        <v>4.2222000000000008</v>
      </c>
      <c r="AH17" s="923">
        <f>(D17+F17)/2</f>
        <v>3.41</v>
      </c>
      <c r="AI17" s="922">
        <f>((H17*0.0254)+0.6)+((AH17*0.33)*2)</f>
        <v>4.2222000000000008</v>
      </c>
      <c r="AJ17" s="921">
        <f>(AI17+(H17*0.0254))/2</f>
        <v>2.7969000000000004</v>
      </c>
      <c r="AK17" s="785">
        <f>(((D17+F17)/2)*E17*2)/10</f>
        <v>48.258320000000005</v>
      </c>
    </row>
    <row r="18" spans="1:37" ht="16.5">
      <c r="A18" s="899">
        <v>3</v>
      </c>
      <c r="B18" s="902" t="s">
        <v>973</v>
      </c>
      <c r="C18" s="900">
        <v>0</v>
      </c>
      <c r="D18" s="920">
        <v>3.72</v>
      </c>
      <c r="E18" s="900">
        <v>36.56</v>
      </c>
      <c r="F18" s="920">
        <v>4.3899999999999997</v>
      </c>
      <c r="G18" s="918" t="s">
        <v>872</v>
      </c>
      <c r="H18" s="917">
        <v>54</v>
      </c>
      <c r="I18" s="916">
        <f>(H18*0.0254)*100</f>
        <v>137.16</v>
      </c>
      <c r="J18" s="915">
        <f>I18*10</f>
        <v>1371.6</v>
      </c>
      <c r="K18" s="915">
        <f>(H18*0.0254)+0.8</f>
        <v>2.1715999999999998</v>
      </c>
      <c r="L18" s="914">
        <f>((D18+F18)/2)*E18*K18</f>
        <v>321.94143727999995</v>
      </c>
      <c r="M18" s="913">
        <f>IF(D18&lt;=2,D18,2)</f>
        <v>2</v>
      </c>
      <c r="N18" s="912">
        <f>IF(F18&lt;=2,F18,2)</f>
        <v>2</v>
      </c>
      <c r="O18" s="911">
        <f>E18*K18*((M18+N18)/2)</f>
        <v>158.78739199999998</v>
      </c>
      <c r="P18" s="913">
        <f>D18-(M18+S18)</f>
        <v>1.7200000000000002</v>
      </c>
      <c r="Q18" s="912">
        <f>F18-(N18+S18)</f>
        <v>2.3899999999999997</v>
      </c>
      <c r="R18" s="911">
        <f>E18*K18*((P18+Q18)/2)</f>
        <v>163.15404527999996</v>
      </c>
      <c r="S18" s="910">
        <f>IF(D18&gt;=4,D18-4,0)</f>
        <v>0</v>
      </c>
      <c r="T18" s="910">
        <f>IF(F18&gt;=4,F18-4,0)</f>
        <v>0.38999999999999968</v>
      </c>
      <c r="U18" s="909">
        <f>E18*K18*((S18+T18)/2)</f>
        <v>15.481770719999986</v>
      </c>
      <c r="V18" s="886">
        <f>(L18-AD18)*1.3</f>
        <v>338.532655507904</v>
      </c>
      <c r="W18" s="908">
        <f>((I18/100)+0.1)*K18</f>
        <v>3.1957265599999998</v>
      </c>
      <c r="X18" s="907">
        <f>E18*2</f>
        <v>73.12</v>
      </c>
      <c r="Y18" s="906">
        <f>E18*K18</f>
        <v>79.393695999999991</v>
      </c>
      <c r="Z18" s="883">
        <f>(E18*K18*0.25)</f>
        <v>19.848423999999998</v>
      </c>
      <c r="AA18" s="883">
        <f>E18*K18*0.2</f>
        <v>15.878739199999998</v>
      </c>
      <c r="AB18" s="905"/>
      <c r="AC18" s="905">
        <f>L18-(W18*E18)</f>
        <v>205.10567424639993</v>
      </c>
      <c r="AD18" s="905">
        <f>AC18*0.3</f>
        <v>61.531702273919976</v>
      </c>
      <c r="AE18" s="904">
        <f>AC18-(AD18+Z18+AA18)</f>
        <v>107.84680877247996</v>
      </c>
      <c r="AF18" s="903">
        <f>Y18</f>
        <v>79.393695999999991</v>
      </c>
      <c r="AG18" s="879"/>
      <c r="AH18" s="878"/>
      <c r="AI18" s="877"/>
      <c r="AJ18" s="876"/>
      <c r="AK18" s="785">
        <f>(((D18+F18)/2)*E18*2)/10</f>
        <v>29.65016</v>
      </c>
    </row>
    <row r="19" spans="1:37" ht="16.5">
      <c r="A19" s="899">
        <v>4</v>
      </c>
      <c r="B19" s="919" t="s">
        <v>972</v>
      </c>
      <c r="C19" s="900">
        <v>0</v>
      </c>
      <c r="D19" s="920">
        <v>4.3899999999999997</v>
      </c>
      <c r="E19" s="900">
        <v>41.58</v>
      </c>
      <c r="F19" s="920">
        <v>5</v>
      </c>
      <c r="G19" s="918" t="s">
        <v>872</v>
      </c>
      <c r="H19" s="917">
        <v>54</v>
      </c>
      <c r="I19" s="916">
        <f>(H19*0.0254)*100</f>
        <v>137.16</v>
      </c>
      <c r="J19" s="915">
        <f>I19*10</f>
        <v>1371.6</v>
      </c>
      <c r="K19" s="915">
        <f>(H19*0.0254)+0.8</f>
        <v>2.1715999999999998</v>
      </c>
      <c r="L19" s="914">
        <f>((D19+F19)/2)*E19*K19</f>
        <v>423.93562595999992</v>
      </c>
      <c r="M19" s="913">
        <f>IF(D19&lt;=2,D19,2)</f>
        <v>2</v>
      </c>
      <c r="N19" s="912">
        <f>IF(F19&lt;=2,F19,2)</f>
        <v>2</v>
      </c>
      <c r="O19" s="911">
        <f>E19*K19*((M19+N19)/2)</f>
        <v>180.59025599999998</v>
      </c>
      <c r="P19" s="913">
        <f>D19-(M19+S19)</f>
        <v>2</v>
      </c>
      <c r="Q19" s="912">
        <f>F19-(N19+S19)</f>
        <v>2.6100000000000003</v>
      </c>
      <c r="R19" s="911">
        <f>E19*K19*((P19+Q19)/2)</f>
        <v>208.13027004</v>
      </c>
      <c r="S19" s="910">
        <f>IF(D19&gt;=4,D19-4,0)</f>
        <v>0.38999999999999968</v>
      </c>
      <c r="T19" s="910">
        <f>IF(F19&gt;=4,F19-4,0)</f>
        <v>1</v>
      </c>
      <c r="U19" s="909">
        <f>E19*K19*((S19+T19)/2)</f>
        <v>62.755113959999981</v>
      </c>
      <c r="V19" s="886">
        <f>(L19-AD19)*1.3</f>
        <v>437.60396066587191</v>
      </c>
      <c r="W19" s="908">
        <f>((I19/100)+0.1)*K19</f>
        <v>3.1957265599999998</v>
      </c>
      <c r="X19" s="907">
        <f>E19*2</f>
        <v>83.16</v>
      </c>
      <c r="Y19" s="906">
        <f>E19*K19</f>
        <v>90.295127999999991</v>
      </c>
      <c r="Z19" s="883">
        <f>(E19*K19*0.25)</f>
        <v>22.573781999999998</v>
      </c>
      <c r="AA19" s="883">
        <f>E19*K19*0.2</f>
        <v>18.059025599999998</v>
      </c>
      <c r="AB19" s="905"/>
      <c r="AC19" s="905">
        <f>L19-(W19*E19)</f>
        <v>291.05731559519995</v>
      </c>
      <c r="AD19" s="905">
        <f>AC19*0.3</f>
        <v>87.317194678559986</v>
      </c>
      <c r="AE19" s="904">
        <f>AC19-(AD19+Z19+AA19)</f>
        <v>163.10731331663999</v>
      </c>
      <c r="AF19" s="903">
        <f>Y19</f>
        <v>90.295127999999991</v>
      </c>
      <c r="AG19" s="879"/>
      <c r="AH19" s="878"/>
      <c r="AI19" s="877"/>
      <c r="AJ19" s="876"/>
      <c r="AK19" s="785">
        <f>(((D19+F19)/2)*E19*2)/10</f>
        <v>39.043619999999997</v>
      </c>
    </row>
    <row r="20" spans="1:37" ht="16.5">
      <c r="A20" s="899">
        <v>5</v>
      </c>
      <c r="B20" s="902" t="s">
        <v>971</v>
      </c>
      <c r="C20" s="900">
        <v>0</v>
      </c>
      <c r="D20" s="897">
        <v>5</v>
      </c>
      <c r="E20" s="896">
        <v>28.5</v>
      </c>
      <c r="F20" s="897">
        <v>5.0199999999999996</v>
      </c>
      <c r="G20" s="918" t="s">
        <v>872</v>
      </c>
      <c r="H20" s="917">
        <v>54</v>
      </c>
      <c r="I20" s="916">
        <f>(H20*0.0254)*100</f>
        <v>137.16</v>
      </c>
      <c r="J20" s="915">
        <f>I20*10</f>
        <v>1371.6</v>
      </c>
      <c r="K20" s="915">
        <f>(H20*0.0254)+0.8</f>
        <v>2.1715999999999998</v>
      </c>
      <c r="L20" s="914">
        <f>((D20+F20)/2)*E20*K20</f>
        <v>310.07190599999996</v>
      </c>
      <c r="M20" s="913">
        <f>IF(D20&lt;=2,D20,2)</f>
        <v>2</v>
      </c>
      <c r="N20" s="912">
        <f>IF(F20&lt;=2,F20,2)</f>
        <v>2</v>
      </c>
      <c r="O20" s="911">
        <f>E20*K20*((M20+N20)/2)</f>
        <v>123.78119999999998</v>
      </c>
      <c r="P20" s="913">
        <f>D20-(M20+S20)</f>
        <v>2</v>
      </c>
      <c r="Q20" s="912">
        <f>F20-(N20+S20)</f>
        <v>2.0199999999999996</v>
      </c>
      <c r="R20" s="911">
        <f>E20*K20*((P20+Q20)/2)</f>
        <v>124.40010599999997</v>
      </c>
      <c r="S20" s="910">
        <f>IF(D20&gt;=4,D20-4,0)</f>
        <v>1</v>
      </c>
      <c r="T20" s="910">
        <f>IF(F20&gt;=4,F20-4,0)</f>
        <v>1.0199999999999996</v>
      </c>
      <c r="U20" s="909">
        <f>E20*K20*((S20+T20)/2)</f>
        <v>62.50950599999998</v>
      </c>
      <c r="V20" s="886">
        <f>(L20-AD20)*1.3</f>
        <v>317.68593517439996</v>
      </c>
      <c r="W20" s="908">
        <f>((I20/100)+0.1)*K20</f>
        <v>3.1957265599999998</v>
      </c>
      <c r="X20" s="907">
        <f>E20*2</f>
        <v>57</v>
      </c>
      <c r="Y20" s="906">
        <f>E20*K20</f>
        <v>61.890599999999992</v>
      </c>
      <c r="Z20" s="883">
        <f>(E20*K20*0.25)</f>
        <v>15.472649999999998</v>
      </c>
      <c r="AA20" s="883">
        <f>E20*K20*0.2</f>
        <v>12.378119999999999</v>
      </c>
      <c r="AB20" s="905"/>
      <c r="AC20" s="905">
        <f>L20-(W20*E20)</f>
        <v>218.99369903999997</v>
      </c>
      <c r="AD20" s="905">
        <f>AC20*0.3</f>
        <v>65.69810971199999</v>
      </c>
      <c r="AE20" s="904">
        <f>AC20-(AD20+Z20+AA20)</f>
        <v>125.44481932799998</v>
      </c>
      <c r="AF20" s="903">
        <f>Y20</f>
        <v>61.890599999999992</v>
      </c>
      <c r="AG20" s="879"/>
      <c r="AH20" s="878"/>
      <c r="AI20" s="877"/>
      <c r="AJ20" s="876"/>
      <c r="AK20" s="785">
        <f>(((D20+F20)/2)*E20*2)/10</f>
        <v>28.556999999999999</v>
      </c>
    </row>
    <row r="21" spans="1:37" ht="16.5">
      <c r="A21" s="899">
        <v>6</v>
      </c>
      <c r="B21" s="919" t="s">
        <v>970</v>
      </c>
      <c r="C21" s="900">
        <v>0</v>
      </c>
      <c r="D21" s="897">
        <v>5.0199999999999996</v>
      </c>
      <c r="E21" s="896">
        <v>13.52</v>
      </c>
      <c r="F21" s="897">
        <v>5.0199999999999996</v>
      </c>
      <c r="G21" s="918" t="s">
        <v>872</v>
      </c>
      <c r="H21" s="917">
        <v>54</v>
      </c>
      <c r="I21" s="916">
        <f>(H21*0.0254)*100</f>
        <v>137.16</v>
      </c>
      <c r="J21" s="915">
        <f>I21*10</f>
        <v>1371.6</v>
      </c>
      <c r="K21" s="915">
        <f>(H21*0.0254)+0.8</f>
        <v>2.1715999999999998</v>
      </c>
      <c r="L21" s="914">
        <f>((D21+F21)/2)*E21*K21</f>
        <v>147.38736063999997</v>
      </c>
      <c r="M21" s="913">
        <f>IF(D21&lt;=2,D21,2)</f>
        <v>2</v>
      </c>
      <c r="N21" s="912">
        <f>IF(F21&lt;=2,F21,2)</f>
        <v>2</v>
      </c>
      <c r="O21" s="911">
        <f>E21*K21*((M21+N21)/2)</f>
        <v>58.720063999999994</v>
      </c>
      <c r="P21" s="913">
        <f>D21-(M21+S21)</f>
        <v>2</v>
      </c>
      <c r="Q21" s="912">
        <f>F21-(N21+S21)</f>
        <v>2</v>
      </c>
      <c r="R21" s="911">
        <f>E21*K21*((P21+Q21)/2)</f>
        <v>58.720063999999994</v>
      </c>
      <c r="S21" s="910">
        <f>IF(D21&gt;=4,D21-4,0)</f>
        <v>1.0199999999999996</v>
      </c>
      <c r="T21" s="910">
        <f>IF(F21&gt;=4,F21-4,0)</f>
        <v>1.0199999999999996</v>
      </c>
      <c r="U21" s="909">
        <f>E21*K21*((S21+T21)/2)</f>
        <v>29.947232639999985</v>
      </c>
      <c r="V21" s="886">
        <f>(L21-AD21)*1.3</f>
        <v>150.97292518796797</v>
      </c>
      <c r="W21" s="908">
        <f>((I21/100)+0.1)*K21</f>
        <v>3.1957265599999998</v>
      </c>
      <c r="X21" s="907">
        <f>E21*2</f>
        <v>27.04</v>
      </c>
      <c r="Y21" s="906">
        <f>E21*K21</f>
        <v>29.360031999999997</v>
      </c>
      <c r="Z21" s="883">
        <f>(E21*K21*0.25)</f>
        <v>7.3400079999999992</v>
      </c>
      <c r="AA21" s="883">
        <f>E21*K21*0.2</f>
        <v>5.8720064000000001</v>
      </c>
      <c r="AB21" s="905"/>
      <c r="AC21" s="905">
        <f>L21-(W21*E21)</f>
        <v>104.18113754879997</v>
      </c>
      <c r="AD21" s="905">
        <f>AC21*0.3</f>
        <v>31.25434126463999</v>
      </c>
      <c r="AE21" s="904">
        <f>AC21-(AD21+Z21+AA21)</f>
        <v>59.714781884159976</v>
      </c>
      <c r="AF21" s="903">
        <f>Y21</f>
        <v>29.360031999999997</v>
      </c>
      <c r="AG21" s="879"/>
      <c r="AH21" s="878"/>
      <c r="AI21" s="877"/>
      <c r="AJ21" s="876"/>
      <c r="AK21" s="785">
        <f>(((D21+F21)/2)*E21*2)/10</f>
        <v>13.574079999999999</v>
      </c>
    </row>
    <row r="22" spans="1:37" ht="16.5">
      <c r="A22" s="899"/>
      <c r="B22" s="902"/>
      <c r="C22" s="900"/>
      <c r="D22" s="897"/>
      <c r="E22" s="896"/>
      <c r="F22" s="897"/>
      <c r="G22" s="900"/>
      <c r="H22" s="895"/>
      <c r="I22" s="894"/>
      <c r="J22" s="893"/>
      <c r="K22" s="893"/>
      <c r="L22" s="901"/>
      <c r="M22" s="891"/>
      <c r="N22" s="890"/>
      <c r="O22" s="889"/>
      <c r="P22" s="891"/>
      <c r="Q22" s="890"/>
      <c r="R22" s="889"/>
      <c r="S22" s="888"/>
      <c r="T22" s="888"/>
      <c r="U22" s="887"/>
      <c r="V22" s="886"/>
      <c r="W22" s="885"/>
      <c r="X22" s="883"/>
      <c r="Y22" s="900"/>
      <c r="Z22" s="883"/>
      <c r="AA22" s="883"/>
      <c r="AB22" s="882"/>
      <c r="AC22" s="882"/>
      <c r="AD22" s="882"/>
      <c r="AE22" s="881"/>
      <c r="AF22" s="880"/>
      <c r="AG22" s="879"/>
      <c r="AH22" s="878"/>
      <c r="AI22" s="877"/>
      <c r="AJ22" s="876"/>
    </row>
    <row r="23" spans="1:37" ht="16.5">
      <c r="A23" s="899"/>
      <c r="B23" s="898"/>
      <c r="C23" s="896"/>
      <c r="D23" s="897"/>
      <c r="E23" s="896"/>
      <c r="F23" s="897"/>
      <c r="G23" s="896"/>
      <c r="H23" s="895"/>
      <c r="I23" s="894"/>
      <c r="J23" s="893"/>
      <c r="K23" s="893"/>
      <c r="L23" s="892"/>
      <c r="M23" s="891"/>
      <c r="N23" s="890"/>
      <c r="O23" s="889"/>
      <c r="P23" s="891"/>
      <c r="Q23" s="890"/>
      <c r="R23" s="889"/>
      <c r="S23" s="888"/>
      <c r="T23" s="888"/>
      <c r="U23" s="887"/>
      <c r="V23" s="886"/>
      <c r="W23" s="885"/>
      <c r="X23" s="883"/>
      <c r="Y23" s="884"/>
      <c r="Z23" s="883"/>
      <c r="AA23" s="883"/>
      <c r="AB23" s="882"/>
      <c r="AC23" s="882"/>
      <c r="AD23" s="882"/>
      <c r="AE23" s="881"/>
      <c r="AF23" s="880"/>
      <c r="AG23" s="879"/>
      <c r="AH23" s="878"/>
      <c r="AI23" s="877"/>
      <c r="AJ23" s="876"/>
    </row>
    <row r="24" spans="1:37" ht="17.25" thickBot="1">
      <c r="A24" s="875"/>
      <c r="B24" s="874"/>
      <c r="C24" s="873"/>
      <c r="D24" s="872"/>
      <c r="E24" s="871"/>
      <c r="F24" s="872"/>
      <c r="G24" s="871"/>
      <c r="H24" s="870"/>
      <c r="I24" s="869"/>
      <c r="J24" s="868"/>
      <c r="K24" s="868"/>
      <c r="L24" s="867"/>
      <c r="M24" s="866"/>
      <c r="N24" s="865"/>
      <c r="O24" s="864"/>
      <c r="P24" s="866"/>
      <c r="Q24" s="865"/>
      <c r="R24" s="864"/>
      <c r="S24" s="863"/>
      <c r="T24" s="863"/>
      <c r="U24" s="862"/>
      <c r="V24" s="861"/>
      <c r="W24" s="860"/>
      <c r="X24" s="859"/>
      <c r="Y24" s="859"/>
      <c r="Z24" s="859"/>
      <c r="AA24" s="859"/>
      <c r="AB24" s="858"/>
      <c r="AC24" s="858"/>
      <c r="AD24" s="858"/>
      <c r="AE24" s="857"/>
      <c r="AF24" s="856"/>
      <c r="AG24" s="855"/>
      <c r="AH24" s="854"/>
      <c r="AI24" s="853"/>
      <c r="AJ24" s="852"/>
    </row>
    <row r="25" spans="1:37" ht="18" thickTop="1" thickBot="1">
      <c r="A25" s="851"/>
      <c r="B25" s="790"/>
      <c r="C25" s="787"/>
      <c r="D25" s="787"/>
      <c r="E25" s="787"/>
      <c r="F25" s="787"/>
      <c r="G25" s="787"/>
      <c r="H25" s="825"/>
      <c r="I25" s="825"/>
      <c r="J25" s="825"/>
      <c r="K25" s="825"/>
      <c r="L25" s="850"/>
      <c r="M25" s="848"/>
      <c r="N25" s="848"/>
      <c r="O25" s="850"/>
      <c r="P25" s="848"/>
      <c r="Q25" s="848"/>
      <c r="R25" s="850"/>
      <c r="S25" s="848"/>
      <c r="T25" s="848"/>
      <c r="U25" s="850"/>
      <c r="V25" s="848"/>
      <c r="W25" s="787"/>
      <c r="X25" s="787"/>
      <c r="Y25" s="849"/>
      <c r="Z25" s="787"/>
      <c r="AA25" s="787"/>
      <c r="AB25" s="787"/>
      <c r="AC25" s="787"/>
      <c r="AD25" s="787"/>
      <c r="AE25" s="848"/>
      <c r="AF25" s="848"/>
      <c r="AG25" s="787"/>
      <c r="AH25" s="787"/>
      <c r="AI25" s="787"/>
      <c r="AJ25" s="787"/>
    </row>
    <row r="26" spans="1:37" ht="17.25" thickBot="1">
      <c r="A26" s="806"/>
      <c r="B26" s="790"/>
      <c r="C26" s="847" t="s">
        <v>776</v>
      </c>
      <c r="D26" s="787"/>
      <c r="E26" s="844">
        <f>SUM(E17:E25)</f>
        <v>190.92000000000002</v>
      </c>
      <c r="F26" s="787"/>
      <c r="G26" s="802"/>
      <c r="H26" s="846"/>
      <c r="I26" s="845"/>
      <c r="J26" s="845"/>
      <c r="K26" s="802"/>
      <c r="L26" s="844">
        <f>SUM(L17:L25)</f>
        <v>1727.3251684399997</v>
      </c>
      <c r="M26" s="844"/>
      <c r="N26" s="844"/>
      <c r="O26" s="844">
        <f>SUM(O17:O25)</f>
        <v>829.20374399999992</v>
      </c>
      <c r="P26" s="844"/>
      <c r="Q26" s="844"/>
      <c r="R26" s="844">
        <f>SUM(R17:R25)</f>
        <v>771.0684918799999</v>
      </c>
      <c r="S26" s="844"/>
      <c r="T26" s="844"/>
      <c r="U26" s="844">
        <f>SUM(U17:U25)</f>
        <v>170.69362331999994</v>
      </c>
      <c r="V26" s="844">
        <f>SUM(V16:V24)</f>
        <v>1809.8158680661279</v>
      </c>
      <c r="W26" s="843"/>
      <c r="X26" s="841">
        <f>SUM(X16:X24)</f>
        <v>381.84000000000003</v>
      </c>
      <c r="Y26" s="842">
        <f>SUM(Y16:Y24)</f>
        <v>414.60187199999996</v>
      </c>
      <c r="Z26" s="841">
        <f>SUM(Z17:Z24)</f>
        <v>103.65046799999999</v>
      </c>
      <c r="AA26" s="841">
        <f>SUM(AA17:AA24)</f>
        <v>82.9203744</v>
      </c>
      <c r="AB26" s="841">
        <f>SUM(AB16:AB24)</f>
        <v>0</v>
      </c>
      <c r="AC26" s="841">
        <f>SUM(AC17:AC25)</f>
        <v>1117.1970536047997</v>
      </c>
      <c r="AD26" s="841">
        <f>SUM(AD17:AD24)</f>
        <v>335.15911608143995</v>
      </c>
      <c r="AE26" s="838">
        <f>SUM(AE16:AE25)</f>
        <v>595.46709512335985</v>
      </c>
      <c r="AF26" s="840">
        <f>SUM(AF16:AF24)</f>
        <v>414.60187199999996</v>
      </c>
      <c r="AG26" s="839">
        <f>AVERAGE(AG17:AG17)</f>
        <v>4.2222000000000008</v>
      </c>
      <c r="AH26" s="787"/>
      <c r="AI26" s="829">
        <f>AVERAGE(AI17:AI24)</f>
        <v>4.2222000000000008</v>
      </c>
      <c r="AJ26" s="787"/>
      <c r="AK26" s="838">
        <f>SUM(AK16:AK25)</f>
        <v>159.08318</v>
      </c>
    </row>
    <row r="27" spans="1:37" ht="16.5">
      <c r="A27" s="787"/>
      <c r="B27" s="790"/>
      <c r="C27" s="787"/>
      <c r="D27" s="787"/>
      <c r="E27" s="837" t="s">
        <v>886</v>
      </c>
      <c r="F27" s="832"/>
      <c r="G27" s="826"/>
      <c r="H27" s="831"/>
      <c r="I27" s="831"/>
      <c r="J27" s="831"/>
      <c r="K27" s="831"/>
      <c r="L27" s="837" t="s">
        <v>883</v>
      </c>
      <c r="M27" s="837"/>
      <c r="N27" s="837"/>
      <c r="O27" s="837"/>
      <c r="P27" s="837"/>
      <c r="Q27" s="837"/>
      <c r="R27" s="837"/>
      <c r="S27" s="837"/>
      <c r="T27" s="837"/>
      <c r="U27" s="837"/>
      <c r="V27" s="837" t="s">
        <v>883</v>
      </c>
      <c r="W27" s="828"/>
      <c r="X27" s="836" t="s">
        <v>885</v>
      </c>
      <c r="Y27" s="836" t="s">
        <v>882</v>
      </c>
      <c r="Z27" s="836"/>
      <c r="AA27" s="836"/>
      <c r="AB27" s="836" t="s">
        <v>884</v>
      </c>
      <c r="AC27" s="836"/>
      <c r="AD27" s="836"/>
      <c r="AE27" s="836" t="s">
        <v>883</v>
      </c>
      <c r="AF27" s="836" t="s">
        <v>882</v>
      </c>
      <c r="AG27" s="787"/>
      <c r="AH27" s="787"/>
      <c r="AI27" s="787"/>
      <c r="AJ27" s="787"/>
      <c r="AK27" s="835"/>
    </row>
    <row r="28" spans="1:37" ht="16.5">
      <c r="A28" s="787"/>
      <c r="B28" s="790"/>
      <c r="C28" s="787"/>
      <c r="D28" s="792"/>
      <c r="E28" s="826"/>
      <c r="F28" s="834"/>
      <c r="G28" s="826"/>
      <c r="H28" s="833"/>
      <c r="I28" s="831"/>
      <c r="J28" s="830"/>
      <c r="K28" s="831"/>
      <c r="L28" s="826"/>
      <c r="M28" s="826"/>
      <c r="N28" s="826"/>
      <c r="O28" s="826"/>
      <c r="P28" s="826"/>
      <c r="Q28" s="826"/>
      <c r="R28" s="826"/>
      <c r="S28" s="826"/>
      <c r="T28" s="826"/>
      <c r="U28" s="826"/>
      <c r="V28" s="826"/>
      <c r="W28" s="828"/>
      <c r="X28" s="826"/>
      <c r="Y28" s="826"/>
      <c r="Z28" s="826"/>
      <c r="AA28" s="826"/>
      <c r="AB28" s="826"/>
      <c r="AC28" s="826"/>
      <c r="AD28" s="826"/>
      <c r="AE28" s="826"/>
      <c r="AF28" s="826"/>
      <c r="AG28" s="787"/>
      <c r="AH28" s="787"/>
      <c r="AI28" s="787"/>
      <c r="AJ28" s="787"/>
    </row>
    <row r="29" spans="1:37" ht="16.5">
      <c r="A29" s="787"/>
      <c r="B29" s="790"/>
      <c r="C29" s="787"/>
      <c r="D29" s="787"/>
      <c r="E29" s="827"/>
      <c r="F29" s="832"/>
      <c r="G29" s="827"/>
      <c r="H29" s="831"/>
      <c r="I29" s="831"/>
      <c r="J29" s="830"/>
      <c r="K29" s="829"/>
      <c r="L29" s="826"/>
      <c r="M29" s="826"/>
      <c r="N29" s="826"/>
      <c r="O29" s="826"/>
      <c r="P29" s="826"/>
      <c r="Q29" s="826"/>
      <c r="R29" s="826"/>
      <c r="S29" s="826"/>
      <c r="T29" s="826"/>
      <c r="U29" s="826"/>
      <c r="V29" s="826"/>
      <c r="W29" s="828"/>
      <c r="X29" s="826"/>
      <c r="Y29" s="827"/>
      <c r="Z29" s="826"/>
      <c r="AA29" s="826"/>
      <c r="AB29" s="826"/>
      <c r="AC29" s="826"/>
      <c r="AD29" s="826"/>
      <c r="AE29" s="826"/>
      <c r="AF29" s="826"/>
      <c r="AG29" s="787"/>
      <c r="AH29" s="787"/>
      <c r="AI29" s="787"/>
      <c r="AJ29" s="787"/>
    </row>
    <row r="30" spans="1:37" ht="17.25" thickBot="1">
      <c r="A30" s="787"/>
      <c r="B30" s="790"/>
      <c r="C30" s="787"/>
      <c r="D30" s="787"/>
      <c r="E30" s="787"/>
      <c r="F30" s="787"/>
      <c r="G30" s="787"/>
      <c r="H30" s="825"/>
      <c r="I30" s="825"/>
      <c r="J30" s="825"/>
      <c r="K30" s="825"/>
      <c r="L30" s="787"/>
      <c r="M30" s="787"/>
      <c r="N30" s="787"/>
      <c r="O30" s="787"/>
      <c r="P30" s="787"/>
      <c r="Q30" s="787"/>
      <c r="R30" s="787"/>
      <c r="S30" s="787"/>
      <c r="T30" s="787"/>
      <c r="U30" s="787"/>
      <c r="V30" s="1112" t="s">
        <v>940</v>
      </c>
      <c r="W30" s="1112"/>
      <c r="X30" s="1112"/>
      <c r="Y30" s="1112"/>
      <c r="Z30" s="787"/>
      <c r="AA30" s="787"/>
      <c r="AB30" s="787"/>
      <c r="AC30" s="787"/>
      <c r="AD30" s="787"/>
      <c r="AE30" s="787"/>
      <c r="AF30" s="787"/>
      <c r="AG30" s="787"/>
      <c r="AH30" s="787"/>
      <c r="AI30" s="787"/>
      <c r="AJ30" s="787"/>
    </row>
    <row r="31" spans="1:37" ht="19.5" customHeight="1" thickTop="1" thickBot="1">
      <c r="A31" s="787"/>
      <c r="B31" s="824"/>
      <c r="C31" s="824"/>
      <c r="D31" s="824"/>
      <c r="E31" s="824"/>
      <c r="F31" s="824"/>
      <c r="G31" s="824"/>
      <c r="H31" s="824"/>
      <c r="I31" s="824"/>
      <c r="J31" s="824"/>
      <c r="K31" s="824"/>
      <c r="L31" s="824"/>
      <c r="M31" s="823"/>
      <c r="N31" s="822"/>
      <c r="O31" s="1113" t="s">
        <v>939</v>
      </c>
      <c r="P31" s="821" t="s">
        <v>938</v>
      </c>
      <c r="Q31" s="821" t="s">
        <v>937</v>
      </c>
      <c r="R31" s="819"/>
      <c r="S31" s="820"/>
      <c r="T31" s="820"/>
      <c r="U31" s="820"/>
      <c r="V31" s="1117" t="s">
        <v>932</v>
      </c>
      <c r="W31" s="804" t="s">
        <v>931</v>
      </c>
      <c r="X31" s="804" t="s">
        <v>930</v>
      </c>
      <c r="Y31" s="803" t="s">
        <v>929</v>
      </c>
      <c r="Z31" s="803" t="s">
        <v>969</v>
      </c>
      <c r="AA31" s="819"/>
      <c r="AB31" s="819"/>
      <c r="AC31" s="819"/>
      <c r="AD31" s="818"/>
    </row>
    <row r="32" spans="1:37" ht="27" thickTop="1" thickBot="1">
      <c r="A32" s="817" t="s">
        <v>881</v>
      </c>
      <c r="B32" s="816" t="s">
        <v>880</v>
      </c>
      <c r="C32" s="814" t="s">
        <v>879</v>
      </c>
      <c r="D32" s="815"/>
      <c r="E32" s="814" t="s">
        <v>878</v>
      </c>
      <c r="F32" s="815"/>
      <c r="G32" s="814" t="s">
        <v>877</v>
      </c>
      <c r="H32" s="1091" t="s">
        <v>876</v>
      </c>
      <c r="I32" s="1092"/>
      <c r="J32" s="1091" t="s">
        <v>875</v>
      </c>
      <c r="K32" s="1092"/>
      <c r="L32" s="1093" t="s">
        <v>874</v>
      </c>
      <c r="M32" s="1094"/>
      <c r="N32" s="811"/>
      <c r="O32" s="1114"/>
      <c r="P32" s="813" t="s">
        <v>936</v>
      </c>
      <c r="Q32" s="812">
        <v>0</v>
      </c>
      <c r="R32" s="811"/>
      <c r="S32" s="811"/>
      <c r="T32" s="811"/>
      <c r="U32" s="811"/>
      <c r="V32" s="1117"/>
      <c r="W32" s="801">
        <v>2</v>
      </c>
      <c r="X32" s="801">
        <v>0</v>
      </c>
      <c r="Y32" s="801">
        <v>0</v>
      </c>
      <c r="Z32" s="801">
        <v>0</v>
      </c>
      <c r="AA32" s="810"/>
      <c r="AB32" s="810"/>
      <c r="AC32" s="810"/>
    </row>
    <row r="33" spans="1:36" ht="16.149999999999999" customHeight="1" thickBot="1">
      <c r="A33" s="809" t="s">
        <v>873</v>
      </c>
      <c r="B33" s="805" t="s">
        <v>872</v>
      </c>
      <c r="C33" s="808">
        <v>0</v>
      </c>
      <c r="D33" s="805"/>
      <c r="E33" s="808">
        <v>0</v>
      </c>
      <c r="F33" s="805"/>
      <c r="G33" s="808">
        <v>0</v>
      </c>
      <c r="H33" s="1095">
        <f ca="1">SUMIF(G17:Y24,"ASFALTO",Y17:Y24)</f>
        <v>414.60187199999996</v>
      </c>
      <c r="I33" s="1096"/>
      <c r="J33" s="1095">
        <f ca="1">H33</f>
        <v>414.60187199999996</v>
      </c>
      <c r="K33" s="1097"/>
      <c r="L33" s="1098">
        <f ca="1">SUM(H33:I35)</f>
        <v>414.60187199999996</v>
      </c>
      <c r="M33" s="1099"/>
      <c r="N33" s="787"/>
      <c r="O33" s="1114"/>
      <c r="P33" s="799" t="s">
        <v>935</v>
      </c>
      <c r="Q33" s="807">
        <v>0</v>
      </c>
      <c r="R33" s="787"/>
      <c r="S33" s="787"/>
      <c r="T33" s="787"/>
      <c r="U33" s="787"/>
      <c r="V33" s="1112" t="s">
        <v>934</v>
      </c>
      <c r="W33" s="1112"/>
      <c r="X33" s="1112"/>
      <c r="Y33" s="1112"/>
      <c r="Z33" s="806"/>
      <c r="AA33" s="787"/>
      <c r="AB33" s="787"/>
      <c r="AC33" s="787"/>
      <c r="AD33" s="787"/>
      <c r="AE33" s="787"/>
      <c r="AF33" s="787"/>
      <c r="AG33" s="787"/>
      <c r="AH33" s="787"/>
      <c r="AI33" s="787"/>
      <c r="AJ33" s="787"/>
    </row>
    <row r="34" spans="1:36" ht="15.75" customHeight="1">
      <c r="A34" s="805">
        <v>1</v>
      </c>
      <c r="B34" s="800" t="s">
        <v>871</v>
      </c>
      <c r="C34" s="802">
        <v>0</v>
      </c>
      <c r="D34" s="800"/>
      <c r="E34" s="802">
        <v>0</v>
      </c>
      <c r="F34" s="800"/>
      <c r="G34" s="802">
        <v>0</v>
      </c>
      <c r="H34" s="1104">
        <f ca="1">SUMIF(G17:Y24,"CONCRETO",Y17:Y24)</f>
        <v>0</v>
      </c>
      <c r="I34" s="1105"/>
      <c r="J34" s="1104">
        <f ca="1">H34</f>
        <v>0</v>
      </c>
      <c r="K34" s="1106"/>
      <c r="L34" s="1100"/>
      <c r="M34" s="1101"/>
      <c r="N34" s="787"/>
      <c r="O34" s="1114"/>
      <c r="P34" s="799" t="s">
        <v>933</v>
      </c>
      <c r="Q34" s="798">
        <v>0</v>
      </c>
      <c r="R34" s="787"/>
      <c r="S34" s="787"/>
      <c r="T34" s="787"/>
      <c r="U34" s="787"/>
      <c r="V34" s="1117" t="s">
        <v>932</v>
      </c>
      <c r="W34" s="804" t="s">
        <v>931</v>
      </c>
      <c r="X34" s="804" t="s">
        <v>930</v>
      </c>
      <c r="Y34" s="803" t="s">
        <v>929</v>
      </c>
      <c r="Z34" s="803" t="s">
        <v>969</v>
      </c>
      <c r="AA34" s="787"/>
      <c r="AB34" s="787"/>
      <c r="AC34" s="788"/>
      <c r="AD34" s="787"/>
      <c r="AE34" s="787"/>
      <c r="AF34" s="787"/>
      <c r="AG34" s="787"/>
      <c r="AH34" s="787"/>
      <c r="AI34" s="787"/>
      <c r="AJ34" s="787"/>
    </row>
    <row r="35" spans="1:36" ht="15.75" customHeight="1">
      <c r="A35" s="800">
        <v>2</v>
      </c>
      <c r="B35" s="800" t="s">
        <v>870</v>
      </c>
      <c r="C35" s="802">
        <v>0</v>
      </c>
      <c r="D35" s="800"/>
      <c r="E35" s="802">
        <v>0</v>
      </c>
      <c r="F35" s="800"/>
      <c r="G35" s="802">
        <v>0</v>
      </c>
      <c r="H35" s="1107">
        <f ca="1">SUMIF(G17:Y24,"TERRENO NATURAL",Y17:Y24)</f>
        <v>0</v>
      </c>
      <c r="I35" s="1108"/>
      <c r="J35" s="1107">
        <f ca="1">H35</f>
        <v>0</v>
      </c>
      <c r="K35" s="1109"/>
      <c r="L35" s="1100"/>
      <c r="M35" s="1101"/>
      <c r="N35" s="789"/>
      <c r="O35" s="1114"/>
      <c r="P35" s="799" t="s">
        <v>928</v>
      </c>
      <c r="Q35" s="798">
        <v>0</v>
      </c>
      <c r="R35" s="789"/>
      <c r="S35" s="789"/>
      <c r="T35" s="789"/>
      <c r="U35" s="789"/>
      <c r="V35" s="1117"/>
      <c r="W35" s="801">
        <v>2</v>
      </c>
      <c r="X35" s="801">
        <v>1</v>
      </c>
      <c r="Y35" s="801">
        <v>1</v>
      </c>
      <c r="Z35" s="801">
        <v>4</v>
      </c>
      <c r="AA35" s="787"/>
      <c r="AB35" s="787"/>
      <c r="AC35" s="788"/>
      <c r="AD35" s="787"/>
      <c r="AE35" s="787"/>
      <c r="AF35" s="787"/>
      <c r="AG35" s="787"/>
      <c r="AH35" s="787"/>
      <c r="AI35" s="787"/>
      <c r="AJ35" s="787"/>
    </row>
    <row r="36" spans="1:36" ht="15.75" customHeight="1">
      <c r="A36" s="800">
        <v>3</v>
      </c>
      <c r="B36" s="800"/>
      <c r="C36" s="800"/>
      <c r="D36" s="800"/>
      <c r="E36" s="800"/>
      <c r="F36" s="800"/>
      <c r="G36" s="800"/>
      <c r="H36" s="1110"/>
      <c r="I36" s="1105"/>
      <c r="J36" s="1110"/>
      <c r="K36" s="1105"/>
      <c r="L36" s="1102"/>
      <c r="M36" s="1103"/>
      <c r="N36" s="789"/>
      <c r="O36" s="1114"/>
      <c r="P36" s="799" t="s">
        <v>927</v>
      </c>
      <c r="Q36" s="798">
        <v>0</v>
      </c>
      <c r="R36" s="789"/>
      <c r="S36" s="789"/>
      <c r="T36" s="789"/>
      <c r="U36" s="789"/>
      <c r="V36" s="789"/>
      <c r="W36" s="789"/>
      <c r="X36" s="789"/>
      <c r="Y36" s="789"/>
      <c r="Z36" s="789"/>
      <c r="AA36" s="787"/>
      <c r="AB36" s="787"/>
      <c r="AC36" s="788"/>
      <c r="AD36" s="787"/>
      <c r="AE36" s="787"/>
      <c r="AF36" s="787"/>
      <c r="AG36" s="787"/>
      <c r="AH36" s="787"/>
      <c r="AI36" s="787"/>
      <c r="AJ36" s="787"/>
    </row>
    <row r="37" spans="1:36" ht="16.5">
      <c r="A37" s="800"/>
      <c r="B37" s="790"/>
      <c r="C37" s="787"/>
      <c r="D37" s="787"/>
      <c r="E37" s="787"/>
      <c r="F37" s="787"/>
      <c r="G37" s="787"/>
      <c r="H37" s="787"/>
      <c r="I37" s="787"/>
      <c r="J37" s="787"/>
      <c r="K37" s="787"/>
      <c r="L37" s="787"/>
      <c r="M37" s="789"/>
      <c r="N37" s="789"/>
      <c r="O37" s="1114"/>
      <c r="P37" s="799" t="s">
        <v>926</v>
      </c>
      <c r="Q37" s="798">
        <v>0</v>
      </c>
      <c r="R37" s="789"/>
      <c r="S37" s="789"/>
      <c r="T37" s="789"/>
      <c r="U37" s="789"/>
      <c r="V37" s="789"/>
      <c r="W37" s="789"/>
      <c r="X37" s="789"/>
      <c r="Y37" s="789"/>
      <c r="Z37" s="789"/>
      <c r="AA37" s="787"/>
      <c r="AB37" s="787"/>
      <c r="AC37" s="788"/>
      <c r="AD37" s="787"/>
      <c r="AE37" s="787"/>
      <c r="AF37" s="787"/>
      <c r="AG37" s="787"/>
      <c r="AH37" s="787"/>
      <c r="AI37" s="787"/>
      <c r="AJ37" s="787"/>
    </row>
    <row r="38" spans="1:36" ht="16.5">
      <c r="A38" s="787"/>
      <c r="B38" s="790"/>
      <c r="C38" s="787"/>
      <c r="D38" s="787"/>
      <c r="E38" s="787"/>
      <c r="F38" s="787"/>
      <c r="G38" s="787"/>
      <c r="H38" s="787"/>
      <c r="I38" s="787"/>
      <c r="J38" s="787"/>
      <c r="K38" s="787"/>
      <c r="L38" s="787"/>
      <c r="M38" s="789"/>
      <c r="N38" s="789"/>
      <c r="O38" s="1115"/>
      <c r="P38" s="797" t="s">
        <v>925</v>
      </c>
      <c r="Q38" s="796">
        <v>0</v>
      </c>
      <c r="R38" s="789"/>
      <c r="S38" s="789"/>
      <c r="T38" s="789"/>
      <c r="U38" s="789"/>
      <c r="V38" s="789"/>
      <c r="W38" s="789"/>
      <c r="X38" s="789"/>
      <c r="Y38" s="789"/>
      <c r="Z38" s="789"/>
      <c r="AA38" s="787"/>
      <c r="AB38" s="787"/>
      <c r="AC38" s="788"/>
      <c r="AD38" s="787"/>
      <c r="AE38" s="787"/>
      <c r="AF38" s="787"/>
      <c r="AG38" s="787"/>
      <c r="AH38" s="787"/>
      <c r="AI38" s="787"/>
      <c r="AJ38" s="787"/>
    </row>
    <row r="39" spans="1:36" ht="16.5">
      <c r="A39" s="787"/>
      <c r="B39" s="790"/>
      <c r="C39" s="787"/>
      <c r="D39" s="787"/>
      <c r="E39" s="787"/>
      <c r="F39" s="787"/>
      <c r="G39" s="787"/>
      <c r="H39" s="787"/>
      <c r="I39" s="787"/>
      <c r="J39" s="787"/>
      <c r="K39" s="787"/>
      <c r="L39" s="787"/>
      <c r="M39" s="789"/>
      <c r="N39" s="789"/>
      <c r="O39" s="1115"/>
      <c r="P39" s="797" t="s">
        <v>924</v>
      </c>
      <c r="Q39" s="796">
        <v>0</v>
      </c>
      <c r="R39" s="789"/>
      <c r="S39" s="789"/>
      <c r="T39" s="789"/>
      <c r="U39" s="789"/>
      <c r="V39" s="789"/>
      <c r="W39" s="789"/>
      <c r="X39" s="789"/>
      <c r="Y39" s="789"/>
      <c r="Z39" s="789"/>
      <c r="AA39" s="787"/>
      <c r="AB39" s="787"/>
      <c r="AC39" s="788"/>
      <c r="AD39" s="787"/>
      <c r="AE39" s="787"/>
      <c r="AF39" s="787"/>
      <c r="AG39" s="787"/>
      <c r="AH39" s="787"/>
      <c r="AI39" s="787"/>
      <c r="AJ39" s="787"/>
    </row>
    <row r="40" spans="1:36" ht="17.25" thickBot="1">
      <c r="A40" s="787"/>
      <c r="B40" s="790"/>
      <c r="C40" s="787"/>
      <c r="D40" s="787"/>
      <c r="E40" s="795"/>
      <c r="F40" s="787"/>
      <c r="G40" s="787"/>
      <c r="H40" s="787"/>
      <c r="I40" s="787"/>
      <c r="J40" s="787"/>
      <c r="K40" s="787"/>
      <c r="L40" s="787"/>
      <c r="M40" s="789"/>
      <c r="N40" s="789"/>
      <c r="O40" s="1116"/>
      <c r="P40" s="794" t="s">
        <v>923</v>
      </c>
      <c r="Q40" s="793">
        <v>0</v>
      </c>
      <c r="R40" s="789"/>
      <c r="S40" s="789"/>
      <c r="T40" s="789"/>
      <c r="U40" s="789"/>
      <c r="V40" s="789"/>
      <c r="W40" s="789"/>
      <c r="X40" s="789"/>
      <c r="Y40" s="789"/>
      <c r="Z40" s="789"/>
      <c r="AA40" s="787"/>
      <c r="AB40" s="787"/>
      <c r="AC40" s="788"/>
      <c r="AD40" s="787"/>
      <c r="AE40" s="787"/>
      <c r="AF40" s="787"/>
      <c r="AG40" s="787"/>
      <c r="AH40" s="787"/>
      <c r="AI40" s="787"/>
      <c r="AJ40" s="787"/>
    </row>
    <row r="41" spans="1:36" ht="17.25" thickTop="1">
      <c r="A41" s="787"/>
      <c r="B41" s="790"/>
      <c r="C41" s="787"/>
      <c r="D41" s="787"/>
      <c r="E41" s="787"/>
      <c r="F41" s="787"/>
      <c r="G41" s="787"/>
      <c r="H41" s="787"/>
      <c r="I41" s="787"/>
      <c r="J41" s="787"/>
      <c r="K41" s="787"/>
      <c r="L41" s="787"/>
      <c r="M41" s="789"/>
      <c r="N41" s="789"/>
      <c r="O41" s="789"/>
      <c r="P41" s="789"/>
      <c r="Q41" s="789"/>
      <c r="R41" s="789"/>
      <c r="S41" s="789"/>
      <c r="T41" s="789"/>
      <c r="U41" s="789"/>
      <c r="V41" s="789"/>
      <c r="W41" s="789"/>
      <c r="X41" s="789"/>
      <c r="Y41" s="789"/>
      <c r="Z41" s="789"/>
      <c r="AA41" s="787"/>
      <c r="AB41" s="787"/>
      <c r="AC41" s="788"/>
      <c r="AD41" s="787"/>
      <c r="AE41" s="787"/>
      <c r="AF41" s="787"/>
      <c r="AG41" s="787"/>
      <c r="AH41" s="787"/>
      <c r="AI41" s="787"/>
      <c r="AJ41" s="787"/>
    </row>
    <row r="42" spans="1:36" ht="16.5">
      <c r="A42" s="787"/>
      <c r="B42" s="790"/>
      <c r="C42" s="787"/>
      <c r="D42" s="787"/>
      <c r="E42" s="787"/>
      <c r="F42" s="787"/>
      <c r="G42" s="792"/>
      <c r="H42" s="787"/>
      <c r="I42" s="787"/>
      <c r="J42" s="787"/>
      <c r="K42" s="787"/>
      <c r="L42" s="787"/>
      <c r="M42" s="789"/>
      <c r="N42" s="789"/>
      <c r="O42" s="1111" t="s">
        <v>968</v>
      </c>
      <c r="P42" s="1111"/>
      <c r="Q42" s="1111"/>
      <c r="R42" s="791">
        <v>6</v>
      </c>
      <c r="S42" s="789"/>
      <c r="T42" s="789"/>
      <c r="U42" s="789"/>
      <c r="V42" s="789"/>
      <c r="W42" s="789"/>
      <c r="X42" s="789"/>
      <c r="Y42" s="789"/>
      <c r="Z42" s="789"/>
      <c r="AA42" s="787"/>
      <c r="AB42" s="787"/>
      <c r="AC42" s="788"/>
      <c r="AD42" s="787"/>
      <c r="AE42" s="787"/>
      <c r="AF42" s="787"/>
      <c r="AG42" s="787"/>
      <c r="AH42" s="787"/>
      <c r="AI42" s="787"/>
      <c r="AJ42" s="787"/>
    </row>
    <row r="43" spans="1:36" ht="16.5">
      <c r="A43" s="787"/>
      <c r="B43" s="790"/>
      <c r="C43" s="787"/>
      <c r="D43" s="787"/>
      <c r="E43" s="787"/>
      <c r="F43" s="787"/>
      <c r="G43" s="787"/>
      <c r="H43" s="787"/>
      <c r="I43" s="787"/>
      <c r="J43" s="787"/>
      <c r="K43" s="787"/>
      <c r="L43" s="787"/>
      <c r="M43" s="789"/>
      <c r="N43" s="789"/>
      <c r="O43" s="789"/>
      <c r="P43" s="789"/>
      <c r="Q43" s="789"/>
      <c r="R43" s="789"/>
      <c r="S43" s="789"/>
      <c r="T43" s="789"/>
      <c r="U43" s="789"/>
      <c r="V43" s="789"/>
      <c r="W43" s="789"/>
      <c r="X43" s="789"/>
      <c r="Y43" s="789"/>
      <c r="Z43" s="789"/>
      <c r="AA43" s="787"/>
      <c r="AB43" s="787"/>
      <c r="AC43" s="788"/>
      <c r="AD43" s="787"/>
      <c r="AE43" s="787"/>
      <c r="AF43" s="787"/>
      <c r="AG43" s="787"/>
      <c r="AH43" s="787"/>
      <c r="AI43" s="787"/>
      <c r="AJ43" s="787"/>
    </row>
    <row r="44" spans="1:36" ht="18.75" customHeight="1">
      <c r="A44" s="787"/>
      <c r="B44" s="787"/>
      <c r="C44" s="787"/>
      <c r="D44" s="787"/>
      <c r="E44" s="787"/>
      <c r="F44" s="787"/>
      <c r="G44" s="787"/>
      <c r="H44" s="787"/>
      <c r="I44" s="787"/>
      <c r="J44" s="787"/>
      <c r="K44" s="787"/>
      <c r="L44" s="787"/>
      <c r="M44" s="789"/>
      <c r="N44" s="789"/>
      <c r="O44" s="789"/>
      <c r="P44" s="789"/>
      <c r="Q44" s="789"/>
      <c r="R44" s="789"/>
      <c r="S44" s="789"/>
      <c r="T44" s="789"/>
      <c r="U44" s="789"/>
      <c r="V44" s="789"/>
      <c r="W44" s="789"/>
      <c r="X44" s="789"/>
      <c r="Y44" s="789"/>
      <c r="Z44" s="789"/>
      <c r="AA44" s="787"/>
      <c r="AB44" s="787"/>
      <c r="AC44" s="788"/>
      <c r="AD44" s="787"/>
      <c r="AE44" s="787"/>
      <c r="AF44" s="787"/>
      <c r="AG44" s="787"/>
      <c r="AH44" s="787"/>
      <c r="AI44" s="787"/>
      <c r="AJ44" s="787"/>
    </row>
    <row r="45" spans="1:36" ht="16.5">
      <c r="A45" s="787"/>
    </row>
    <row r="51" ht="20.25" customHeight="1"/>
    <row r="52" ht="27" customHeight="1"/>
  </sheetData>
  <mergeCells count="34">
    <mergeCell ref="O42:Q42"/>
    <mergeCell ref="V30:Y30"/>
    <mergeCell ref="O31:O40"/>
    <mergeCell ref="V31:V32"/>
    <mergeCell ref="V33:Y33"/>
    <mergeCell ref="V34:V35"/>
    <mergeCell ref="L32:M32"/>
    <mergeCell ref="H33:I33"/>
    <mergeCell ref="J33:K33"/>
    <mergeCell ref="L33:M36"/>
    <mergeCell ref="H34:I34"/>
    <mergeCell ref="J34:K34"/>
    <mergeCell ref="H35:I35"/>
    <mergeCell ref="J35:K35"/>
    <mergeCell ref="H36:I36"/>
    <mergeCell ref="J36:K36"/>
    <mergeCell ref="J32:K32"/>
    <mergeCell ref="C7:I7"/>
    <mergeCell ref="C8:I8"/>
    <mergeCell ref="A10:B10"/>
    <mergeCell ref="A11:B11"/>
    <mergeCell ref="H32:I32"/>
    <mergeCell ref="L13:U13"/>
    <mergeCell ref="C14:E14"/>
    <mergeCell ref="L14:L15"/>
    <mergeCell ref="M14:O14"/>
    <mergeCell ref="P14:R14"/>
    <mergeCell ref="S14:U14"/>
    <mergeCell ref="C6:I6"/>
    <mergeCell ref="A1:AG1"/>
    <mergeCell ref="A3:B3"/>
    <mergeCell ref="C3:I3"/>
    <mergeCell ref="C4:I4"/>
    <mergeCell ref="C5:I5"/>
  </mergeCells>
  <conditionalFormatting sqref="G17">
    <cfRule type="colorScale" priority="4">
      <colorScale>
        <cfvo type="min"/>
        <cfvo type="percentile" val="50"/>
        <cfvo type="max"/>
        <color rgb="FFF8696B"/>
        <color rgb="FFFFEB84"/>
        <color rgb="FF63BE7B"/>
      </colorScale>
    </cfRule>
  </conditionalFormatting>
  <conditionalFormatting sqref="G17:G21">
    <cfRule type="containsText" dxfId="5" priority="1" operator="containsText" text="ASFALTO">
      <formula>NOT(ISERROR(SEARCH("ASFALTO",G17)))</formula>
    </cfRule>
    <cfRule type="containsText" dxfId="4" priority="2" operator="containsText" text="CONCRETO">
      <formula>NOT(ISERROR(SEARCH("CONCRETO",G17)))</formula>
    </cfRule>
    <cfRule type="containsText" dxfId="3" priority="3" operator="containsText" text="TERRENO NATURAL">
      <formula>NOT(ISERROR(SEARCH("TERRENO NATURAL",G17)))</formula>
    </cfRule>
  </conditionalFormatting>
  <conditionalFormatting sqref="G18:G21">
    <cfRule type="colorScale" priority="5">
      <colorScale>
        <cfvo type="min"/>
        <cfvo type="percentile" val="50"/>
        <cfvo type="max"/>
        <color rgb="FFF8696B"/>
        <color rgb="FFFFEB84"/>
        <color rgb="FF63BE7B"/>
      </colorScale>
    </cfRule>
  </conditionalFormatting>
  <printOptions horizontalCentered="1" verticalCentered="1"/>
  <pageMargins left="0.31496062992125984" right="0.31496062992125984" top="0.55118110236220474" bottom="0.55118110236220474" header="0.31496062992125984" footer="0.31496062992125984"/>
  <pageSetup scale="3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tint="0.39997558519241921"/>
    <pageSetUpPr fitToPage="1"/>
  </sheetPr>
  <dimension ref="A1:R1270"/>
  <sheetViews>
    <sheetView view="pageBreakPreview" topLeftCell="A776" zoomScale="80" zoomScaleNormal="100" zoomScaleSheetLayoutView="80" workbookViewId="0">
      <selection activeCell="A796" sqref="A796:C798"/>
    </sheetView>
  </sheetViews>
  <sheetFormatPr baseColWidth="10" defaultRowHeight="15"/>
  <cols>
    <col min="1" max="1" width="11" customWidth="1"/>
    <col min="2" max="2" width="18.7109375" customWidth="1"/>
    <col min="3" max="3" width="18.42578125" customWidth="1"/>
    <col min="4" max="4" width="22.42578125" customWidth="1"/>
    <col min="5" max="5" width="14" customWidth="1"/>
    <col min="6" max="6" width="17.7109375" style="43" customWidth="1"/>
    <col min="7" max="7" width="19.85546875" customWidth="1"/>
    <col min="8" max="8" width="17.7109375" customWidth="1"/>
    <col min="11" max="11" width="13" customWidth="1"/>
  </cols>
  <sheetData>
    <row r="1" spans="1:8" ht="15.75" thickBot="1">
      <c r="A1" s="1174"/>
      <c r="B1" s="1175"/>
      <c r="C1" s="1175"/>
      <c r="D1" s="1175"/>
      <c r="E1" s="1175"/>
      <c r="F1" s="1175"/>
      <c r="G1" s="1175"/>
      <c r="H1" s="1176"/>
    </row>
    <row r="2" spans="1:8">
      <c r="A2" s="1129"/>
      <c r="B2" s="1169" t="s">
        <v>1080</v>
      </c>
      <c r="C2" s="1164"/>
      <c r="D2" s="1164"/>
      <c r="E2" s="1164"/>
      <c r="F2" s="1141" t="s">
        <v>0</v>
      </c>
      <c r="G2" s="1142"/>
      <c r="H2" s="1143"/>
    </row>
    <row r="3" spans="1:8" ht="18.75" customHeight="1">
      <c r="A3" s="1130"/>
      <c r="B3" s="1165"/>
      <c r="C3" s="1165"/>
      <c r="D3" s="1165"/>
      <c r="E3" s="1165"/>
      <c r="F3" s="1118" t="s">
        <v>1</v>
      </c>
      <c r="G3" s="1119"/>
      <c r="H3" s="1144"/>
    </row>
    <row r="4" spans="1:8">
      <c r="A4" s="1131"/>
      <c r="B4" s="1165"/>
      <c r="C4" s="1165"/>
      <c r="D4" s="1165"/>
      <c r="E4" s="1165"/>
      <c r="F4" s="1118" t="s">
        <v>21</v>
      </c>
      <c r="G4" s="1119"/>
      <c r="H4" s="1145"/>
    </row>
    <row r="5" spans="1:8">
      <c r="A5" s="1163" t="s">
        <v>2</v>
      </c>
      <c r="B5" s="1172"/>
      <c r="C5" s="1172"/>
      <c r="D5" s="1172"/>
      <c r="E5" s="1173"/>
      <c r="F5" s="1154" t="s">
        <v>41</v>
      </c>
      <c r="G5" s="1154"/>
      <c r="H5" s="1155"/>
    </row>
    <row r="6" spans="1:8">
      <c r="A6" s="1146"/>
      <c r="B6" s="1121"/>
      <c r="C6" s="1121"/>
      <c r="D6" s="1121"/>
      <c r="E6" s="1121"/>
      <c r="F6" s="1121"/>
      <c r="G6" s="1121"/>
      <c r="H6" s="1147"/>
    </row>
    <row r="7" spans="1:8">
      <c r="A7" s="62" t="s">
        <v>22</v>
      </c>
      <c r="B7" s="1125" t="str">
        <f>'INTERVENCION '!B9</f>
        <v>Preliminares.</v>
      </c>
      <c r="C7" s="1126"/>
      <c r="D7" s="1126"/>
      <c r="E7" s="1126"/>
      <c r="F7" s="1127"/>
      <c r="G7" s="63" t="s">
        <v>856</v>
      </c>
      <c r="H7" s="65" t="s">
        <v>14</v>
      </c>
    </row>
    <row r="8" spans="1:8" s="86" customFormat="1" ht="75" customHeight="1">
      <c r="A8" s="87" t="s">
        <v>52</v>
      </c>
      <c r="B8" s="1156" t="s">
        <v>831</v>
      </c>
      <c r="C8" s="1157"/>
      <c r="D8" s="1157"/>
      <c r="E8" s="1157"/>
      <c r="F8" s="1158"/>
      <c r="G8" s="673"/>
      <c r="H8" s="674"/>
    </row>
    <row r="9" spans="1:8">
      <c r="A9" s="31"/>
      <c r="H9" s="32"/>
    </row>
    <row r="10" spans="1:8">
      <c r="A10" s="31"/>
      <c r="H10" s="32"/>
    </row>
    <row r="11" spans="1:8">
      <c r="A11" s="33" t="s">
        <v>24</v>
      </c>
      <c r="H11" s="32"/>
    </row>
    <row r="12" spans="1:8">
      <c r="A12" s="62" t="s">
        <v>25</v>
      </c>
      <c r="B12" s="1151" t="s">
        <v>4</v>
      </c>
      <c r="C12" s="1152"/>
      <c r="D12" s="1153"/>
      <c r="E12" s="63" t="s">
        <v>5</v>
      </c>
      <c r="F12" s="64" t="s">
        <v>26</v>
      </c>
      <c r="G12" s="63" t="s">
        <v>7</v>
      </c>
      <c r="H12" s="65" t="s">
        <v>27</v>
      </c>
    </row>
    <row r="13" spans="1:8">
      <c r="A13" s="179" t="s">
        <v>613</v>
      </c>
      <c r="B13" s="66" t="str">
        <f>VLOOKUP(A13,'PREC-BASE ALC'!A42:D68,2,0)</f>
        <v>Herramienta Menor</v>
      </c>
      <c r="C13" s="67"/>
      <c r="D13" s="68"/>
      <c r="E13" s="66" t="str">
        <f>VLOOKUP(A13,'PREC-BASE ALC'!A42:D68,3,0)</f>
        <v>Dia</v>
      </c>
      <c r="F13" s="76">
        <v>300</v>
      </c>
      <c r="G13" s="702">
        <f>ROUND(VLOOKUP(A13,'PREC-BASE ALC'!A42:D68,4,0),0)</f>
        <v>36154</v>
      </c>
      <c r="H13" s="48">
        <f>ROUND((G13/F13),0)</f>
        <v>121</v>
      </c>
    </row>
    <row r="14" spans="1:8">
      <c r="A14" s="179" t="s">
        <v>618</v>
      </c>
      <c r="B14" s="66" t="str">
        <f>VLOOKUP(A14,'PREC-BASE ALC'!A43:D69,2,0)</f>
        <v>Estacion Total y Nivel de Precision</v>
      </c>
      <c r="C14" s="105"/>
      <c r="D14" s="103"/>
      <c r="E14" s="66" t="str">
        <f>VLOOKUP(A14,'PREC-BASE ALC'!A43:D69,3,0)</f>
        <v>Día</v>
      </c>
      <c r="F14" s="76">
        <v>300</v>
      </c>
      <c r="G14" s="702">
        <f>ROUND(VLOOKUP(A14,'PREC-BASE ALC'!A43:D69,4,0),0)</f>
        <v>238620</v>
      </c>
      <c r="H14" s="48">
        <f>ROUND((G14/F14),0)</f>
        <v>795</v>
      </c>
    </row>
    <row r="15" spans="1:8">
      <c r="A15" s="34"/>
      <c r="B15" s="1122"/>
      <c r="C15" s="1123"/>
      <c r="D15" s="1128"/>
      <c r="E15" s="23" t="s">
        <v>30</v>
      </c>
      <c r="F15" s="44"/>
      <c r="G15" s="23" t="s">
        <v>30</v>
      </c>
      <c r="H15" s="38" t="s">
        <v>30</v>
      </c>
    </row>
    <row r="16" spans="1:8">
      <c r="A16" s="34"/>
      <c r="B16" s="1122"/>
      <c r="C16" s="1123"/>
      <c r="D16" s="1128"/>
      <c r="E16" s="23" t="s">
        <v>30</v>
      </c>
      <c r="F16" s="44"/>
      <c r="G16" s="23" t="s">
        <v>30</v>
      </c>
      <c r="H16" s="38" t="s">
        <v>30</v>
      </c>
    </row>
    <row r="17" spans="1:18">
      <c r="A17" s="31"/>
      <c r="G17" s="40" t="s">
        <v>31</v>
      </c>
      <c r="H17" s="39">
        <f>+SUM(H13:H16)</f>
        <v>916</v>
      </c>
    </row>
    <row r="18" spans="1:18">
      <c r="A18" s="31"/>
      <c r="H18" s="32"/>
    </row>
    <row r="19" spans="1:18">
      <c r="A19" s="33" t="s">
        <v>32</v>
      </c>
      <c r="H19" s="32"/>
    </row>
    <row r="20" spans="1:18">
      <c r="A20" s="62" t="s">
        <v>25</v>
      </c>
      <c r="B20" s="1125" t="s">
        <v>4</v>
      </c>
      <c r="C20" s="1126"/>
      <c r="D20" s="1127"/>
      <c r="E20" s="63" t="s">
        <v>5</v>
      </c>
      <c r="F20" s="64" t="s">
        <v>6</v>
      </c>
      <c r="G20" s="63" t="s">
        <v>7</v>
      </c>
      <c r="H20" s="65" t="s">
        <v>27</v>
      </c>
      <c r="Q20" s="46"/>
      <c r="R20" s="51"/>
    </row>
    <row r="21" spans="1:18">
      <c r="A21" s="34"/>
      <c r="B21" s="1122"/>
      <c r="C21" s="1123"/>
      <c r="D21" s="1128"/>
      <c r="E21" s="23"/>
      <c r="F21" s="44"/>
      <c r="G21" s="41"/>
      <c r="H21" s="38"/>
    </row>
    <row r="22" spans="1:18">
      <c r="A22" s="34"/>
      <c r="B22" s="1122"/>
      <c r="C22" s="1123"/>
      <c r="D22" s="1128"/>
      <c r="E22" s="23"/>
      <c r="F22" s="44"/>
      <c r="G22" s="41"/>
      <c r="H22" s="38"/>
    </row>
    <row r="23" spans="1:18">
      <c r="A23" s="34"/>
      <c r="B23" s="1118" t="s">
        <v>30</v>
      </c>
      <c r="C23" s="1121"/>
      <c r="D23" s="1119"/>
      <c r="E23" s="23" t="s">
        <v>30</v>
      </c>
      <c r="F23" s="44"/>
      <c r="G23" s="23" t="s">
        <v>30</v>
      </c>
      <c r="H23" s="38" t="s">
        <v>30</v>
      </c>
    </row>
    <row r="24" spans="1:18">
      <c r="A24" s="31"/>
      <c r="G24" s="40" t="s">
        <v>31</v>
      </c>
      <c r="H24" s="39">
        <f>+SUM(H21:H23)</f>
        <v>0</v>
      </c>
    </row>
    <row r="25" spans="1:18">
      <c r="A25" s="31"/>
      <c r="H25" s="32"/>
    </row>
    <row r="26" spans="1:18">
      <c r="A26" s="33" t="s">
        <v>33</v>
      </c>
      <c r="H26" s="32"/>
    </row>
    <row r="27" spans="1:18">
      <c r="A27" s="62" t="s">
        <v>25</v>
      </c>
      <c r="B27" s="63" t="s">
        <v>20</v>
      </c>
      <c r="C27" s="63"/>
      <c r="D27" s="63" t="s">
        <v>34</v>
      </c>
      <c r="E27" s="63" t="s">
        <v>35</v>
      </c>
      <c r="F27" s="64" t="s">
        <v>36</v>
      </c>
      <c r="G27" s="63" t="s">
        <v>37</v>
      </c>
      <c r="H27" s="65" t="s">
        <v>27</v>
      </c>
    </row>
    <row r="28" spans="1:18">
      <c r="A28" s="34"/>
      <c r="B28" s="23"/>
      <c r="C28" s="23"/>
      <c r="D28" s="23"/>
      <c r="E28" s="23"/>
      <c r="F28" s="44"/>
      <c r="G28" s="23"/>
      <c r="H28" s="38"/>
    </row>
    <row r="29" spans="1:18">
      <c r="A29" s="34"/>
      <c r="B29" s="23" t="s">
        <v>30</v>
      </c>
      <c r="C29" s="23"/>
      <c r="D29" s="23" t="s">
        <v>30</v>
      </c>
      <c r="E29" s="23" t="s">
        <v>30</v>
      </c>
      <c r="F29" s="44" t="s">
        <v>30</v>
      </c>
      <c r="G29" s="23" t="s">
        <v>30</v>
      </c>
      <c r="H29" s="38" t="s">
        <v>30</v>
      </c>
    </row>
    <row r="30" spans="1:18">
      <c r="A30" s="31"/>
      <c r="G30" s="29" t="s">
        <v>31</v>
      </c>
      <c r="H30" s="38">
        <f>+SUM(H28:H29)</f>
        <v>0</v>
      </c>
    </row>
    <row r="31" spans="1:18">
      <c r="A31" s="31"/>
      <c r="H31" s="32"/>
    </row>
    <row r="32" spans="1:18">
      <c r="A32" s="33" t="s">
        <v>38</v>
      </c>
      <c r="H32" s="32"/>
    </row>
    <row r="33" spans="1:8">
      <c r="A33" s="62" t="s">
        <v>25</v>
      </c>
      <c r="B33" s="1125" t="s">
        <v>18</v>
      </c>
      <c r="C33" s="1126"/>
      <c r="D33" s="1127"/>
      <c r="E33" s="63" t="s">
        <v>5</v>
      </c>
      <c r="F33" s="64" t="s">
        <v>19</v>
      </c>
      <c r="G33" s="63" t="s">
        <v>39</v>
      </c>
      <c r="H33" s="65" t="s">
        <v>27</v>
      </c>
    </row>
    <row r="34" spans="1:8">
      <c r="A34" s="34" t="s">
        <v>164</v>
      </c>
      <c r="B34" s="66" t="str">
        <f>VLOOKUP(A34,'PREC-BASE ALC'!A63:D89,2,0)</f>
        <v>Comisión de topografía (Top+Ofi+Obr)-Incluye Planos</v>
      </c>
      <c r="C34" s="67"/>
      <c r="D34" s="68"/>
      <c r="E34" s="66" t="str">
        <f>VLOOKUP(A34,'PREC-BASE ALC'!A63:D89,3,0)</f>
        <v>Día</v>
      </c>
      <c r="F34" s="90">
        <v>100</v>
      </c>
      <c r="G34" s="709">
        <f>ROUND((VLOOKUP(A34,'PREC-BASE ALC'!A74:F82,4,0))+(VLOOKUP(A34,'PREC-BASE ALC'!A74:F82,6,0)),0)</f>
        <v>547312</v>
      </c>
      <c r="H34" s="42">
        <f>IF(A34="","",ROUND((G34/F34),0))</f>
        <v>5473</v>
      </c>
    </row>
    <row r="35" spans="1:8">
      <c r="A35" s="34"/>
      <c r="B35" s="1118" t="s">
        <v>30</v>
      </c>
      <c r="C35" s="1121"/>
      <c r="D35" s="1119"/>
      <c r="E35" s="23" t="s">
        <v>30</v>
      </c>
      <c r="F35" s="44"/>
      <c r="G35" s="702"/>
      <c r="H35" s="30" t="s">
        <v>30</v>
      </c>
    </row>
    <row r="36" spans="1:8">
      <c r="A36" s="34"/>
      <c r="B36" s="1118" t="s">
        <v>30</v>
      </c>
      <c r="C36" s="1121"/>
      <c r="D36" s="1119"/>
      <c r="E36" s="23" t="s">
        <v>30</v>
      </c>
      <c r="F36" s="44"/>
      <c r="G36" s="23" t="s">
        <v>30</v>
      </c>
      <c r="H36" s="30" t="s">
        <v>30</v>
      </c>
    </row>
    <row r="37" spans="1:8">
      <c r="A37" s="31"/>
      <c r="G37" s="63" t="s">
        <v>31</v>
      </c>
      <c r="H37" s="69">
        <f>+SUM(H34:H36)</f>
        <v>5473</v>
      </c>
    </row>
    <row r="38" spans="1:8">
      <c r="A38" s="31"/>
      <c r="H38" s="32"/>
    </row>
    <row r="39" spans="1:8">
      <c r="A39" s="31"/>
      <c r="E39" s="46" t="s">
        <v>40</v>
      </c>
      <c r="H39" s="73">
        <f>+H17+H24+H37</f>
        <v>6389</v>
      </c>
    </row>
    <row r="40" spans="1:8">
      <c r="A40" s="31"/>
      <c r="H40" s="32"/>
    </row>
    <row r="41" spans="1:8">
      <c r="A41" s="31"/>
      <c r="H41" s="32"/>
    </row>
    <row r="42" spans="1:8">
      <c r="A42" s="31"/>
      <c r="H42" s="32"/>
    </row>
    <row r="43" spans="1:8">
      <c r="A43" s="31"/>
      <c r="H43" s="32"/>
    </row>
    <row r="44" spans="1:8">
      <c r="A44" s="1023" t="s">
        <v>12</v>
      </c>
      <c r="B44" s="1024"/>
      <c r="H44" s="32"/>
    </row>
    <row r="45" spans="1:8" ht="15.75">
      <c r="A45" s="1025" t="s">
        <v>1084</v>
      </c>
      <c r="B45" s="1026"/>
      <c r="H45" s="32"/>
    </row>
    <row r="46" spans="1:8">
      <c r="A46" s="1023" t="s">
        <v>1085</v>
      </c>
      <c r="B46" s="1027"/>
      <c r="H46" s="32"/>
    </row>
    <row r="47" spans="1:8" ht="15.75" thickBot="1">
      <c r="A47" s="35"/>
      <c r="B47" s="36"/>
      <c r="C47" s="36"/>
      <c r="D47" s="36"/>
      <c r="E47" s="36"/>
      <c r="F47" s="45"/>
      <c r="G47" s="36"/>
      <c r="H47" s="37"/>
    </row>
    <row r="48" spans="1:8" ht="15.75" thickBot="1"/>
    <row r="49" spans="1:8">
      <c r="A49" s="1129"/>
      <c r="B49" s="1164" t="str">
        <f>B2</f>
        <v>OPTIMIZACION DEL COLECTOR DE ALCANTARILLADO SANITARIO SOBRE LA AVENIDA 26 ENTRE LA CARRERA 6  Y LA CARRERA 7, ENTRE LOS BARRIOS LAS GRANJAS Y AEROPUERTO, EN LA COMUNA 2 DE LA CIUDAD DE NEIVA</v>
      </c>
      <c r="C49" s="1164"/>
      <c r="D49" s="1164"/>
      <c r="E49" s="1164"/>
      <c r="F49" s="1141" t="s">
        <v>0</v>
      </c>
      <c r="G49" s="1142"/>
      <c r="H49" s="1143"/>
    </row>
    <row r="50" spans="1:8">
      <c r="A50" s="1130"/>
      <c r="B50" s="1165"/>
      <c r="C50" s="1165"/>
      <c r="D50" s="1165"/>
      <c r="E50" s="1165"/>
      <c r="F50" s="1118" t="s">
        <v>1</v>
      </c>
      <c r="G50" s="1119"/>
      <c r="H50" s="1144"/>
    </row>
    <row r="51" spans="1:8">
      <c r="A51" s="1131"/>
      <c r="B51" s="1165"/>
      <c r="C51" s="1165"/>
      <c r="D51" s="1165"/>
      <c r="E51" s="1165"/>
      <c r="F51" s="1118" t="s">
        <v>21</v>
      </c>
      <c r="G51" s="1119"/>
      <c r="H51" s="1145"/>
    </row>
    <row r="52" spans="1:8">
      <c r="A52" s="1163" t="str">
        <f>A5</f>
        <v>PRESUPUESTO GENERAL DE OBRA</v>
      </c>
      <c r="B52" s="1121"/>
      <c r="C52" s="1121"/>
      <c r="D52" s="1121"/>
      <c r="E52" s="1119"/>
      <c r="F52" s="1154" t="s">
        <v>41</v>
      </c>
      <c r="G52" s="1154"/>
      <c r="H52" s="1155"/>
    </row>
    <row r="53" spans="1:8">
      <c r="A53" s="1146"/>
      <c r="B53" s="1121"/>
      <c r="C53" s="1121"/>
      <c r="D53" s="1121"/>
      <c r="E53" s="1121"/>
      <c r="F53" s="1121"/>
      <c r="G53" s="1121"/>
      <c r="H53" s="1147"/>
    </row>
    <row r="54" spans="1:8">
      <c r="A54" s="62" t="str">
        <f>A7</f>
        <v>1.0</v>
      </c>
      <c r="B54" s="1170" t="str">
        <f>B7</f>
        <v>Preliminares.</v>
      </c>
      <c r="C54" s="1126"/>
      <c r="D54" s="1126"/>
      <c r="E54" s="1126"/>
      <c r="F54" s="1127"/>
      <c r="G54" s="63" t="s">
        <v>23</v>
      </c>
      <c r="H54" s="65" t="s">
        <v>14</v>
      </c>
    </row>
    <row r="55" spans="1:8">
      <c r="A55" s="62" t="s">
        <v>53</v>
      </c>
      <c r="B55" s="1171" t="s">
        <v>82</v>
      </c>
      <c r="C55" s="1160"/>
      <c r="D55" s="1160"/>
      <c r="E55" s="1160"/>
      <c r="F55" s="1161"/>
      <c r="G55" s="59"/>
      <c r="H55" s="61"/>
    </row>
    <row r="56" spans="1:8">
      <c r="A56" s="31"/>
      <c r="H56" s="32"/>
    </row>
    <row r="57" spans="1:8">
      <c r="A57" s="31"/>
      <c r="H57" s="32"/>
    </row>
    <row r="58" spans="1:8">
      <c r="A58" s="33" t="s">
        <v>24</v>
      </c>
      <c r="H58" s="32"/>
    </row>
    <row r="59" spans="1:8">
      <c r="A59" s="62" t="s">
        <v>25</v>
      </c>
      <c r="B59" s="1125" t="s">
        <v>4</v>
      </c>
      <c r="C59" s="1126"/>
      <c r="D59" s="1127"/>
      <c r="E59" s="63" t="s">
        <v>5</v>
      </c>
      <c r="F59" s="64" t="s">
        <v>26</v>
      </c>
      <c r="G59" s="63" t="s">
        <v>7</v>
      </c>
      <c r="H59" s="65" t="s">
        <v>27</v>
      </c>
    </row>
    <row r="60" spans="1:8" ht="14.25" customHeight="1">
      <c r="A60" s="34" t="s">
        <v>613</v>
      </c>
      <c r="B60" s="66" t="str">
        <f>VLOOKUP(A60,'PREC-BASE ALC'!A42:D68,2,0)</f>
        <v>Herramienta Menor</v>
      </c>
      <c r="C60" s="67"/>
      <c r="D60" s="68"/>
      <c r="E60" s="66" t="str">
        <f>VLOOKUP(A60,'PREC-BASE ALC'!A42:D68,3,0)</f>
        <v>Dia</v>
      </c>
      <c r="F60" s="66">
        <v>50</v>
      </c>
      <c r="G60" s="702">
        <f>ROUND(VLOOKUP(A60,'PREC-BASE ALC'!A42:D68,4,0),0)</f>
        <v>36154</v>
      </c>
      <c r="H60" s="704">
        <f>ROUND((G60/F60),)</f>
        <v>723</v>
      </c>
    </row>
    <row r="61" spans="1:8">
      <c r="A61" s="34"/>
      <c r="B61" s="55"/>
      <c r="C61" s="56"/>
      <c r="D61" s="57"/>
      <c r="E61" s="44"/>
      <c r="F61" s="44"/>
      <c r="G61" s="47"/>
      <c r="H61" s="48"/>
    </row>
    <row r="62" spans="1:8">
      <c r="A62" s="34"/>
      <c r="B62" s="1122"/>
      <c r="C62" s="1123"/>
      <c r="D62" s="1128"/>
      <c r="E62" s="23" t="s">
        <v>30</v>
      </c>
      <c r="F62" s="44"/>
      <c r="G62" s="23" t="s">
        <v>30</v>
      </c>
      <c r="H62" s="38" t="s">
        <v>30</v>
      </c>
    </row>
    <row r="63" spans="1:8">
      <c r="A63" s="31"/>
      <c r="G63" s="71" t="s">
        <v>31</v>
      </c>
      <c r="H63" s="72">
        <f>+SUM(H60:H62)</f>
        <v>723</v>
      </c>
    </row>
    <row r="64" spans="1:8">
      <c r="A64" s="31"/>
      <c r="H64" s="32"/>
    </row>
    <row r="65" spans="1:8">
      <c r="A65" s="33" t="s">
        <v>32</v>
      </c>
      <c r="H65" s="32"/>
    </row>
    <row r="66" spans="1:8">
      <c r="A66" s="62" t="s">
        <v>25</v>
      </c>
      <c r="B66" s="1125" t="s">
        <v>4</v>
      </c>
      <c r="C66" s="1126"/>
      <c r="D66" s="1127"/>
      <c r="E66" s="63" t="s">
        <v>5</v>
      </c>
      <c r="F66" s="64" t="s">
        <v>6</v>
      </c>
      <c r="G66" s="63" t="s">
        <v>7</v>
      </c>
      <c r="H66" s="65" t="s">
        <v>27</v>
      </c>
    </row>
    <row r="67" spans="1:8">
      <c r="A67" s="34" t="s">
        <v>559</v>
      </c>
      <c r="B67" s="675" t="str">
        <f>VLOOKUP(A67,'PREC-BASE ALC'!A89:D180,2,0)</f>
        <v>Cinta señalización (Rollo por 500ml)</v>
      </c>
      <c r="C67" s="705"/>
      <c r="D67" s="706"/>
      <c r="E67" s="675" t="str">
        <f>VLOOKUP(A67,'PREC-BASE ALC'!A89:D180,3,0)</f>
        <v>UND</v>
      </c>
      <c r="F67" s="90">
        <v>6.0000000000000001E-3</v>
      </c>
      <c r="G67" s="709">
        <f>ROUND(VLOOKUP(A67,'PREC-BASE ALC'!A89:E180,4,0),0)</f>
        <v>34596</v>
      </c>
      <c r="H67" s="38">
        <f>ROUND((G67*F67),0)</f>
        <v>208</v>
      </c>
    </row>
    <row r="68" spans="1:8" ht="14.25" customHeight="1">
      <c r="A68" s="34" t="s">
        <v>486</v>
      </c>
      <c r="B68" s="675" t="str">
        <f>VLOOKUP(A68,'PREC-BASE ALC'!A90:D181,2,0)</f>
        <v>Colombinas para señalizacion (señalizador tubular- baliza vial).</v>
      </c>
      <c r="C68" s="707"/>
      <c r="D68" s="708"/>
      <c r="E68" s="675" t="str">
        <f>VLOOKUP(A68,'PREC-BASE ALC'!A89:D180,3,0)</f>
        <v>UND</v>
      </c>
      <c r="F68" s="44">
        <v>0.12</v>
      </c>
      <c r="G68" s="709">
        <f>ROUND(VLOOKUP(A68,'PREC-BASE ALC'!A89:E180,4,0),0)</f>
        <v>63832</v>
      </c>
      <c r="H68" s="38">
        <f>ROUND((G68*F68),0)</f>
        <v>7660</v>
      </c>
    </row>
    <row r="69" spans="1:8">
      <c r="A69" s="34"/>
      <c r="B69" s="1118" t="s">
        <v>30</v>
      </c>
      <c r="C69" s="1121"/>
      <c r="D69" s="1119"/>
      <c r="E69" s="23"/>
      <c r="F69" s="44"/>
      <c r="G69" s="23" t="s">
        <v>30</v>
      </c>
      <c r="H69" s="38" t="s">
        <v>30</v>
      </c>
    </row>
    <row r="70" spans="1:8">
      <c r="A70" s="31"/>
      <c r="G70" s="71" t="s">
        <v>31</v>
      </c>
      <c r="H70" s="72">
        <f>ROUND(SUM(H67:H69),0)</f>
        <v>7868</v>
      </c>
    </row>
    <row r="71" spans="1:8">
      <c r="A71" s="31"/>
      <c r="H71" s="32"/>
    </row>
    <row r="72" spans="1:8">
      <c r="A72" s="33" t="s">
        <v>33</v>
      </c>
      <c r="H72" s="32"/>
    </row>
    <row r="73" spans="1:8">
      <c r="A73" s="62" t="s">
        <v>25</v>
      </c>
      <c r="B73" s="63" t="s">
        <v>20</v>
      </c>
      <c r="C73" s="63"/>
      <c r="D73" s="63" t="s">
        <v>34</v>
      </c>
      <c r="E73" s="63" t="s">
        <v>35</v>
      </c>
      <c r="F73" s="64" t="s">
        <v>36</v>
      </c>
      <c r="G73" s="63" t="s">
        <v>37</v>
      </c>
      <c r="H73" s="65" t="s">
        <v>27</v>
      </c>
    </row>
    <row r="74" spans="1:8">
      <c r="A74" s="34"/>
      <c r="B74" s="23"/>
      <c r="C74" s="23"/>
      <c r="D74" s="23"/>
      <c r="E74" s="23"/>
      <c r="F74" s="44"/>
      <c r="G74" s="23"/>
      <c r="H74" s="38"/>
    </row>
    <row r="75" spans="1:8">
      <c r="A75" s="34"/>
      <c r="B75" s="23" t="s">
        <v>30</v>
      </c>
      <c r="C75" s="23"/>
      <c r="D75" s="23" t="s">
        <v>30</v>
      </c>
      <c r="E75" s="23" t="s">
        <v>30</v>
      </c>
      <c r="F75" s="44" t="s">
        <v>30</v>
      </c>
      <c r="G75" s="23" t="s">
        <v>30</v>
      </c>
      <c r="H75" s="38" t="s">
        <v>30</v>
      </c>
    </row>
    <row r="76" spans="1:8">
      <c r="A76" s="31"/>
      <c r="G76" s="63" t="s">
        <v>31</v>
      </c>
      <c r="H76" s="70">
        <f>+SUM(H74:H75)</f>
        <v>0</v>
      </c>
    </row>
    <row r="77" spans="1:8">
      <c r="A77" s="31"/>
      <c r="H77" s="32"/>
    </row>
    <row r="78" spans="1:8">
      <c r="A78" s="33" t="s">
        <v>38</v>
      </c>
      <c r="H78" s="32"/>
    </row>
    <row r="79" spans="1:8">
      <c r="A79" s="62" t="s">
        <v>25</v>
      </c>
      <c r="B79" s="1125" t="s">
        <v>18</v>
      </c>
      <c r="C79" s="1126"/>
      <c r="D79" s="1127"/>
      <c r="E79" s="63" t="s">
        <v>5</v>
      </c>
      <c r="F79" s="64" t="s">
        <v>19</v>
      </c>
      <c r="G79" s="63" t="s">
        <v>39</v>
      </c>
      <c r="H79" s="65" t="s">
        <v>27</v>
      </c>
    </row>
    <row r="80" spans="1:8">
      <c r="A80" s="34" t="s">
        <v>191</v>
      </c>
      <c r="B80" s="675" t="str">
        <f>VLOOKUP(A80,'PREC-BASE ALC'!A74:F82,2,0)</f>
        <v>Obrero</v>
      </c>
      <c r="C80" s="67"/>
      <c r="D80" s="68"/>
      <c r="E80" s="675" t="str">
        <f>VLOOKUP(A80,'PREC-BASE ALC'!A74:F82,3,0)</f>
        <v>Día</v>
      </c>
      <c r="F80" s="44">
        <v>80</v>
      </c>
      <c r="G80" s="709">
        <f>ROUND((VLOOKUP(A80,'PREC-BASE ALC'!A74:F82,4,0))+(VLOOKUP(A80,'PREC-BASE ALC'!A74:F82,6,0)),0)</f>
        <v>101354</v>
      </c>
      <c r="H80" s="42">
        <f>IF(A80="","",ROUND((G80/F80),0))</f>
        <v>1267</v>
      </c>
    </row>
    <row r="81" spans="1:8">
      <c r="A81" s="34"/>
      <c r="B81" s="66"/>
      <c r="C81" s="67"/>
      <c r="D81" s="68"/>
      <c r="E81" s="23"/>
      <c r="F81" s="44"/>
      <c r="G81" s="41"/>
      <c r="H81" s="42"/>
    </row>
    <row r="82" spans="1:8">
      <c r="A82" s="34"/>
      <c r="B82" s="1118" t="s">
        <v>30</v>
      </c>
      <c r="C82" s="1121"/>
      <c r="D82" s="1119"/>
      <c r="E82" s="23" t="s">
        <v>30</v>
      </c>
      <c r="F82" s="44"/>
      <c r="G82" s="23" t="s">
        <v>30</v>
      </c>
      <c r="H82" s="30" t="s">
        <v>30</v>
      </c>
    </row>
    <row r="83" spans="1:8">
      <c r="A83" s="31"/>
      <c r="G83" s="63" t="s">
        <v>31</v>
      </c>
      <c r="H83" s="69">
        <f>+SUM(H80:H82)</f>
        <v>1267</v>
      </c>
    </row>
    <row r="84" spans="1:8">
      <c r="A84" s="31"/>
      <c r="H84" s="32"/>
    </row>
    <row r="85" spans="1:8">
      <c r="A85" s="31"/>
      <c r="E85" s="46" t="s">
        <v>40</v>
      </c>
      <c r="H85" s="79">
        <f>+H63+H70+H83</f>
        <v>9858</v>
      </c>
    </row>
    <row r="86" spans="1:8">
      <c r="A86" s="31"/>
      <c r="H86" s="32"/>
    </row>
    <row r="87" spans="1:8">
      <c r="A87" s="31"/>
      <c r="H87" s="32"/>
    </row>
    <row r="88" spans="1:8">
      <c r="A88" s="31"/>
      <c r="H88" s="32"/>
    </row>
    <row r="89" spans="1:8">
      <c r="A89" s="31"/>
      <c r="H89" s="32"/>
    </row>
    <row r="90" spans="1:8">
      <c r="A90" s="1023" t="s">
        <v>12</v>
      </c>
      <c r="B90" s="1024"/>
      <c r="H90" s="32"/>
    </row>
    <row r="91" spans="1:8" ht="15.75">
      <c r="A91" s="1025" t="s">
        <v>1084</v>
      </c>
      <c r="B91" s="1026"/>
      <c r="H91" s="32"/>
    </row>
    <row r="92" spans="1:8">
      <c r="A92" s="1023" t="s">
        <v>1085</v>
      </c>
      <c r="B92" s="1027"/>
      <c r="H92" s="32"/>
    </row>
    <row r="93" spans="1:8" ht="15.75" thickBot="1">
      <c r="A93" s="35"/>
      <c r="B93" s="36"/>
      <c r="C93" s="36"/>
      <c r="D93" s="36"/>
      <c r="E93" s="36"/>
      <c r="F93" s="45"/>
      <c r="G93" s="36"/>
      <c r="H93" s="37"/>
    </row>
    <row r="94" spans="1:8" ht="15.75" thickBot="1">
      <c r="A94" s="35"/>
      <c r="B94" s="36"/>
      <c r="C94" s="36"/>
      <c r="D94" s="36"/>
      <c r="E94" s="36"/>
      <c r="F94" s="45"/>
      <c r="G94" s="36"/>
      <c r="H94" s="37"/>
    </row>
    <row r="95" spans="1:8">
      <c r="A95" s="1129"/>
      <c r="B95" s="1132" t="str">
        <f>B2</f>
        <v>OPTIMIZACION DEL COLECTOR DE ALCANTARILLADO SANITARIO SOBRE LA AVENIDA 26 ENTRE LA CARRERA 6  Y LA CARRERA 7, ENTRE LOS BARRIOS LAS GRANJAS Y AEROPUERTO, EN LA COMUNA 2 DE LA CIUDAD DE NEIVA</v>
      </c>
      <c r="C95" s="1133"/>
      <c r="D95" s="1133"/>
      <c r="E95" s="1134"/>
      <c r="F95" s="1141" t="s">
        <v>0</v>
      </c>
      <c r="G95" s="1142"/>
      <c r="H95" s="1143"/>
    </row>
    <row r="96" spans="1:8">
      <c r="A96" s="1130"/>
      <c r="B96" s="1135"/>
      <c r="C96" s="1136"/>
      <c r="D96" s="1136"/>
      <c r="E96" s="1137"/>
      <c r="F96" s="1118" t="s">
        <v>1</v>
      </c>
      <c r="G96" s="1119"/>
      <c r="H96" s="1144"/>
    </row>
    <row r="97" spans="1:8">
      <c r="A97" s="1131"/>
      <c r="B97" s="1138"/>
      <c r="C97" s="1139"/>
      <c r="D97" s="1139"/>
      <c r="E97" s="1140"/>
      <c r="F97" s="1118" t="s">
        <v>21</v>
      </c>
      <c r="G97" s="1119"/>
      <c r="H97" s="1145"/>
    </row>
    <row r="98" spans="1:8">
      <c r="A98" s="1120" t="str">
        <f>A5</f>
        <v>PRESUPUESTO GENERAL DE OBRA</v>
      </c>
      <c r="B98" s="1121"/>
      <c r="C98" s="1121"/>
      <c r="D98" s="1121"/>
      <c r="E98" s="1119"/>
      <c r="F98" s="1122" t="s">
        <v>41</v>
      </c>
      <c r="G98" s="1123"/>
      <c r="H98" s="1124"/>
    </row>
    <row r="99" spans="1:8">
      <c r="A99" s="1146"/>
      <c r="B99" s="1121"/>
      <c r="C99" s="1121"/>
      <c r="D99" s="1121"/>
      <c r="E99" s="1121"/>
      <c r="F99" s="1121"/>
      <c r="G99" s="1121"/>
      <c r="H99" s="1147"/>
    </row>
    <row r="100" spans="1:8">
      <c r="A100" s="62" t="s">
        <v>54</v>
      </c>
      <c r="B100" s="1125" t="str">
        <f>B147</f>
        <v>Demoliciones</v>
      </c>
      <c r="C100" s="1126"/>
      <c r="D100" s="1126"/>
      <c r="E100" s="1126"/>
      <c r="F100" s="1127"/>
      <c r="G100" s="63" t="s">
        <v>23</v>
      </c>
      <c r="H100" s="65" t="s">
        <v>46</v>
      </c>
    </row>
    <row r="101" spans="1:8" ht="29.25" customHeight="1">
      <c r="A101" s="62" t="s">
        <v>55</v>
      </c>
      <c r="B101" s="1166" t="s">
        <v>125</v>
      </c>
      <c r="C101" s="1167"/>
      <c r="D101" s="1167"/>
      <c r="E101" s="1167"/>
      <c r="F101" s="1168"/>
      <c r="G101" s="59"/>
      <c r="H101" s="61"/>
    </row>
    <row r="102" spans="1:8">
      <c r="A102" s="31"/>
      <c r="H102" s="32"/>
    </row>
    <row r="103" spans="1:8">
      <c r="A103" s="31"/>
      <c r="H103" s="32"/>
    </row>
    <row r="104" spans="1:8">
      <c r="A104" s="33" t="s">
        <v>24</v>
      </c>
      <c r="H104" s="32"/>
    </row>
    <row r="105" spans="1:8">
      <c r="A105" s="62" t="s">
        <v>25</v>
      </c>
      <c r="B105" s="1125" t="s">
        <v>4</v>
      </c>
      <c r="C105" s="1126"/>
      <c r="D105" s="1127"/>
      <c r="E105" s="63" t="s">
        <v>5</v>
      </c>
      <c r="F105" s="64" t="s">
        <v>26</v>
      </c>
      <c r="G105" s="63" t="s">
        <v>7</v>
      </c>
      <c r="H105" s="65" t="s">
        <v>27</v>
      </c>
    </row>
    <row r="106" spans="1:8">
      <c r="A106" s="711" t="s">
        <v>613</v>
      </c>
      <c r="B106" s="66" t="str">
        <f>VLOOKUP(A106,'PREC-BASE ALC'!A42:D68,2,0)</f>
        <v>Herramienta Menor</v>
      </c>
      <c r="C106" s="23"/>
      <c r="D106" s="23"/>
      <c r="E106" s="44" t="str">
        <f>VLOOKUP(A106,'PREC-BASE ALC'!A42:D62,3,0)</f>
        <v>Dia</v>
      </c>
      <c r="F106" s="76">
        <v>0.7</v>
      </c>
      <c r="G106" s="41">
        <f>ROUND(VLOOKUP(A106,'PREC-BASE ALC'!A42:D68,4,0),0)</f>
        <v>36154</v>
      </c>
      <c r="H106" s="38">
        <f>ROUND((G106/F106),0)</f>
        <v>51649</v>
      </c>
    </row>
    <row r="107" spans="1:8">
      <c r="A107" s="711" t="s">
        <v>622</v>
      </c>
      <c r="B107" s="66" t="str">
        <f>VLOOKUP(A107,'PREC-BASE ALC'!A43:D69,2,0)</f>
        <v>Equipo compresor y martillo neumático</v>
      </c>
      <c r="C107" s="98"/>
      <c r="D107" s="99"/>
      <c r="E107" s="44" t="str">
        <f>VLOOKUP(A107,'PREC-BASE ALC'!A43:D63,3,0)</f>
        <v>Hora</v>
      </c>
      <c r="F107" s="90">
        <v>0.6</v>
      </c>
      <c r="G107" s="41">
        <f>ROUND(VLOOKUP(A107,'PREC-BASE ALC'!A43:D69,4,0),0)</f>
        <v>108463</v>
      </c>
      <c r="H107" s="38">
        <f>ROUND((G107/F107),0)</f>
        <v>180772</v>
      </c>
    </row>
    <row r="108" spans="1:8">
      <c r="A108" s="34"/>
      <c r="B108" s="1122"/>
      <c r="C108" s="1123"/>
      <c r="D108" s="1128"/>
      <c r="E108" s="23" t="s">
        <v>30</v>
      </c>
      <c r="F108" s="44"/>
      <c r="G108" s="23" t="s">
        <v>30</v>
      </c>
      <c r="H108" s="38" t="s">
        <v>30</v>
      </c>
    </row>
    <row r="109" spans="1:8">
      <c r="A109" s="31"/>
      <c r="G109" s="71" t="s">
        <v>31</v>
      </c>
      <c r="H109" s="72">
        <f>+SUM(H106:H108)</f>
        <v>232421</v>
      </c>
    </row>
    <row r="110" spans="1:8">
      <c r="A110" s="31"/>
      <c r="H110" s="32"/>
    </row>
    <row r="111" spans="1:8">
      <c r="A111" s="33" t="s">
        <v>32</v>
      </c>
      <c r="H111" s="32"/>
    </row>
    <row r="112" spans="1:8">
      <c r="A112" s="62" t="s">
        <v>25</v>
      </c>
      <c r="B112" s="1125" t="s">
        <v>4</v>
      </c>
      <c r="C112" s="1126"/>
      <c r="D112" s="1127"/>
      <c r="E112" s="63" t="s">
        <v>5</v>
      </c>
      <c r="F112" s="64" t="s">
        <v>6</v>
      </c>
      <c r="G112" s="63" t="s">
        <v>7</v>
      </c>
      <c r="H112" s="65" t="s">
        <v>27</v>
      </c>
    </row>
    <row r="113" spans="1:8">
      <c r="A113" s="34"/>
      <c r="B113" s="66"/>
      <c r="C113" s="67"/>
      <c r="D113" s="68"/>
      <c r="E113" s="23"/>
      <c r="F113" s="44"/>
      <c r="G113" s="41"/>
      <c r="H113" s="38"/>
    </row>
    <row r="114" spans="1:8">
      <c r="A114" s="34"/>
      <c r="B114" s="66"/>
      <c r="C114" s="67"/>
      <c r="D114" s="68"/>
      <c r="E114" s="23"/>
      <c r="F114" s="44"/>
      <c r="G114" s="23"/>
      <c r="H114" s="38"/>
    </row>
    <row r="115" spans="1:8">
      <c r="A115" s="34"/>
      <c r="B115" s="1118" t="s">
        <v>30</v>
      </c>
      <c r="C115" s="1121"/>
      <c r="D115" s="1119"/>
      <c r="E115" s="23" t="s">
        <v>30</v>
      </c>
      <c r="F115" s="44"/>
      <c r="G115" s="23" t="s">
        <v>30</v>
      </c>
      <c r="H115" s="38" t="s">
        <v>30</v>
      </c>
    </row>
    <row r="116" spans="1:8">
      <c r="A116" s="31"/>
      <c r="G116" s="71" t="s">
        <v>31</v>
      </c>
      <c r="H116" s="72">
        <f>+SUM(H113:H115)</f>
        <v>0</v>
      </c>
    </row>
    <row r="117" spans="1:8">
      <c r="A117" s="31"/>
      <c r="H117" s="32"/>
    </row>
    <row r="118" spans="1:8">
      <c r="A118" s="33" t="s">
        <v>33</v>
      </c>
      <c r="H118" s="32"/>
    </row>
    <row r="119" spans="1:8">
      <c r="A119" s="62" t="s">
        <v>25</v>
      </c>
      <c r="B119" s="63" t="s">
        <v>20</v>
      </c>
      <c r="C119" s="63"/>
      <c r="D119" s="63" t="s">
        <v>34</v>
      </c>
      <c r="E119" s="63" t="s">
        <v>35</v>
      </c>
      <c r="F119" s="64" t="s">
        <v>36</v>
      </c>
      <c r="G119" s="63" t="s">
        <v>37</v>
      </c>
      <c r="H119" s="65" t="s">
        <v>27</v>
      </c>
    </row>
    <row r="120" spans="1:8">
      <c r="A120" s="34"/>
      <c r="B120" s="23"/>
      <c r="C120" s="23"/>
      <c r="D120" s="23"/>
      <c r="E120" s="23"/>
      <c r="F120" s="44"/>
      <c r="G120" s="23"/>
      <c r="H120" s="38"/>
    </row>
    <row r="121" spans="1:8">
      <c r="A121" s="34"/>
      <c r="B121" s="23" t="s">
        <v>30</v>
      </c>
      <c r="C121" s="23"/>
      <c r="D121" s="23" t="s">
        <v>30</v>
      </c>
      <c r="E121" s="23" t="s">
        <v>30</v>
      </c>
      <c r="F121" s="44" t="s">
        <v>30</v>
      </c>
      <c r="G121" s="23" t="s">
        <v>30</v>
      </c>
      <c r="H121" s="38" t="s">
        <v>30</v>
      </c>
    </row>
    <row r="122" spans="1:8">
      <c r="A122" s="34"/>
      <c r="B122" s="23" t="s">
        <v>30</v>
      </c>
      <c r="C122" s="23"/>
      <c r="D122" s="23" t="s">
        <v>30</v>
      </c>
      <c r="E122" s="23" t="s">
        <v>30</v>
      </c>
      <c r="F122" s="44" t="s">
        <v>30</v>
      </c>
      <c r="G122" s="23" t="s">
        <v>30</v>
      </c>
      <c r="H122" s="38" t="s">
        <v>30</v>
      </c>
    </row>
    <row r="123" spans="1:8">
      <c r="A123" s="31"/>
      <c r="G123" s="63" t="s">
        <v>31</v>
      </c>
      <c r="H123" s="70">
        <f>+SUM(H120:H122)</f>
        <v>0</v>
      </c>
    </row>
    <row r="124" spans="1:8">
      <c r="A124" s="31"/>
      <c r="H124" s="32"/>
    </row>
    <row r="125" spans="1:8">
      <c r="A125" s="33" t="s">
        <v>38</v>
      </c>
      <c r="H125" s="32"/>
    </row>
    <row r="126" spans="1:8">
      <c r="A126" s="62" t="s">
        <v>25</v>
      </c>
      <c r="B126" s="1125" t="s">
        <v>18</v>
      </c>
      <c r="C126" s="1126"/>
      <c r="D126" s="1127"/>
      <c r="E126" s="63" t="s">
        <v>5</v>
      </c>
      <c r="F126" s="64" t="s">
        <v>19</v>
      </c>
      <c r="G126" s="63" t="s">
        <v>39</v>
      </c>
      <c r="H126" s="65" t="s">
        <v>27</v>
      </c>
    </row>
    <row r="127" spans="1:8">
      <c r="A127" s="34" t="s">
        <v>191</v>
      </c>
      <c r="B127" s="66" t="str">
        <f>VLOOKUP(A127,'PREC-BASE ALC'!A74:F82,2,0)</f>
        <v>Obrero</v>
      </c>
      <c r="C127" s="67"/>
      <c r="D127" s="68"/>
      <c r="E127" s="66" t="str">
        <f>VLOOKUP(A127,'PREC-BASE ALC'!A74:F82,3,0)</f>
        <v>Día</v>
      </c>
      <c r="F127" s="90">
        <v>0.6</v>
      </c>
      <c r="G127" s="41">
        <f>ROUND((VLOOKUP(A127,'PREC-BASE ALC'!A74:F82,4,0))+(VLOOKUP(A127,'PREC-BASE ALC'!A74:F82,6,0)),0)</f>
        <v>101354</v>
      </c>
      <c r="H127" s="42">
        <f>IF(A127="","",ROUND((G127/F127),0))</f>
        <v>168923</v>
      </c>
    </row>
    <row r="128" spans="1:8">
      <c r="A128" s="34" t="s">
        <v>192</v>
      </c>
      <c r="B128" s="66" t="str">
        <f>VLOOKUP(A128,'PREC-BASE ALC'!A75:F83,2,0)</f>
        <v>Oficial</v>
      </c>
      <c r="C128" s="67"/>
      <c r="D128" s="68"/>
      <c r="E128" s="66" t="str">
        <f>VLOOKUP(A128,'PREC-BASE ALC'!A75:F83,3,0)</f>
        <v>Día</v>
      </c>
      <c r="F128" s="90">
        <v>0.6</v>
      </c>
      <c r="G128" s="88">
        <f>ROUND(189531.98,0)</f>
        <v>189532</v>
      </c>
      <c r="H128" s="42">
        <f>IF(A128="","",ROUND((G128/F128),0))</f>
        <v>315887</v>
      </c>
    </row>
    <row r="129" spans="1:8">
      <c r="A129" s="34"/>
      <c r="B129" s="1118" t="s">
        <v>30</v>
      </c>
      <c r="C129" s="1121"/>
      <c r="D129" s="1119"/>
      <c r="E129" s="23" t="s">
        <v>30</v>
      </c>
      <c r="F129" s="44"/>
      <c r="G129" s="23" t="s">
        <v>30</v>
      </c>
      <c r="H129" s="30" t="s">
        <v>30</v>
      </c>
    </row>
    <row r="130" spans="1:8">
      <c r="A130" s="31"/>
      <c r="G130" s="63" t="s">
        <v>31</v>
      </c>
      <c r="H130" s="69">
        <f>+SUM(H127:H129)</f>
        <v>484810</v>
      </c>
    </row>
    <row r="131" spans="1:8">
      <c r="A131" s="31"/>
      <c r="H131" s="32"/>
    </row>
    <row r="132" spans="1:8">
      <c r="A132" s="31"/>
      <c r="E132" s="46" t="s">
        <v>40</v>
      </c>
      <c r="H132" s="73">
        <f>+H109+H116+H130</f>
        <v>717231</v>
      </c>
    </row>
    <row r="133" spans="1:8">
      <c r="A133" s="31"/>
      <c r="H133" s="32"/>
    </row>
    <row r="134" spans="1:8">
      <c r="A134" s="31"/>
      <c r="H134" s="32"/>
    </row>
    <row r="135" spans="1:8">
      <c r="A135" s="31"/>
      <c r="H135" s="32"/>
    </row>
    <row r="136" spans="1:8">
      <c r="A136" s="31"/>
      <c r="H136" s="32"/>
    </row>
    <row r="137" spans="1:8">
      <c r="A137" s="1023" t="s">
        <v>12</v>
      </c>
      <c r="B137" s="1024"/>
      <c r="H137" s="32"/>
    </row>
    <row r="138" spans="1:8" ht="15.75">
      <c r="A138" s="1025" t="s">
        <v>1084</v>
      </c>
      <c r="B138" s="1026"/>
      <c r="H138" s="32"/>
    </row>
    <row r="139" spans="1:8">
      <c r="A139" s="1023" t="s">
        <v>1085</v>
      </c>
      <c r="B139" s="1027"/>
      <c r="H139" s="32"/>
    </row>
    <row r="140" spans="1:8" ht="15.75" thickBot="1">
      <c r="A140" s="35"/>
      <c r="B140" s="36"/>
      <c r="C140" s="36"/>
      <c r="D140" s="36"/>
      <c r="E140" s="36"/>
      <c r="F140" s="45"/>
      <c r="G140" s="36"/>
      <c r="H140" s="37"/>
    </row>
    <row r="141" spans="1:8" ht="15.75" thickBot="1"/>
    <row r="142" spans="1:8">
      <c r="A142" s="1129"/>
      <c r="B142" s="1132" t="str">
        <f>B2</f>
        <v>OPTIMIZACION DEL COLECTOR DE ALCANTARILLADO SANITARIO SOBRE LA AVENIDA 26 ENTRE LA CARRERA 6  Y LA CARRERA 7, ENTRE LOS BARRIOS LAS GRANJAS Y AEROPUERTO, EN LA COMUNA 2 DE LA CIUDAD DE NEIVA</v>
      </c>
      <c r="C142" s="1133"/>
      <c r="D142" s="1133"/>
      <c r="E142" s="1134"/>
      <c r="F142" s="1141" t="s">
        <v>0</v>
      </c>
      <c r="G142" s="1142"/>
      <c r="H142" s="1143"/>
    </row>
    <row r="143" spans="1:8">
      <c r="A143" s="1130"/>
      <c r="B143" s="1135"/>
      <c r="C143" s="1136"/>
      <c r="D143" s="1136"/>
      <c r="E143" s="1137"/>
      <c r="F143" s="1118" t="s">
        <v>1</v>
      </c>
      <c r="G143" s="1119"/>
      <c r="H143" s="1144"/>
    </row>
    <row r="144" spans="1:8">
      <c r="A144" s="1131"/>
      <c r="B144" s="1138"/>
      <c r="C144" s="1139"/>
      <c r="D144" s="1139"/>
      <c r="E144" s="1140"/>
      <c r="F144" s="1118" t="s">
        <v>21</v>
      </c>
      <c r="G144" s="1119"/>
      <c r="H144" s="1145"/>
    </row>
    <row r="145" spans="1:8">
      <c r="A145" s="1120" t="str">
        <f>A5</f>
        <v>PRESUPUESTO GENERAL DE OBRA</v>
      </c>
      <c r="B145" s="1121"/>
      <c r="C145" s="1121"/>
      <c r="D145" s="1121"/>
      <c r="E145" s="1119"/>
      <c r="F145" s="1122" t="s">
        <v>41</v>
      </c>
      <c r="G145" s="1123"/>
      <c r="H145" s="1124"/>
    </row>
    <row r="146" spans="1:8">
      <c r="A146" s="1146"/>
      <c r="B146" s="1121"/>
      <c r="C146" s="1121"/>
      <c r="D146" s="1121"/>
      <c r="E146" s="1121"/>
      <c r="F146" s="1121"/>
      <c r="G146" s="1121"/>
      <c r="H146" s="1147"/>
    </row>
    <row r="147" spans="1:8">
      <c r="A147" s="62" t="s">
        <v>54</v>
      </c>
      <c r="B147" s="1125" t="s">
        <v>816</v>
      </c>
      <c r="C147" s="1126"/>
      <c r="D147" s="1126"/>
      <c r="E147" s="1126"/>
      <c r="F147" s="1127"/>
      <c r="G147" s="63" t="s">
        <v>23</v>
      </c>
      <c r="H147" s="65" t="s">
        <v>146</v>
      </c>
    </row>
    <row r="148" spans="1:8" ht="33" customHeight="1">
      <c r="A148" s="62" t="s">
        <v>56</v>
      </c>
      <c r="B148" s="1148" t="s">
        <v>834</v>
      </c>
      <c r="C148" s="1149"/>
      <c r="D148" s="1149"/>
      <c r="E148" s="1149"/>
      <c r="F148" s="1150"/>
      <c r="G148" s="59"/>
      <c r="H148" s="61"/>
    </row>
    <row r="149" spans="1:8">
      <c r="A149" s="31"/>
      <c r="H149" s="32"/>
    </row>
    <row r="150" spans="1:8">
      <c r="A150" s="31"/>
      <c r="H150" s="32"/>
    </row>
    <row r="151" spans="1:8">
      <c r="A151" s="33" t="s">
        <v>24</v>
      </c>
      <c r="H151" s="32"/>
    </row>
    <row r="152" spans="1:8">
      <c r="A152" s="62" t="s">
        <v>25</v>
      </c>
      <c r="B152" s="1151" t="s">
        <v>4</v>
      </c>
      <c r="C152" s="1152"/>
      <c r="D152" s="1153"/>
      <c r="E152" s="63" t="s">
        <v>5</v>
      </c>
      <c r="F152" s="64" t="s">
        <v>26</v>
      </c>
      <c r="G152" s="63" t="s">
        <v>7</v>
      </c>
      <c r="H152" s="65" t="s">
        <v>27</v>
      </c>
    </row>
    <row r="153" spans="1:8">
      <c r="A153" s="710" t="s">
        <v>625</v>
      </c>
      <c r="B153" s="66" t="str">
        <f>VLOOKUP(A153,'PREC-BASE ALC'!A42:D68,2,0)</f>
        <v>Cortadora de disco diamante (Icluye disco)</v>
      </c>
      <c r="C153" s="67"/>
      <c r="D153" s="68"/>
      <c r="E153" s="66" t="str">
        <f>VLOOKUP(A153,'PREC-BASE ALC'!A42:D68,3,0)</f>
        <v>Hora</v>
      </c>
      <c r="F153" s="76">
        <v>15</v>
      </c>
      <c r="G153" s="88">
        <f>ROUND(VLOOKUP(A153,'PREC-BASE ALC'!A42:D68,4,0),0)</f>
        <v>50616</v>
      </c>
      <c r="H153" s="107">
        <f>ROUND((G153/F153),0)</f>
        <v>3374</v>
      </c>
    </row>
    <row r="154" spans="1:8">
      <c r="A154" s="710" t="s">
        <v>622</v>
      </c>
      <c r="B154" s="66" t="str">
        <f>VLOOKUP(A154,'PREC-BASE ALC'!A43:D69,2,0)</f>
        <v>Equipo compresor y martillo neumático</v>
      </c>
      <c r="C154" s="102"/>
      <c r="D154" s="103"/>
      <c r="E154" s="66" t="str">
        <f>VLOOKUP(A154,'PREC-BASE ALC'!A43:D69,3,0)</f>
        <v>Hora</v>
      </c>
      <c r="F154" s="90">
        <v>10</v>
      </c>
      <c r="G154" s="88">
        <f>ROUND(VLOOKUP(A154,'PREC-BASE ALC'!A43:D69,4,0),0)</f>
        <v>108463</v>
      </c>
      <c r="H154" s="107">
        <f>ROUND((G154/F154),0)</f>
        <v>10846</v>
      </c>
    </row>
    <row r="155" spans="1:8">
      <c r="A155" s="710" t="s">
        <v>613</v>
      </c>
      <c r="B155" s="66" t="str">
        <f>VLOOKUP(A155,'PREC-BASE ALC'!A44:D70,2,0)</f>
        <v>Herramienta Menor</v>
      </c>
      <c r="C155" s="67"/>
      <c r="D155" s="68"/>
      <c r="E155" s="66" t="str">
        <f>VLOOKUP(A155,'PREC-BASE ALC'!A44:D70,3,0)</f>
        <v>Dia</v>
      </c>
      <c r="F155" s="90">
        <v>40</v>
      </c>
      <c r="G155" s="88">
        <f>ROUND(VLOOKUP(A155,'PREC-BASE ALC'!A44:D70,4,0),0)</f>
        <v>36154</v>
      </c>
      <c r="H155" s="107">
        <f>ROUND((G155/F155),0)</f>
        <v>904</v>
      </c>
    </row>
    <row r="156" spans="1:8">
      <c r="A156" s="34"/>
      <c r="B156" s="1122"/>
      <c r="C156" s="1123"/>
      <c r="D156" s="1128"/>
      <c r="E156" s="23" t="s">
        <v>30</v>
      </c>
      <c r="F156" s="44"/>
      <c r="G156" s="23" t="s">
        <v>30</v>
      </c>
      <c r="H156" s="38" t="s">
        <v>30</v>
      </c>
    </row>
    <row r="157" spans="1:8">
      <c r="A157" s="31"/>
      <c r="G157" s="71" t="s">
        <v>31</v>
      </c>
      <c r="H157" s="72">
        <f>ROUND(+SUM(H153:H156),0)</f>
        <v>15124</v>
      </c>
    </row>
    <row r="158" spans="1:8">
      <c r="A158" s="31"/>
      <c r="H158" s="32"/>
    </row>
    <row r="159" spans="1:8">
      <c r="A159" s="33" t="s">
        <v>32</v>
      </c>
      <c r="H159" s="32"/>
    </row>
    <row r="160" spans="1:8">
      <c r="A160" s="62" t="s">
        <v>25</v>
      </c>
      <c r="B160" s="1125" t="s">
        <v>4</v>
      </c>
      <c r="C160" s="1126"/>
      <c r="D160" s="1127"/>
      <c r="E160" s="63" t="s">
        <v>5</v>
      </c>
      <c r="F160" s="64" t="s">
        <v>6</v>
      </c>
      <c r="G160" s="63" t="s">
        <v>7</v>
      </c>
      <c r="H160" s="65" t="s">
        <v>27</v>
      </c>
    </row>
    <row r="161" spans="1:8">
      <c r="A161" s="34"/>
      <c r="B161" s="1122"/>
      <c r="C161" s="1123"/>
      <c r="D161" s="1128"/>
      <c r="E161" s="23"/>
      <c r="F161" s="44"/>
      <c r="G161" s="41"/>
      <c r="H161" s="38"/>
    </row>
    <row r="162" spans="1:8">
      <c r="A162" s="34"/>
      <c r="B162" s="1122"/>
      <c r="C162" s="1123"/>
      <c r="D162" s="1128"/>
      <c r="E162" s="23"/>
      <c r="F162" s="44"/>
      <c r="G162" s="23"/>
      <c r="H162" s="38"/>
    </row>
    <row r="163" spans="1:8">
      <c r="A163" s="34"/>
      <c r="B163" s="1118" t="s">
        <v>30</v>
      </c>
      <c r="C163" s="1121"/>
      <c r="D163" s="1119"/>
      <c r="E163" s="23" t="s">
        <v>30</v>
      </c>
      <c r="F163" s="44"/>
      <c r="G163" s="23" t="s">
        <v>30</v>
      </c>
      <c r="H163" s="38" t="s">
        <v>30</v>
      </c>
    </row>
    <row r="164" spans="1:8">
      <c r="A164" s="31"/>
      <c r="G164" s="71" t="s">
        <v>31</v>
      </c>
      <c r="H164" s="72">
        <f>+SUM(H161:H163)</f>
        <v>0</v>
      </c>
    </row>
    <row r="165" spans="1:8">
      <c r="A165" s="31"/>
      <c r="H165" s="32"/>
    </row>
    <row r="166" spans="1:8">
      <c r="A166" s="33" t="s">
        <v>33</v>
      </c>
      <c r="H166" s="32"/>
    </row>
    <row r="167" spans="1:8">
      <c r="A167" s="62" t="s">
        <v>25</v>
      </c>
      <c r="B167" s="63" t="s">
        <v>20</v>
      </c>
      <c r="C167" s="63"/>
      <c r="D167" s="63" t="s">
        <v>34</v>
      </c>
      <c r="E167" s="63" t="s">
        <v>35</v>
      </c>
      <c r="F167" s="64" t="s">
        <v>36</v>
      </c>
      <c r="G167" s="63" t="s">
        <v>37</v>
      </c>
      <c r="H167" s="65" t="s">
        <v>27</v>
      </c>
    </row>
    <row r="168" spans="1:8">
      <c r="A168" s="34"/>
      <c r="B168" s="23"/>
      <c r="C168" s="23"/>
      <c r="D168" s="23"/>
      <c r="E168" s="23"/>
      <c r="F168" s="44"/>
      <c r="G168" s="23"/>
      <c r="H168" s="38"/>
    </row>
    <row r="169" spans="1:8">
      <c r="A169" s="34"/>
      <c r="B169" s="23" t="s">
        <v>30</v>
      </c>
      <c r="C169" s="23"/>
      <c r="D169" s="23" t="s">
        <v>30</v>
      </c>
      <c r="E169" s="23" t="s">
        <v>30</v>
      </c>
      <c r="F169" s="44" t="s">
        <v>30</v>
      </c>
      <c r="G169" s="23" t="s">
        <v>30</v>
      </c>
      <c r="H169" s="38" t="s">
        <v>30</v>
      </c>
    </row>
    <row r="170" spans="1:8">
      <c r="A170" s="31"/>
      <c r="G170" s="63" t="s">
        <v>31</v>
      </c>
      <c r="H170" s="70">
        <f>+SUM(H168:H169)</f>
        <v>0</v>
      </c>
    </row>
    <row r="171" spans="1:8">
      <c r="A171" s="31"/>
      <c r="H171" s="32"/>
    </row>
    <row r="172" spans="1:8">
      <c r="A172" s="33" t="s">
        <v>38</v>
      </c>
      <c r="H172" s="32"/>
    </row>
    <row r="173" spans="1:8">
      <c r="A173" s="62" t="s">
        <v>25</v>
      </c>
      <c r="B173" s="1125" t="s">
        <v>18</v>
      </c>
      <c r="C173" s="1126"/>
      <c r="D173" s="1127"/>
      <c r="E173" s="63" t="s">
        <v>5</v>
      </c>
      <c r="F173" s="64" t="s">
        <v>19</v>
      </c>
      <c r="G173" s="63" t="s">
        <v>39</v>
      </c>
      <c r="H173" s="65" t="s">
        <v>27</v>
      </c>
    </row>
    <row r="174" spans="1:8">
      <c r="A174" s="34" t="s">
        <v>191</v>
      </c>
      <c r="B174" s="66" t="str">
        <f>VLOOKUP(A174,'PREC-BASE ALC'!A74:F82,2,0)</f>
        <v>Obrero</v>
      </c>
      <c r="C174" s="67"/>
      <c r="D174" s="68"/>
      <c r="E174" s="66" t="str">
        <f>VLOOKUP(A174,'PREC-BASE ALC'!A74:F82,3,0)</f>
        <v>Día</v>
      </c>
      <c r="F174" s="676">
        <v>7.3856143991041741</v>
      </c>
      <c r="G174" s="709">
        <f>ROUND((VLOOKUP(A174,'PREC-BASE ALC'!A74:F82,4,0))+(VLOOKUP(A174,'PREC-BASE ALC'!A74:F82,6,0)),0)</f>
        <v>101354</v>
      </c>
      <c r="H174" s="42">
        <f>IF(A174="","",ROUND((G174/F174),0))</f>
        <v>13723</v>
      </c>
    </row>
    <row r="175" spans="1:8">
      <c r="A175" s="34" t="s">
        <v>192</v>
      </c>
      <c r="B175" s="66" t="str">
        <f>VLOOKUP(A175,'PREC-BASE ALC'!A75:F83,2,0)</f>
        <v>Oficial</v>
      </c>
      <c r="C175" s="67"/>
      <c r="D175" s="68"/>
      <c r="E175" s="66" t="str">
        <f>VLOOKUP(A175,'PREC-BASE ALC'!A75:F83,3,0)</f>
        <v>Día</v>
      </c>
      <c r="F175" s="676">
        <v>40</v>
      </c>
      <c r="G175" s="88">
        <f>ROUND(189531.98,0)</f>
        <v>189532</v>
      </c>
      <c r="H175" s="42">
        <f>IF(A175="","",ROUND((G175/F175),0))</f>
        <v>4738</v>
      </c>
    </row>
    <row r="176" spans="1:8">
      <c r="A176" s="34"/>
      <c r="B176" s="1118" t="s">
        <v>30</v>
      </c>
      <c r="C176" s="1121"/>
      <c r="D176" s="1119"/>
      <c r="E176" s="66"/>
      <c r="F176" s="44"/>
      <c r="G176" s="23" t="s">
        <v>30</v>
      </c>
      <c r="H176" s="30" t="s">
        <v>30</v>
      </c>
    </row>
    <row r="177" spans="1:8">
      <c r="A177" s="31"/>
      <c r="G177" s="63" t="s">
        <v>31</v>
      </c>
      <c r="H177" s="69">
        <f>+SUM(H174:H176)</f>
        <v>18461</v>
      </c>
    </row>
    <row r="178" spans="1:8">
      <c r="A178" s="31"/>
      <c r="H178" s="32"/>
    </row>
    <row r="179" spans="1:8">
      <c r="A179" s="31"/>
      <c r="E179" s="46" t="s">
        <v>40</v>
      </c>
      <c r="H179" s="79">
        <f>+H157+H164+H177</f>
        <v>33585</v>
      </c>
    </row>
    <row r="180" spans="1:8">
      <c r="A180" s="31"/>
      <c r="H180" s="32"/>
    </row>
    <row r="181" spans="1:8">
      <c r="A181" s="31"/>
      <c r="H181" s="32"/>
    </row>
    <row r="182" spans="1:8">
      <c r="A182" s="31"/>
      <c r="H182" s="32"/>
    </row>
    <row r="183" spans="1:8">
      <c r="A183" s="31"/>
      <c r="H183" s="32"/>
    </row>
    <row r="184" spans="1:8">
      <c r="A184" s="1023" t="s">
        <v>12</v>
      </c>
      <c r="B184" s="1024"/>
      <c r="H184" s="32"/>
    </row>
    <row r="185" spans="1:8" ht="15.75">
      <c r="A185" s="1025" t="s">
        <v>1084</v>
      </c>
      <c r="B185" s="1026"/>
      <c r="H185" s="32"/>
    </row>
    <row r="186" spans="1:8">
      <c r="A186" s="1023" t="s">
        <v>1085</v>
      </c>
      <c r="B186" s="1027"/>
      <c r="H186" s="32"/>
    </row>
    <row r="187" spans="1:8">
      <c r="A187" s="31"/>
      <c r="H187" s="32"/>
    </row>
    <row r="188" spans="1:8" ht="15.75" thickBot="1">
      <c r="A188" s="35"/>
      <c r="B188" s="36"/>
      <c r="C188" s="36"/>
      <c r="D188" s="36"/>
      <c r="E188" s="36"/>
      <c r="F188" s="45"/>
      <c r="G188" s="36"/>
      <c r="H188" s="37"/>
    </row>
    <row r="189" spans="1:8">
      <c r="F189"/>
    </row>
    <row r="190" spans="1:8">
      <c r="A190" s="31"/>
    </row>
    <row r="191" spans="1:8" ht="15.75" thickBot="1"/>
    <row r="192" spans="1:8">
      <c r="A192" s="1129"/>
      <c r="B192" s="1169" t="str">
        <f>B2</f>
        <v>OPTIMIZACION DEL COLECTOR DE ALCANTARILLADO SANITARIO SOBRE LA AVENIDA 26 ENTRE LA CARRERA 6  Y LA CARRERA 7, ENTRE LOS BARRIOS LAS GRANJAS Y AEROPUERTO, EN LA COMUNA 2 DE LA CIUDAD DE NEIVA</v>
      </c>
      <c r="C192" s="1164"/>
      <c r="D192" s="1164"/>
      <c r="E192" s="1164"/>
      <c r="F192" s="1141" t="s">
        <v>0</v>
      </c>
      <c r="G192" s="1142"/>
      <c r="H192" s="1143"/>
    </row>
    <row r="193" spans="1:8">
      <c r="A193" s="1130"/>
      <c r="B193" s="1165"/>
      <c r="C193" s="1165"/>
      <c r="D193" s="1165"/>
      <c r="E193" s="1165"/>
      <c r="F193" s="1118" t="s">
        <v>1</v>
      </c>
      <c r="G193" s="1119"/>
      <c r="H193" s="1144"/>
    </row>
    <row r="194" spans="1:8">
      <c r="A194" s="1131"/>
      <c r="B194" s="1165"/>
      <c r="C194" s="1165"/>
      <c r="D194" s="1165"/>
      <c r="E194" s="1165"/>
      <c r="F194" s="1118" t="s">
        <v>21</v>
      </c>
      <c r="G194" s="1119"/>
      <c r="H194" s="1145"/>
    </row>
    <row r="195" spans="1:8" ht="24.75" customHeight="1">
      <c r="A195" s="1120" t="str">
        <f>A5</f>
        <v>PRESUPUESTO GENERAL DE OBRA</v>
      </c>
      <c r="B195" s="1121"/>
      <c r="C195" s="1121"/>
      <c r="D195" s="1121"/>
      <c r="E195" s="1119"/>
      <c r="F195" s="1154" t="s">
        <v>41</v>
      </c>
      <c r="G195" s="1154"/>
      <c r="H195" s="1155"/>
    </row>
    <row r="196" spans="1:8">
      <c r="A196" s="1146"/>
      <c r="B196" s="1121"/>
      <c r="C196" s="1121"/>
      <c r="D196" s="1121"/>
      <c r="E196" s="1121"/>
      <c r="F196" s="1121"/>
      <c r="G196" s="1121"/>
      <c r="H196" s="1147"/>
    </row>
    <row r="197" spans="1:8">
      <c r="A197" s="677" t="s">
        <v>57</v>
      </c>
      <c r="B197" s="1125" t="str">
        <f>'INTERVENCION '!B17</f>
        <v>Excavaciones</v>
      </c>
      <c r="C197" s="1126"/>
      <c r="D197" s="1126"/>
      <c r="E197" s="1126"/>
      <c r="F197" s="1127"/>
      <c r="G197" s="63" t="s">
        <v>23</v>
      </c>
      <c r="H197" s="65" t="s">
        <v>13</v>
      </c>
    </row>
    <row r="198" spans="1:8">
      <c r="A198" s="677" t="s">
        <v>58</v>
      </c>
      <c r="B198" s="1166" t="s">
        <v>835</v>
      </c>
      <c r="C198" s="1167"/>
      <c r="D198" s="1167"/>
      <c r="E198" s="1167"/>
      <c r="F198" s="1168"/>
      <c r="G198" s="59"/>
      <c r="H198" s="61"/>
    </row>
    <row r="199" spans="1:8">
      <c r="A199" s="31"/>
      <c r="H199" s="32"/>
    </row>
    <row r="200" spans="1:8">
      <c r="A200" s="31"/>
      <c r="H200" s="32"/>
    </row>
    <row r="201" spans="1:8">
      <c r="A201" s="33" t="s">
        <v>24</v>
      </c>
      <c r="H201" s="32"/>
    </row>
    <row r="202" spans="1:8" ht="15.75" thickBot="1">
      <c r="A202" s="62" t="s">
        <v>25</v>
      </c>
      <c r="B202" s="1125" t="s">
        <v>4</v>
      </c>
      <c r="C202" s="1126"/>
      <c r="D202" s="1127"/>
      <c r="E202" s="63" t="s">
        <v>5</v>
      </c>
      <c r="F202" s="64" t="s">
        <v>26</v>
      </c>
      <c r="G202" s="63" t="s">
        <v>7</v>
      </c>
      <c r="H202" s="65" t="s">
        <v>27</v>
      </c>
    </row>
    <row r="203" spans="1:8" ht="15.75" thickBot="1">
      <c r="A203" s="34" t="s">
        <v>613</v>
      </c>
      <c r="B203" s="23" t="str">
        <f>VLOOKUP(A203,'PREC-BASE ALC'!A42:D68,2,0)</f>
        <v>Herramienta Menor</v>
      </c>
      <c r="C203" s="23"/>
      <c r="D203" s="23"/>
      <c r="E203" s="75" t="str">
        <f>VLOOKUP(A203,'PREC-BASE ALC'!A42:D68,3,0)</f>
        <v>Dia</v>
      </c>
      <c r="F203" s="96">
        <v>40</v>
      </c>
      <c r="G203" s="678">
        <f>VLOOKUP(A203,'PREC-BASE ALC'!A42:D68,4,0)</f>
        <v>36154.472854915381</v>
      </c>
      <c r="H203" s="679">
        <f>ROUND((G203/F203),0)</f>
        <v>904</v>
      </c>
    </row>
    <row r="204" spans="1:8">
      <c r="A204" s="34" t="s">
        <v>609</v>
      </c>
      <c r="B204" s="23" t="str">
        <f>VLOOKUP(A204,'PREC-BASE ALC'!A43:D69,2,0)</f>
        <v>Retroexcavadora de llanta</v>
      </c>
      <c r="C204" s="98"/>
      <c r="D204" s="99"/>
      <c r="E204" s="75" t="str">
        <f>VLOOKUP(A204,'PREC-BASE ALC'!A43:D69,3,0)</f>
        <v>Hora</v>
      </c>
      <c r="F204" s="90">
        <v>14</v>
      </c>
      <c r="G204" s="678">
        <f>VLOOKUP(A204,'PREC-BASE ALC'!A43:D69,4,0)</f>
        <v>130156.10227769536</v>
      </c>
      <c r="H204" s="679">
        <f>ROUND((G204/F204),0)</f>
        <v>9297</v>
      </c>
    </row>
    <row r="205" spans="1:8">
      <c r="A205" s="34"/>
      <c r="B205" s="1122"/>
      <c r="C205" s="1123"/>
      <c r="D205" s="1128"/>
      <c r="E205" s="23" t="s">
        <v>30</v>
      </c>
      <c r="F205" s="44"/>
      <c r="G205" s="23" t="s">
        <v>30</v>
      </c>
      <c r="H205" s="38" t="s">
        <v>30</v>
      </c>
    </row>
    <row r="206" spans="1:8">
      <c r="A206" s="34"/>
      <c r="B206" s="1122"/>
      <c r="C206" s="1123"/>
      <c r="D206" s="1128"/>
      <c r="E206" s="23" t="s">
        <v>30</v>
      </c>
      <c r="F206" s="44"/>
      <c r="G206" s="23" t="s">
        <v>30</v>
      </c>
      <c r="H206" s="38" t="s">
        <v>30</v>
      </c>
    </row>
    <row r="207" spans="1:8">
      <c r="A207" s="31"/>
      <c r="G207" s="71" t="s">
        <v>31</v>
      </c>
      <c r="H207" s="72">
        <f>+SUM(H203:H206)</f>
        <v>10201</v>
      </c>
    </row>
    <row r="208" spans="1:8">
      <c r="A208" s="31"/>
      <c r="H208" s="32"/>
    </row>
    <row r="209" spans="1:8">
      <c r="A209" s="33" t="s">
        <v>32</v>
      </c>
      <c r="H209" s="32"/>
    </row>
    <row r="210" spans="1:8">
      <c r="A210" s="62" t="s">
        <v>25</v>
      </c>
      <c r="B210" s="1125" t="s">
        <v>4</v>
      </c>
      <c r="C210" s="1126"/>
      <c r="D210" s="1127"/>
      <c r="E210" s="63" t="s">
        <v>5</v>
      </c>
      <c r="F210" s="64" t="s">
        <v>6</v>
      </c>
      <c r="G210" s="63" t="s">
        <v>7</v>
      </c>
      <c r="H210" s="65" t="s">
        <v>27</v>
      </c>
    </row>
    <row r="211" spans="1:8">
      <c r="A211" s="34"/>
      <c r="B211" s="23"/>
      <c r="C211" s="67"/>
      <c r="D211" s="68"/>
      <c r="E211" s="23"/>
      <c r="F211" s="44"/>
      <c r="G211" s="41"/>
      <c r="H211" s="38"/>
    </row>
    <row r="212" spans="1:8">
      <c r="A212" s="34"/>
      <c r="B212" s="23"/>
      <c r="C212" s="67"/>
      <c r="D212" s="68"/>
      <c r="E212" s="23"/>
      <c r="F212" s="44"/>
      <c r="G212" s="23"/>
      <c r="H212" s="38"/>
    </row>
    <row r="213" spans="1:8">
      <c r="A213" s="34"/>
      <c r="B213" s="23"/>
      <c r="C213" s="67"/>
      <c r="D213" s="68"/>
      <c r="E213" s="23"/>
      <c r="F213" s="44"/>
      <c r="G213" s="23"/>
      <c r="H213" s="38"/>
    </row>
    <row r="214" spans="1:8">
      <c r="A214" s="31"/>
      <c r="G214" s="71" t="s">
        <v>31</v>
      </c>
      <c r="H214" s="72">
        <f>+SUM(H211:H213)</f>
        <v>0</v>
      </c>
    </row>
    <row r="215" spans="1:8">
      <c r="A215" s="31"/>
      <c r="H215" s="32"/>
    </row>
    <row r="216" spans="1:8">
      <c r="A216" s="33" t="s">
        <v>33</v>
      </c>
      <c r="H216" s="32"/>
    </row>
    <row r="217" spans="1:8">
      <c r="A217" s="62" t="s">
        <v>25</v>
      </c>
      <c r="B217" s="63" t="s">
        <v>20</v>
      </c>
      <c r="C217" s="63"/>
      <c r="D217" s="63" t="s">
        <v>34</v>
      </c>
      <c r="E217" s="63" t="s">
        <v>35</v>
      </c>
      <c r="F217" s="64" t="s">
        <v>36</v>
      </c>
      <c r="G217" s="63" t="s">
        <v>37</v>
      </c>
      <c r="H217" s="65" t="s">
        <v>27</v>
      </c>
    </row>
    <row r="218" spans="1:8">
      <c r="A218" s="34"/>
      <c r="B218" s="23"/>
      <c r="C218" s="23"/>
      <c r="D218" s="23"/>
      <c r="E218" s="23"/>
      <c r="F218" s="44"/>
      <c r="G218" s="23"/>
      <c r="H218" s="38"/>
    </row>
    <row r="219" spans="1:8">
      <c r="A219" s="34"/>
      <c r="B219" s="23"/>
      <c r="C219" s="23"/>
      <c r="D219" s="23" t="s">
        <v>30</v>
      </c>
      <c r="E219" s="23" t="s">
        <v>30</v>
      </c>
      <c r="F219" s="44" t="s">
        <v>30</v>
      </c>
      <c r="G219" s="23" t="s">
        <v>30</v>
      </c>
      <c r="H219" s="38" t="s">
        <v>30</v>
      </c>
    </row>
    <row r="220" spans="1:8">
      <c r="A220" s="34"/>
      <c r="B220" s="23"/>
      <c r="C220" s="23"/>
      <c r="D220" s="23" t="s">
        <v>30</v>
      </c>
      <c r="E220" s="23" t="s">
        <v>30</v>
      </c>
      <c r="F220" s="44" t="s">
        <v>30</v>
      </c>
      <c r="G220" s="23" t="s">
        <v>30</v>
      </c>
      <c r="H220" s="38" t="s">
        <v>30</v>
      </c>
    </row>
    <row r="221" spans="1:8">
      <c r="A221" s="31"/>
      <c r="G221" s="63" t="s">
        <v>31</v>
      </c>
      <c r="H221" s="70">
        <f>+SUM(H218:H220)</f>
        <v>0</v>
      </c>
    </row>
    <row r="222" spans="1:8">
      <c r="A222" s="31"/>
      <c r="H222" s="32"/>
    </row>
    <row r="223" spans="1:8">
      <c r="A223" s="33" t="s">
        <v>38</v>
      </c>
      <c r="H223" s="32"/>
    </row>
    <row r="224" spans="1:8" ht="15.75" thickBot="1">
      <c r="A224" s="62" t="s">
        <v>25</v>
      </c>
      <c r="B224" s="1125" t="s">
        <v>18</v>
      </c>
      <c r="C224" s="1126"/>
      <c r="D224" s="1127"/>
      <c r="E224" s="63" t="s">
        <v>5</v>
      </c>
      <c r="F224" s="64" t="s">
        <v>19</v>
      </c>
      <c r="G224" s="63" t="s">
        <v>39</v>
      </c>
      <c r="H224" s="65" t="s">
        <v>27</v>
      </c>
    </row>
    <row r="225" spans="1:8">
      <c r="A225" s="34" t="s">
        <v>191</v>
      </c>
      <c r="B225" s="88" t="str">
        <f>VLOOKUP(A225,'PREC-BASE ALC'!A74:F82,2,0)</f>
        <v>Obrero</v>
      </c>
      <c r="C225" s="67"/>
      <c r="D225" s="68"/>
      <c r="E225" s="23" t="str">
        <f>VLOOKUP(A225,'PREC-BASE ALC'!A74:F82,3,0)</f>
        <v>Día</v>
      </c>
      <c r="F225" s="680">
        <v>40</v>
      </c>
      <c r="G225" s="88">
        <f>ROUND((VLOOKUP(A225,'PREC-BASE ALC'!A74:F82,4,0))+(VLOOKUP(A225,'PREC-BASE ALC'!A74:F82,6,0)),0)</f>
        <v>101354</v>
      </c>
      <c r="H225" s="42">
        <f>IF(A225="","",ROUND((G225/F225),0))</f>
        <v>2534</v>
      </c>
    </row>
    <row r="226" spans="1:8">
      <c r="A226" s="34" t="s">
        <v>192</v>
      </c>
      <c r="B226" s="88" t="str">
        <f>VLOOKUP(A226,'PREC-BASE ALC'!A75:F83,2,0)</f>
        <v>Oficial</v>
      </c>
      <c r="C226" s="682"/>
      <c r="D226" s="683"/>
      <c r="E226" s="23" t="str">
        <f>VLOOKUP(A226,'PREC-BASE ALC'!A75:F83,3,0)</f>
        <v>Día</v>
      </c>
      <c r="F226" s="681">
        <v>35.8260379126435</v>
      </c>
      <c r="G226" s="88">
        <f>ROUND((VLOOKUP(A226,'PREC-BASE ALC'!A75:F83,4,0))+(VLOOKUP(A226,'PREC-BASE ALC'!A75:F83,6,0)),0)</f>
        <v>189532</v>
      </c>
      <c r="H226" s="42">
        <f>IF(A226="","",ROUND((G226/F226),0))</f>
        <v>5290</v>
      </c>
    </row>
    <row r="227" spans="1:8">
      <c r="A227" s="34"/>
      <c r="B227" s="1118" t="s">
        <v>30</v>
      </c>
      <c r="C227" s="1121"/>
      <c r="D227" s="1119"/>
      <c r="E227" s="23" t="s">
        <v>30</v>
      </c>
      <c r="F227" s="44"/>
      <c r="G227" s="23" t="s">
        <v>30</v>
      </c>
      <c r="H227" s="30" t="s">
        <v>30</v>
      </c>
    </row>
    <row r="228" spans="1:8">
      <c r="A228" s="31"/>
      <c r="G228" s="63" t="s">
        <v>31</v>
      </c>
      <c r="H228" s="69">
        <f>+SUM(H225:H227)</f>
        <v>7824</v>
      </c>
    </row>
    <row r="229" spans="1:8">
      <c r="A229" s="31"/>
      <c r="H229" s="32"/>
    </row>
    <row r="230" spans="1:8">
      <c r="A230" s="31"/>
      <c r="E230" s="46" t="s">
        <v>40</v>
      </c>
      <c r="H230" s="73">
        <f>+H207+H214+H228</f>
        <v>18025</v>
      </c>
    </row>
    <row r="231" spans="1:8">
      <c r="A231" s="31"/>
      <c r="H231" s="32"/>
    </row>
    <row r="232" spans="1:8">
      <c r="A232" s="31"/>
      <c r="H232" s="32"/>
    </row>
    <row r="233" spans="1:8">
      <c r="A233" s="31"/>
      <c r="H233" s="32"/>
    </row>
    <row r="234" spans="1:8">
      <c r="A234" s="31"/>
      <c r="H234" s="32"/>
    </row>
    <row r="235" spans="1:8">
      <c r="A235" s="1023" t="s">
        <v>12</v>
      </c>
      <c r="B235" s="1024"/>
      <c r="H235" s="32"/>
    </row>
    <row r="236" spans="1:8" ht="15.75">
      <c r="A236" s="1025" t="s">
        <v>1084</v>
      </c>
      <c r="B236" s="1026"/>
      <c r="H236" s="32"/>
    </row>
    <row r="237" spans="1:8">
      <c r="A237" s="1023" t="s">
        <v>1085</v>
      </c>
      <c r="B237" s="1027"/>
      <c r="H237" s="32"/>
    </row>
    <row r="238" spans="1:8" ht="15.75" thickBot="1">
      <c r="A238" s="35"/>
      <c r="B238" s="36"/>
      <c r="C238" s="36"/>
      <c r="D238" s="36"/>
      <c r="E238" s="36"/>
      <c r="F238" s="45"/>
      <c r="G238" s="36"/>
      <c r="H238" s="37"/>
    </row>
    <row r="239" spans="1:8" ht="15.75" thickBot="1"/>
    <row r="240" spans="1:8">
      <c r="A240" s="1129"/>
      <c r="B240" s="1164" t="str">
        <f>B2</f>
        <v>OPTIMIZACION DEL COLECTOR DE ALCANTARILLADO SANITARIO SOBRE LA AVENIDA 26 ENTRE LA CARRERA 6  Y LA CARRERA 7, ENTRE LOS BARRIOS LAS GRANJAS Y AEROPUERTO, EN LA COMUNA 2 DE LA CIUDAD DE NEIVA</v>
      </c>
      <c r="C240" s="1164"/>
      <c r="D240" s="1164"/>
      <c r="E240" s="1164"/>
      <c r="F240" s="1141" t="s">
        <v>0</v>
      </c>
      <c r="G240" s="1142"/>
      <c r="H240" s="1143"/>
    </row>
    <row r="241" spans="1:8">
      <c r="A241" s="1130"/>
      <c r="B241" s="1165"/>
      <c r="C241" s="1165"/>
      <c r="D241" s="1165"/>
      <c r="E241" s="1165"/>
      <c r="F241" s="1118" t="s">
        <v>1</v>
      </c>
      <c r="G241" s="1119"/>
      <c r="H241" s="1144"/>
    </row>
    <row r="242" spans="1:8">
      <c r="A242" s="1131"/>
      <c r="B242" s="1165"/>
      <c r="C242" s="1165"/>
      <c r="D242" s="1165"/>
      <c r="E242" s="1165"/>
      <c r="F242" s="1118" t="s">
        <v>21</v>
      </c>
      <c r="G242" s="1119"/>
      <c r="H242" s="1145"/>
    </row>
    <row r="243" spans="1:8">
      <c r="A243" s="1120" t="str">
        <f>A5</f>
        <v>PRESUPUESTO GENERAL DE OBRA</v>
      </c>
      <c r="B243" s="1121"/>
      <c r="C243" s="1121"/>
      <c r="D243" s="1121"/>
      <c r="E243" s="1119"/>
      <c r="F243" s="1154" t="s">
        <v>41</v>
      </c>
      <c r="G243" s="1154"/>
      <c r="H243" s="1155"/>
    </row>
    <row r="244" spans="1:8">
      <c r="A244" s="1146"/>
      <c r="B244" s="1121"/>
      <c r="C244" s="1121"/>
      <c r="D244" s="1121"/>
      <c r="E244" s="1121"/>
      <c r="F244" s="1121"/>
      <c r="G244" s="1121"/>
      <c r="H244" s="1147"/>
    </row>
    <row r="245" spans="1:8">
      <c r="A245" s="677" t="s">
        <v>57</v>
      </c>
      <c r="B245" s="1125" t="str">
        <f>B197</f>
        <v>Excavaciones</v>
      </c>
      <c r="C245" s="1126"/>
      <c r="D245" s="1126"/>
      <c r="E245" s="1126"/>
      <c r="F245" s="1127"/>
      <c r="G245" s="63" t="s">
        <v>23</v>
      </c>
      <c r="H245" s="65" t="s">
        <v>13</v>
      </c>
    </row>
    <row r="246" spans="1:8">
      <c r="A246" s="677" t="s">
        <v>59</v>
      </c>
      <c r="B246" s="1162" t="s">
        <v>105</v>
      </c>
      <c r="C246" s="1157"/>
      <c r="D246" s="1157"/>
      <c r="E246" s="1157"/>
      <c r="F246" s="1158"/>
      <c r="G246" s="59"/>
      <c r="H246" s="61"/>
    </row>
    <row r="247" spans="1:8">
      <c r="A247" s="31"/>
      <c r="H247" s="32"/>
    </row>
    <row r="248" spans="1:8">
      <c r="A248" s="31"/>
      <c r="H248" s="32"/>
    </row>
    <row r="249" spans="1:8">
      <c r="A249" s="33" t="s">
        <v>24</v>
      </c>
      <c r="H249" s="32"/>
    </row>
    <row r="250" spans="1:8" ht="15.75" thickBot="1">
      <c r="A250" s="62" t="s">
        <v>25</v>
      </c>
      <c r="B250" s="1125" t="s">
        <v>4</v>
      </c>
      <c r="C250" s="1126"/>
      <c r="D250" s="1127"/>
      <c r="E250" s="63" t="s">
        <v>5</v>
      </c>
      <c r="F250" s="64" t="s">
        <v>26</v>
      </c>
      <c r="G250" s="63" t="s">
        <v>7</v>
      </c>
      <c r="H250" s="65" t="s">
        <v>27</v>
      </c>
    </row>
    <row r="251" spans="1:8" ht="28.5">
      <c r="A251" s="34" t="s">
        <v>613</v>
      </c>
      <c r="B251" s="684" t="str">
        <f>VLOOKUP(A251,'PREC-BASE ALC'!$A$42:D68,2,0)</f>
        <v>Herramienta Menor</v>
      </c>
      <c r="C251" s="23"/>
      <c r="D251" s="23"/>
      <c r="E251" s="44" t="str">
        <f>VLOOKUP(A251,'PREC-BASE ALC'!A42:D68,3,0)</f>
        <v>Dia</v>
      </c>
      <c r="F251" s="76">
        <v>30</v>
      </c>
      <c r="G251" s="41">
        <f>VLOOKUP(A251,'PREC-BASE ALC'!A42:D68,4,0)</f>
        <v>36154.472854915381</v>
      </c>
      <c r="H251" s="38">
        <f>ROUND((G251/F251),0)</f>
        <v>1205</v>
      </c>
    </row>
    <row r="252" spans="1:8">
      <c r="A252" s="34" t="s">
        <v>607</v>
      </c>
      <c r="B252" s="1185" t="str">
        <f>VLOOKUP(A252,'PREC-BASE ALC'!A43:D69,2,0)</f>
        <v>Retroexcavadora de oruga</v>
      </c>
      <c r="C252" s="1186"/>
      <c r="D252" s="1187"/>
      <c r="E252" s="44" t="str">
        <f>VLOOKUP(A252,'PREC-BASE ALC'!A43:D69,3,0)</f>
        <v>Hora</v>
      </c>
      <c r="F252" s="76">
        <v>16</v>
      </c>
      <c r="G252" s="41">
        <f>VLOOKUP(A252,'PREC-BASE ALC'!A43:D69,4,0)</f>
        <v>231388.6262714584</v>
      </c>
      <c r="H252" s="38">
        <f>ROUND((G252/F252),0)</f>
        <v>14462</v>
      </c>
    </row>
    <row r="253" spans="1:8">
      <c r="A253" s="34"/>
      <c r="B253" s="1122"/>
      <c r="C253" s="1123"/>
      <c r="D253" s="1128"/>
      <c r="E253" s="23" t="s">
        <v>30</v>
      </c>
      <c r="F253" s="44"/>
      <c r="G253" s="23" t="s">
        <v>30</v>
      </c>
      <c r="H253" s="38"/>
    </row>
    <row r="254" spans="1:8">
      <c r="A254" s="31"/>
      <c r="G254" s="71" t="s">
        <v>31</v>
      </c>
      <c r="H254" s="72">
        <f>+SUM(H251:H253)</f>
        <v>15667</v>
      </c>
    </row>
    <row r="255" spans="1:8">
      <c r="A255" s="31"/>
      <c r="H255" s="32"/>
    </row>
    <row r="256" spans="1:8">
      <c r="A256" s="33" t="s">
        <v>32</v>
      </c>
      <c r="H256" s="32"/>
    </row>
    <row r="257" spans="1:8">
      <c r="A257" s="62" t="s">
        <v>25</v>
      </c>
      <c r="B257" s="1125" t="s">
        <v>4</v>
      </c>
      <c r="C257" s="1126"/>
      <c r="D257" s="1127"/>
      <c r="E257" s="63" t="s">
        <v>5</v>
      </c>
      <c r="F257" s="64" t="s">
        <v>6</v>
      </c>
      <c r="G257" s="63" t="s">
        <v>7</v>
      </c>
      <c r="H257" s="65" t="s">
        <v>27</v>
      </c>
    </row>
    <row r="258" spans="1:8">
      <c r="A258" s="34"/>
      <c r="B258" s="66"/>
      <c r="C258" s="67"/>
      <c r="D258" s="68"/>
      <c r="E258" s="23"/>
      <c r="F258" s="44"/>
      <c r="G258" s="91"/>
      <c r="H258" s="92"/>
    </row>
    <row r="259" spans="1:8">
      <c r="A259" s="34"/>
      <c r="B259" s="66"/>
      <c r="C259" s="67"/>
      <c r="D259" s="68"/>
      <c r="E259" s="23"/>
      <c r="F259" s="44"/>
      <c r="G259" s="89"/>
      <c r="H259" s="80"/>
    </row>
    <row r="260" spans="1:8">
      <c r="A260" s="34"/>
      <c r="B260" s="66"/>
      <c r="C260" s="67"/>
      <c r="D260" s="68"/>
      <c r="E260" s="23"/>
      <c r="F260" s="44"/>
      <c r="G260" s="89"/>
      <c r="H260" s="80"/>
    </row>
    <row r="261" spans="1:8">
      <c r="A261" s="31"/>
      <c r="G261" s="71" t="s">
        <v>31</v>
      </c>
      <c r="H261" s="72">
        <f>+SUM(H258:H260)</f>
        <v>0</v>
      </c>
    </row>
    <row r="262" spans="1:8">
      <c r="A262" s="31"/>
      <c r="H262" s="32"/>
    </row>
    <row r="263" spans="1:8">
      <c r="A263" s="33" t="s">
        <v>33</v>
      </c>
      <c r="H263" s="32"/>
    </row>
    <row r="264" spans="1:8">
      <c r="A264" s="62" t="s">
        <v>25</v>
      </c>
      <c r="B264" s="63" t="s">
        <v>20</v>
      </c>
      <c r="C264" s="63"/>
      <c r="D264" s="63" t="s">
        <v>34</v>
      </c>
      <c r="E264" s="63" t="s">
        <v>35</v>
      </c>
      <c r="F264" s="64" t="s">
        <v>36</v>
      </c>
      <c r="G264" s="63" t="s">
        <v>37</v>
      </c>
      <c r="H264" s="65" t="s">
        <v>27</v>
      </c>
    </row>
    <row r="265" spans="1:8">
      <c r="A265" s="34"/>
      <c r="B265" s="23"/>
      <c r="C265" s="23"/>
      <c r="D265" s="23"/>
      <c r="E265" s="23"/>
      <c r="F265" s="44"/>
      <c r="G265" s="23"/>
      <c r="H265" s="38"/>
    </row>
    <row r="266" spans="1:8">
      <c r="A266" s="34"/>
      <c r="B266" s="23" t="s">
        <v>30</v>
      </c>
      <c r="C266" s="23"/>
      <c r="D266" s="23" t="s">
        <v>30</v>
      </c>
      <c r="E266" s="23" t="s">
        <v>30</v>
      </c>
      <c r="F266" s="44" t="s">
        <v>30</v>
      </c>
      <c r="G266" s="23" t="s">
        <v>30</v>
      </c>
      <c r="H266" s="38" t="s">
        <v>30</v>
      </c>
    </row>
    <row r="267" spans="1:8">
      <c r="A267" s="31"/>
      <c r="G267" s="63" t="s">
        <v>31</v>
      </c>
      <c r="H267" s="70">
        <f>+SUM(H265:H266)</f>
        <v>0</v>
      </c>
    </row>
    <row r="268" spans="1:8">
      <c r="A268" s="31"/>
      <c r="H268" s="32"/>
    </row>
    <row r="269" spans="1:8">
      <c r="A269" s="33" t="s">
        <v>38</v>
      </c>
      <c r="H269" s="32"/>
    </row>
    <row r="270" spans="1:8" ht="15.75" thickBot="1">
      <c r="A270" s="62" t="s">
        <v>25</v>
      </c>
      <c r="B270" s="1125" t="s">
        <v>18</v>
      </c>
      <c r="C270" s="1126"/>
      <c r="D270" s="1127"/>
      <c r="E270" s="63" t="s">
        <v>5</v>
      </c>
      <c r="F270" s="64" t="s">
        <v>19</v>
      </c>
      <c r="G270" s="63" t="s">
        <v>39</v>
      </c>
      <c r="H270" s="65" t="s">
        <v>27</v>
      </c>
    </row>
    <row r="271" spans="1:8" ht="15.75" thickBot="1">
      <c r="A271" s="109" t="s">
        <v>191</v>
      </c>
      <c r="B271" s="110" t="str">
        <f>VLOOKUP(A271,'PREC-BASE ALC'!A74:F82,2,0)</f>
        <v>Obrero</v>
      </c>
      <c r="C271" s="67"/>
      <c r="D271" s="68"/>
      <c r="E271" s="23" t="str">
        <f>VLOOKUP(A271,'PREC-BASE ALC'!A74:F82,3,0)</f>
        <v>Día</v>
      </c>
      <c r="F271" s="90">
        <v>30</v>
      </c>
      <c r="G271" s="41">
        <f>ROUND((VLOOKUP(A271,'PREC-BASE ALC'!A74:F82,4,0))+(VLOOKUP(A271,'PREC-BASE ALC'!A74:F82,6,0)),0)</f>
        <v>101354</v>
      </c>
      <c r="H271" s="42">
        <f>IF(A271="","",ROUND((G271/F271),0))</f>
        <v>3378</v>
      </c>
    </row>
    <row r="272" spans="1:8">
      <c r="A272" s="34" t="s">
        <v>192</v>
      </c>
      <c r="B272" s="110" t="str">
        <f>VLOOKUP(A272,'PREC-BASE ALC'!A75:F83,2,0)</f>
        <v>Oficial</v>
      </c>
      <c r="C272" s="67"/>
      <c r="D272" s="68"/>
      <c r="E272" s="23" t="str">
        <f>VLOOKUP(A272,'PREC-BASE ALC'!A75:F83,3,0)</f>
        <v>Día</v>
      </c>
      <c r="F272" s="44">
        <v>150</v>
      </c>
      <c r="G272" s="41">
        <f>ROUND((VLOOKUP(A272,'PREC-BASE ALC'!A75:F83,4,0))+(VLOOKUP(A272,'PREC-BASE ALC'!A75:F83,6,0)),0)</f>
        <v>189532</v>
      </c>
      <c r="H272" s="42">
        <f>IF(A272="","",ROUND((G272/F272),0))</f>
        <v>1264</v>
      </c>
    </row>
    <row r="273" spans="1:8">
      <c r="A273" s="34"/>
      <c r="B273" s="1118" t="s">
        <v>30</v>
      </c>
      <c r="C273" s="1121"/>
      <c r="D273" s="1119"/>
      <c r="E273" s="23" t="s">
        <v>30</v>
      </c>
      <c r="F273" s="44"/>
      <c r="G273" s="23" t="s">
        <v>30</v>
      </c>
      <c r="H273" s="30" t="s">
        <v>30</v>
      </c>
    </row>
    <row r="274" spans="1:8">
      <c r="A274" s="31"/>
      <c r="G274" s="63" t="s">
        <v>31</v>
      </c>
      <c r="H274" s="69">
        <f>+SUM(H271:H273)</f>
        <v>4642</v>
      </c>
    </row>
    <row r="275" spans="1:8">
      <c r="A275" s="31"/>
      <c r="H275" s="32"/>
    </row>
    <row r="276" spans="1:8">
      <c r="A276" s="31"/>
      <c r="E276" s="46" t="s">
        <v>40</v>
      </c>
      <c r="H276" s="73">
        <f>+H254+H261+H274</f>
        <v>20309</v>
      </c>
    </row>
    <row r="277" spans="1:8">
      <c r="A277" s="31"/>
      <c r="H277" s="32"/>
    </row>
    <row r="278" spans="1:8">
      <c r="A278" s="31"/>
      <c r="H278" s="32"/>
    </row>
    <row r="279" spans="1:8">
      <c r="A279" s="31"/>
      <c r="H279" s="32"/>
    </row>
    <row r="280" spans="1:8">
      <c r="A280" s="31"/>
      <c r="H280" s="32"/>
    </row>
    <row r="281" spans="1:8">
      <c r="A281" s="1023" t="s">
        <v>12</v>
      </c>
      <c r="B281" s="1024"/>
      <c r="H281" s="32"/>
    </row>
    <row r="282" spans="1:8" ht="15.75">
      <c r="A282" s="1025" t="s">
        <v>1084</v>
      </c>
      <c r="B282" s="1026"/>
      <c r="H282" s="32"/>
    </row>
    <row r="283" spans="1:8">
      <c r="A283" s="1023" t="s">
        <v>1085</v>
      </c>
      <c r="B283" s="1027"/>
      <c r="H283" s="32"/>
    </row>
    <row r="284" spans="1:8" ht="15.75" thickBot="1">
      <c r="A284" s="35"/>
      <c r="B284" s="36"/>
      <c r="C284" s="36"/>
      <c r="D284" s="36"/>
      <c r="E284" s="36"/>
      <c r="F284" s="45"/>
      <c r="G284" s="36"/>
      <c r="H284" s="37"/>
    </row>
    <row r="285" spans="1:8">
      <c r="A285" s="1129"/>
      <c r="B285" s="1164" t="str">
        <f>B2</f>
        <v>OPTIMIZACION DEL COLECTOR DE ALCANTARILLADO SANITARIO SOBRE LA AVENIDA 26 ENTRE LA CARRERA 6  Y LA CARRERA 7, ENTRE LOS BARRIOS LAS GRANJAS Y AEROPUERTO, EN LA COMUNA 2 DE LA CIUDAD DE NEIVA</v>
      </c>
      <c r="C285" s="1164"/>
      <c r="D285" s="1164"/>
      <c r="E285" s="1164"/>
      <c r="F285" s="1141" t="s">
        <v>0</v>
      </c>
      <c r="G285" s="1142"/>
      <c r="H285" s="1143"/>
    </row>
    <row r="286" spans="1:8">
      <c r="A286" s="1130"/>
      <c r="B286" s="1165"/>
      <c r="C286" s="1165"/>
      <c r="D286" s="1165"/>
      <c r="E286" s="1165"/>
      <c r="F286" s="1118" t="s">
        <v>1</v>
      </c>
      <c r="G286" s="1119"/>
      <c r="H286" s="1144"/>
    </row>
    <row r="287" spans="1:8">
      <c r="A287" s="1131"/>
      <c r="B287" s="1165"/>
      <c r="C287" s="1165"/>
      <c r="D287" s="1165"/>
      <c r="E287" s="1165"/>
      <c r="F287" s="1118" t="s">
        <v>21</v>
      </c>
      <c r="G287" s="1119"/>
      <c r="H287" s="1145"/>
    </row>
    <row r="288" spans="1:8">
      <c r="A288" s="1163" t="str">
        <f>A5</f>
        <v>PRESUPUESTO GENERAL DE OBRA</v>
      </c>
      <c r="B288" s="1121"/>
      <c r="C288" s="1121"/>
      <c r="D288" s="1121"/>
      <c r="E288" s="1119"/>
      <c r="F288" s="1154" t="s">
        <v>41</v>
      </c>
      <c r="G288" s="1154"/>
      <c r="H288" s="1155"/>
    </row>
    <row r="289" spans="1:8">
      <c r="A289" s="1146"/>
      <c r="B289" s="1121"/>
      <c r="C289" s="1121"/>
      <c r="D289" s="1121"/>
      <c r="E289" s="1121"/>
      <c r="F289" s="1121"/>
      <c r="G289" s="1121"/>
      <c r="H289" s="1147"/>
    </row>
    <row r="290" spans="1:8">
      <c r="A290" s="677" t="s">
        <v>57</v>
      </c>
      <c r="B290" s="1125" t="str">
        <f>B197</f>
        <v>Excavaciones</v>
      </c>
      <c r="C290" s="1126"/>
      <c r="D290" s="1126"/>
      <c r="E290" s="1126"/>
      <c r="F290" s="1127"/>
      <c r="G290" s="63" t="s">
        <v>23</v>
      </c>
      <c r="H290" s="65" t="s">
        <v>13</v>
      </c>
    </row>
    <row r="291" spans="1:8">
      <c r="A291" s="677" t="s">
        <v>60</v>
      </c>
      <c r="B291" s="1162" t="s">
        <v>955</v>
      </c>
      <c r="C291" s="1157"/>
      <c r="D291" s="1157"/>
      <c r="E291" s="1157"/>
      <c r="F291" s="1158"/>
      <c r="G291" s="59"/>
      <c r="H291" s="61"/>
    </row>
    <row r="292" spans="1:8">
      <c r="A292" s="31"/>
      <c r="H292" s="32"/>
    </row>
    <row r="293" spans="1:8">
      <c r="A293" s="31"/>
      <c r="H293" s="32"/>
    </row>
    <row r="294" spans="1:8">
      <c r="A294" s="33" t="s">
        <v>24</v>
      </c>
      <c r="H294" s="32"/>
    </row>
    <row r="295" spans="1:8" ht="15.75" thickBot="1">
      <c r="A295" s="62" t="s">
        <v>25</v>
      </c>
      <c r="B295" s="1125" t="s">
        <v>4</v>
      </c>
      <c r="C295" s="1126"/>
      <c r="D295" s="1127"/>
      <c r="E295" s="63" t="s">
        <v>5</v>
      </c>
      <c r="F295" s="64" t="s">
        <v>26</v>
      </c>
      <c r="G295" s="63" t="s">
        <v>7</v>
      </c>
      <c r="H295" s="65" t="s">
        <v>27</v>
      </c>
    </row>
    <row r="296" spans="1:8" ht="28.5">
      <c r="A296" s="34" t="s">
        <v>613</v>
      </c>
      <c r="B296" s="684" t="str">
        <f>VLOOKUP(A296,'PREC-BASE ALC'!$A$42:D113,2,0)</f>
        <v>Herramienta Menor</v>
      </c>
      <c r="C296" s="23"/>
      <c r="D296" s="23"/>
      <c r="E296" s="44" t="str">
        <f>VLOOKUP(A296,'PREC-BASE ALC'!$A$42:G113,3,0)</f>
        <v>Dia</v>
      </c>
      <c r="F296" s="76">
        <v>20</v>
      </c>
      <c r="G296" s="41">
        <f>VLOOKUP(A296,'PREC-BASE ALC'!$A$42:D68,4,0)</f>
        <v>36154.472854915381</v>
      </c>
      <c r="H296" s="38">
        <f>ROUND((G296/F296),0)</f>
        <v>1808</v>
      </c>
    </row>
    <row r="297" spans="1:8">
      <c r="A297" s="34" t="s">
        <v>607</v>
      </c>
      <c r="B297" s="1185" t="str">
        <f>VLOOKUP(A297,'PREC-BASE ALC'!$A$42:D114,2,0)</f>
        <v>Retroexcavadora de oruga</v>
      </c>
      <c r="C297" s="1186"/>
      <c r="D297" s="1187"/>
      <c r="E297" s="44" t="str">
        <f>VLOOKUP(A297,'PREC-BASE ALC'!$A$42:G114,3,0)</f>
        <v>Hora</v>
      </c>
      <c r="F297" s="76">
        <v>10</v>
      </c>
      <c r="G297" s="41">
        <f>VLOOKUP(A297,'PREC-BASE ALC'!$A$42:D69,4,0)</f>
        <v>231388.6262714584</v>
      </c>
      <c r="H297" s="38">
        <f>ROUND((G297/F297),0)</f>
        <v>23139</v>
      </c>
    </row>
    <row r="298" spans="1:8">
      <c r="A298" s="34"/>
      <c r="B298" s="1122"/>
      <c r="C298" s="1123"/>
      <c r="D298" s="1128"/>
      <c r="E298" s="23" t="s">
        <v>30</v>
      </c>
      <c r="F298" s="44"/>
      <c r="G298" s="23" t="s">
        <v>30</v>
      </c>
      <c r="H298" s="38"/>
    </row>
    <row r="299" spans="1:8">
      <c r="A299" s="31"/>
      <c r="G299" s="71" t="s">
        <v>31</v>
      </c>
      <c r="H299" s="72">
        <f>+SUM(H296:H298)</f>
        <v>24947</v>
      </c>
    </row>
    <row r="300" spans="1:8">
      <c r="A300" s="31"/>
      <c r="H300" s="32"/>
    </row>
    <row r="301" spans="1:8">
      <c r="A301" s="33" t="s">
        <v>32</v>
      </c>
      <c r="H301" s="32"/>
    </row>
    <row r="302" spans="1:8">
      <c r="A302" s="62" t="s">
        <v>25</v>
      </c>
      <c r="B302" s="1125" t="s">
        <v>4</v>
      </c>
      <c r="C302" s="1126"/>
      <c r="D302" s="1127"/>
      <c r="E302" s="63" t="s">
        <v>5</v>
      </c>
      <c r="F302" s="64" t="s">
        <v>6</v>
      </c>
      <c r="G302" s="63" t="s">
        <v>7</v>
      </c>
      <c r="H302" s="65" t="s">
        <v>27</v>
      </c>
    </row>
    <row r="303" spans="1:8">
      <c r="A303" s="34"/>
      <c r="B303" s="66"/>
      <c r="C303" s="67"/>
      <c r="D303" s="68"/>
      <c r="E303" s="23"/>
      <c r="F303" s="44"/>
      <c r="G303" s="91"/>
      <c r="H303" s="92"/>
    </row>
    <row r="304" spans="1:8">
      <c r="A304" s="34"/>
      <c r="B304" s="66"/>
      <c r="C304" s="67"/>
      <c r="D304" s="68"/>
      <c r="E304" s="23"/>
      <c r="F304" s="44"/>
      <c r="G304" s="89"/>
      <c r="H304" s="80"/>
    </row>
    <row r="305" spans="1:8">
      <c r="A305" s="34"/>
      <c r="B305" s="66"/>
      <c r="C305" s="67"/>
      <c r="D305" s="68"/>
      <c r="E305" s="23"/>
      <c r="F305" s="44"/>
      <c r="G305" s="89"/>
      <c r="H305" s="80"/>
    </row>
    <row r="306" spans="1:8">
      <c r="A306" s="31"/>
      <c r="G306" s="71" t="s">
        <v>31</v>
      </c>
      <c r="H306" s="72">
        <f>+SUM(H303:H305)</f>
        <v>0</v>
      </c>
    </row>
    <row r="307" spans="1:8">
      <c r="A307" s="31"/>
      <c r="H307" s="32"/>
    </row>
    <row r="308" spans="1:8">
      <c r="A308" s="33" t="s">
        <v>33</v>
      </c>
      <c r="H308" s="32"/>
    </row>
    <row r="309" spans="1:8">
      <c r="A309" s="62" t="s">
        <v>25</v>
      </c>
      <c r="B309" s="63" t="s">
        <v>20</v>
      </c>
      <c r="C309" s="63"/>
      <c r="D309" s="63" t="s">
        <v>34</v>
      </c>
      <c r="E309" s="63" t="s">
        <v>35</v>
      </c>
      <c r="F309" s="64" t="s">
        <v>36</v>
      </c>
      <c r="G309" s="63" t="s">
        <v>37</v>
      </c>
      <c r="H309" s="65" t="s">
        <v>27</v>
      </c>
    </row>
    <row r="310" spans="1:8">
      <c r="A310" s="34"/>
      <c r="B310" s="23"/>
      <c r="C310" s="23"/>
      <c r="D310" s="23"/>
      <c r="E310" s="23"/>
      <c r="F310" s="44"/>
      <c r="G310" s="23"/>
      <c r="H310" s="38"/>
    </row>
    <row r="311" spans="1:8">
      <c r="A311" s="34"/>
      <c r="B311" s="23" t="s">
        <v>30</v>
      </c>
      <c r="C311" s="23"/>
      <c r="D311" s="23" t="s">
        <v>30</v>
      </c>
      <c r="E311" s="23" t="s">
        <v>30</v>
      </c>
      <c r="F311" s="44" t="s">
        <v>30</v>
      </c>
      <c r="G311" s="23" t="s">
        <v>30</v>
      </c>
      <c r="H311" s="38" t="s">
        <v>30</v>
      </c>
    </row>
    <row r="312" spans="1:8">
      <c r="A312" s="31"/>
      <c r="G312" s="63" t="s">
        <v>31</v>
      </c>
      <c r="H312" s="70">
        <f>+SUM(H310:H311)</f>
        <v>0</v>
      </c>
    </row>
    <row r="313" spans="1:8">
      <c r="A313" s="31"/>
      <c r="H313" s="32"/>
    </row>
    <row r="314" spans="1:8">
      <c r="A314" s="33" t="s">
        <v>38</v>
      </c>
      <c r="H314" s="32"/>
    </row>
    <row r="315" spans="1:8" ht="15.75" thickBot="1">
      <c r="A315" s="62" t="s">
        <v>25</v>
      </c>
      <c r="B315" s="1125" t="s">
        <v>18</v>
      </c>
      <c r="C315" s="1126"/>
      <c r="D315" s="1127"/>
      <c r="E315" s="63" t="s">
        <v>5</v>
      </c>
      <c r="F315" s="64" t="s">
        <v>19</v>
      </c>
      <c r="G315" s="63" t="s">
        <v>39</v>
      </c>
      <c r="H315" s="65" t="s">
        <v>27</v>
      </c>
    </row>
    <row r="316" spans="1:8" ht="15.75" thickBot="1">
      <c r="A316" s="109" t="s">
        <v>191</v>
      </c>
      <c r="B316" s="110" t="str">
        <f>VLOOKUP(A316,'PREC-BASE ALC'!A74:F82,2,0)</f>
        <v>Obrero</v>
      </c>
      <c r="C316" s="67"/>
      <c r="D316" s="68"/>
      <c r="E316" s="23" t="str">
        <f>VLOOKUP(A316,'PREC-BASE ALC'!A74:F82,3,0)</f>
        <v>Día</v>
      </c>
      <c r="F316" s="90">
        <v>20</v>
      </c>
      <c r="G316" s="41">
        <f>ROUND((VLOOKUP(A316,'PREC-BASE ALC'!A74:F82,4,0))+(VLOOKUP(A316,'PREC-BASE ALC'!A74:F82,6,0)),0)</f>
        <v>101354</v>
      </c>
      <c r="H316" s="42">
        <f>IF(A316="","",ROUND((G316/F316),0))</f>
        <v>5068</v>
      </c>
    </row>
    <row r="317" spans="1:8">
      <c r="A317" s="34"/>
      <c r="B317" s="110"/>
      <c r="C317" s="67"/>
      <c r="D317" s="68"/>
      <c r="E317" s="23"/>
      <c r="F317" s="44"/>
      <c r="G317" s="41"/>
      <c r="H317" s="42"/>
    </row>
    <row r="318" spans="1:8">
      <c r="A318" s="34"/>
      <c r="B318" s="1118" t="s">
        <v>30</v>
      </c>
      <c r="C318" s="1121"/>
      <c r="D318" s="1119"/>
      <c r="E318" s="23" t="s">
        <v>30</v>
      </c>
      <c r="F318" s="44"/>
      <c r="G318" s="23" t="s">
        <v>30</v>
      </c>
      <c r="H318" s="30" t="s">
        <v>30</v>
      </c>
    </row>
    <row r="319" spans="1:8">
      <c r="A319" s="31"/>
      <c r="G319" s="63" t="s">
        <v>31</v>
      </c>
      <c r="H319" s="69">
        <f>+SUM(H316:H318)</f>
        <v>5068</v>
      </c>
    </row>
    <row r="320" spans="1:8">
      <c r="A320" s="31"/>
      <c r="H320" s="32"/>
    </row>
    <row r="321" spans="1:8">
      <c r="A321" s="31"/>
      <c r="E321" s="46" t="s">
        <v>40</v>
      </c>
      <c r="H321" s="73">
        <f>+H299+H306+H319</f>
        <v>30015</v>
      </c>
    </row>
    <row r="322" spans="1:8">
      <c r="A322" s="31"/>
      <c r="H322" s="32"/>
    </row>
    <row r="323" spans="1:8">
      <c r="A323" s="31"/>
      <c r="H323" s="32"/>
    </row>
    <row r="324" spans="1:8">
      <c r="A324" s="31"/>
      <c r="H324" s="32"/>
    </row>
    <row r="325" spans="1:8">
      <c r="A325" s="31"/>
      <c r="H325" s="32"/>
    </row>
    <row r="326" spans="1:8">
      <c r="A326" s="1023" t="s">
        <v>12</v>
      </c>
      <c r="B326" s="1024"/>
      <c r="H326" s="32"/>
    </row>
    <row r="327" spans="1:8" ht="15.75">
      <c r="A327" s="1025" t="s">
        <v>1084</v>
      </c>
      <c r="B327" s="1026"/>
      <c r="H327" s="32"/>
    </row>
    <row r="328" spans="1:8">
      <c r="A328" s="1023" t="s">
        <v>1085</v>
      </c>
      <c r="B328" s="1027"/>
      <c r="H328" s="32"/>
    </row>
    <row r="329" spans="1:8" ht="15.75" thickBot="1">
      <c r="A329" s="35"/>
      <c r="B329" s="36"/>
      <c r="C329" s="36"/>
      <c r="D329" s="36"/>
      <c r="E329" s="36"/>
      <c r="F329" s="45"/>
      <c r="G329" s="36"/>
      <c r="H329" s="37"/>
    </row>
    <row r="330" spans="1:8" ht="15.75" thickBot="1"/>
    <row r="331" spans="1:8">
      <c r="A331" s="1129"/>
      <c r="B331" s="1164" t="str">
        <f>B2</f>
        <v>OPTIMIZACION DEL COLECTOR DE ALCANTARILLADO SANITARIO SOBRE LA AVENIDA 26 ENTRE LA CARRERA 6  Y LA CARRERA 7, ENTRE LOS BARRIOS LAS GRANJAS Y AEROPUERTO, EN LA COMUNA 2 DE LA CIUDAD DE NEIVA</v>
      </c>
      <c r="C331" s="1164"/>
      <c r="D331" s="1164"/>
      <c r="E331" s="1164"/>
      <c r="F331" s="1141" t="s">
        <v>0</v>
      </c>
      <c r="G331" s="1142"/>
      <c r="H331" s="1143"/>
    </row>
    <row r="332" spans="1:8">
      <c r="A332" s="1130"/>
      <c r="B332" s="1165"/>
      <c r="C332" s="1165"/>
      <c r="D332" s="1165"/>
      <c r="E332" s="1165"/>
      <c r="F332" s="1118" t="s">
        <v>1</v>
      </c>
      <c r="G332" s="1119"/>
      <c r="H332" s="1144"/>
    </row>
    <row r="333" spans="1:8">
      <c r="A333" s="1131"/>
      <c r="B333" s="1165"/>
      <c r="C333" s="1165"/>
      <c r="D333" s="1165"/>
      <c r="E333" s="1165"/>
      <c r="F333" s="1118" t="s">
        <v>21</v>
      </c>
      <c r="G333" s="1119"/>
      <c r="H333" s="1145"/>
    </row>
    <row r="334" spans="1:8">
      <c r="A334" s="1120" t="str">
        <f>A5</f>
        <v>PRESUPUESTO GENERAL DE OBRA</v>
      </c>
      <c r="B334" s="1121"/>
      <c r="C334" s="1121"/>
      <c r="D334" s="1121"/>
      <c r="E334" s="1119"/>
      <c r="F334" s="1154" t="s">
        <v>41</v>
      </c>
      <c r="G334" s="1154"/>
      <c r="H334" s="1155"/>
    </row>
    <row r="335" spans="1:8">
      <c r="A335" s="1146"/>
      <c r="B335" s="1121"/>
      <c r="C335" s="1121"/>
      <c r="D335" s="1121"/>
      <c r="E335" s="1121"/>
      <c r="F335" s="1121"/>
      <c r="G335" s="1121"/>
      <c r="H335" s="1147"/>
    </row>
    <row r="336" spans="1:8">
      <c r="A336" s="677" t="s">
        <v>57</v>
      </c>
      <c r="B336" s="1125" t="str">
        <f>B197</f>
        <v>Excavaciones</v>
      </c>
      <c r="C336" s="1126"/>
      <c r="D336" s="1126"/>
      <c r="E336" s="1126"/>
      <c r="F336" s="1127"/>
      <c r="G336" s="63" t="s">
        <v>23</v>
      </c>
      <c r="H336" s="65" t="s">
        <v>146</v>
      </c>
    </row>
    <row r="337" spans="1:8" ht="41.25" customHeight="1">
      <c r="A337" s="677" t="s">
        <v>951</v>
      </c>
      <c r="B337" s="1156" t="s">
        <v>956</v>
      </c>
      <c r="C337" s="1157"/>
      <c r="D337" s="1157"/>
      <c r="E337" s="1157"/>
      <c r="F337" s="1158"/>
      <c r="G337" s="59"/>
      <c r="H337" s="61"/>
    </row>
    <row r="338" spans="1:8">
      <c r="A338" s="31"/>
      <c r="H338" s="32"/>
    </row>
    <row r="339" spans="1:8">
      <c r="A339" s="31"/>
      <c r="H339" s="32"/>
    </row>
    <row r="340" spans="1:8">
      <c r="A340" s="33" t="s">
        <v>24</v>
      </c>
      <c r="H340" s="32"/>
    </row>
    <row r="341" spans="1:8">
      <c r="A341" s="62" t="s">
        <v>25</v>
      </c>
      <c r="B341" s="1125" t="s">
        <v>4</v>
      </c>
      <c r="C341" s="1126"/>
      <c r="D341" s="1127"/>
      <c r="E341" s="63" t="s">
        <v>5</v>
      </c>
      <c r="F341" s="64" t="s">
        <v>26</v>
      </c>
      <c r="G341" s="63" t="s">
        <v>7</v>
      </c>
      <c r="H341" s="65" t="s">
        <v>27</v>
      </c>
    </row>
    <row r="342" spans="1:8">
      <c r="A342" s="34" t="s">
        <v>613</v>
      </c>
      <c r="B342" s="66" t="str">
        <f>VLOOKUP(A342,'PREC-BASE ALC'!A42:D68,2,0)</f>
        <v>Herramienta Menor</v>
      </c>
      <c r="C342" s="67"/>
      <c r="D342" s="68"/>
      <c r="E342" s="44" t="str">
        <f>VLOOKUP(A342,'PREC-BASE ALC'!A42:D68,3,0)</f>
        <v>Dia</v>
      </c>
      <c r="F342" s="76">
        <v>22.5</v>
      </c>
      <c r="G342" s="41">
        <f>VLOOKUP(A342,'PREC-BASE ALC'!A42:D68,4,0)</f>
        <v>36154.472854915381</v>
      </c>
      <c r="H342" s="38">
        <f>ROUND((G342/F342),0)</f>
        <v>1607</v>
      </c>
    </row>
    <row r="343" spans="1:8">
      <c r="A343" s="34"/>
      <c r="B343" s="66"/>
      <c r="C343" s="67"/>
      <c r="D343" s="68"/>
      <c r="E343" s="44"/>
      <c r="F343" s="49"/>
      <c r="G343" s="41"/>
      <c r="H343" s="38"/>
    </row>
    <row r="344" spans="1:8">
      <c r="A344" s="34"/>
      <c r="B344" s="1122"/>
      <c r="C344" s="1123"/>
      <c r="D344" s="1128"/>
      <c r="E344" s="23" t="s">
        <v>30</v>
      </c>
      <c r="F344" s="44"/>
      <c r="G344" s="23" t="s">
        <v>30</v>
      </c>
      <c r="H344" s="38" t="s">
        <v>30</v>
      </c>
    </row>
    <row r="345" spans="1:8">
      <c r="A345" s="31"/>
      <c r="G345" s="71" t="s">
        <v>31</v>
      </c>
      <c r="H345" s="72">
        <f>+SUM(H342:H344)</f>
        <v>1607</v>
      </c>
    </row>
    <row r="346" spans="1:8">
      <c r="A346" s="31"/>
      <c r="H346" s="32"/>
    </row>
    <row r="347" spans="1:8">
      <c r="A347" s="33" t="s">
        <v>32</v>
      </c>
      <c r="H347" s="32"/>
    </row>
    <row r="348" spans="1:8">
      <c r="A348" s="62" t="s">
        <v>25</v>
      </c>
      <c r="B348" s="1125" t="s">
        <v>4</v>
      </c>
      <c r="C348" s="1126"/>
      <c r="D348" s="1127"/>
      <c r="E348" s="63" t="s">
        <v>5</v>
      </c>
      <c r="F348" s="64" t="s">
        <v>6</v>
      </c>
      <c r="G348" s="63" t="s">
        <v>7</v>
      </c>
      <c r="H348" s="65" t="s">
        <v>27</v>
      </c>
    </row>
    <row r="349" spans="1:8" ht="66" customHeight="1">
      <c r="A349" s="34"/>
      <c r="B349" s="1182" t="s">
        <v>963</v>
      </c>
      <c r="C349" s="1183"/>
      <c r="D349" s="1184"/>
      <c r="E349" s="44" t="s">
        <v>14</v>
      </c>
      <c r="F349" s="44">
        <v>0.01</v>
      </c>
      <c r="G349" s="685">
        <f>ROUND(527785.62,0)</f>
        <v>527786</v>
      </c>
      <c r="H349" s="686">
        <f>ROUND((G349*F349),0)</f>
        <v>5278</v>
      </c>
    </row>
    <row r="350" spans="1:8">
      <c r="A350" s="34"/>
      <c r="B350" s="1182"/>
      <c r="C350" s="1183"/>
      <c r="D350" s="1184"/>
      <c r="E350" s="44"/>
      <c r="F350" s="44"/>
      <c r="G350" s="685"/>
      <c r="H350" s="686"/>
    </row>
    <row r="351" spans="1:8">
      <c r="A351" s="34"/>
      <c r="B351" s="1118" t="s">
        <v>30</v>
      </c>
      <c r="C351" s="1121"/>
      <c r="D351" s="1119"/>
      <c r="E351" s="23" t="s">
        <v>30</v>
      </c>
      <c r="F351" s="44"/>
      <c r="G351" s="23" t="s">
        <v>30</v>
      </c>
      <c r="H351" s="38" t="s">
        <v>30</v>
      </c>
    </row>
    <row r="352" spans="1:8">
      <c r="A352" s="31"/>
      <c r="G352" s="71" t="s">
        <v>31</v>
      </c>
      <c r="H352" s="72">
        <f>+SUM(H349:H351)</f>
        <v>5278</v>
      </c>
    </row>
    <row r="353" spans="1:8">
      <c r="A353" s="31"/>
      <c r="H353" s="32"/>
    </row>
    <row r="354" spans="1:8">
      <c r="A354" s="33" t="s">
        <v>33</v>
      </c>
      <c r="H354" s="32"/>
    </row>
    <row r="355" spans="1:8">
      <c r="A355" s="62" t="s">
        <v>25</v>
      </c>
      <c r="B355" s="63" t="s">
        <v>20</v>
      </c>
      <c r="C355" s="63"/>
      <c r="D355" s="63" t="s">
        <v>34</v>
      </c>
      <c r="E355" s="63" t="s">
        <v>35</v>
      </c>
      <c r="F355" s="64" t="s">
        <v>36</v>
      </c>
      <c r="G355" s="63" t="s">
        <v>37</v>
      </c>
      <c r="H355" s="65" t="s">
        <v>27</v>
      </c>
    </row>
    <row r="356" spans="1:8">
      <c r="A356" s="34"/>
      <c r="B356" s="23"/>
      <c r="C356" s="23"/>
      <c r="D356" s="23"/>
      <c r="E356" s="23"/>
      <c r="F356" s="44"/>
      <c r="G356" s="23"/>
      <c r="H356" s="38"/>
    </row>
    <row r="357" spans="1:8">
      <c r="A357" s="34"/>
      <c r="B357" s="23" t="s">
        <v>30</v>
      </c>
      <c r="C357" s="23"/>
      <c r="D357" s="23" t="s">
        <v>30</v>
      </c>
      <c r="E357" s="23" t="s">
        <v>30</v>
      </c>
      <c r="F357" s="44" t="s">
        <v>30</v>
      </c>
      <c r="G357" s="23" t="s">
        <v>30</v>
      </c>
      <c r="H357" s="38" t="s">
        <v>30</v>
      </c>
    </row>
    <row r="358" spans="1:8">
      <c r="A358" s="34"/>
      <c r="B358" s="23" t="s">
        <v>30</v>
      </c>
      <c r="C358" s="23"/>
      <c r="D358" s="23" t="s">
        <v>30</v>
      </c>
      <c r="E358" s="23" t="s">
        <v>30</v>
      </c>
      <c r="F358" s="44" t="s">
        <v>30</v>
      </c>
      <c r="G358" s="23" t="s">
        <v>30</v>
      </c>
      <c r="H358" s="38" t="s">
        <v>30</v>
      </c>
    </row>
    <row r="359" spans="1:8">
      <c r="A359" s="31"/>
      <c r="G359" s="63" t="s">
        <v>31</v>
      </c>
      <c r="H359" s="70">
        <f>+SUM(H356:H358)</f>
        <v>0</v>
      </c>
    </row>
    <row r="360" spans="1:8">
      <c r="A360" s="31"/>
      <c r="H360" s="32"/>
    </row>
    <row r="361" spans="1:8">
      <c r="A361" s="33" t="s">
        <v>38</v>
      </c>
      <c r="H361" s="32"/>
    </row>
    <row r="362" spans="1:8">
      <c r="A362" s="62" t="s">
        <v>25</v>
      </c>
      <c r="B362" s="1125" t="s">
        <v>18</v>
      </c>
      <c r="C362" s="1126"/>
      <c r="D362" s="1127"/>
      <c r="E362" s="63" t="s">
        <v>5</v>
      </c>
      <c r="F362" s="64" t="s">
        <v>19</v>
      </c>
      <c r="G362" s="63" t="s">
        <v>39</v>
      </c>
      <c r="H362" s="65" t="s">
        <v>27</v>
      </c>
    </row>
    <row r="363" spans="1:8">
      <c r="A363" s="34" t="s">
        <v>191</v>
      </c>
      <c r="B363" s="66" t="str">
        <f>VLOOKUP(A363,'PREC-BASE ALC'!A74:F82,2,0)</f>
        <v>Obrero</v>
      </c>
      <c r="C363" s="67"/>
      <c r="D363" s="68"/>
      <c r="E363" s="23" t="str">
        <f>VLOOKUP(A363,'PREC-BASE ALC'!A74:F82,3,0)</f>
        <v>Día</v>
      </c>
      <c r="F363" s="90">
        <v>12</v>
      </c>
      <c r="G363" s="41">
        <f>ROUND((VLOOKUP(A363,'PREC-BASE ALC'!A74:F82,4,0))+(VLOOKUP(A363,'PREC-BASE ALC'!A74:F82,6,0)),0)</f>
        <v>101354</v>
      </c>
      <c r="H363" s="42">
        <f>IF(A363="","",ROUND((G363/F363),0))</f>
        <v>8446</v>
      </c>
    </row>
    <row r="364" spans="1:8">
      <c r="A364" s="34" t="s">
        <v>192</v>
      </c>
      <c r="B364" s="66" t="str">
        <f>VLOOKUP(A364,'PREC-BASE ALC'!A75:F83,2,0)</f>
        <v>Oficial</v>
      </c>
      <c r="C364" s="53"/>
      <c r="D364" s="54"/>
      <c r="E364" s="23" t="str">
        <f>VLOOKUP(A364,'PREC-BASE ALC'!A75:F83,3,0)</f>
        <v>Día</v>
      </c>
      <c r="F364" s="44">
        <v>15</v>
      </c>
      <c r="G364" s="41">
        <f>ROUND((VLOOKUP(A364,'PREC-BASE ALC'!A75:F83,4,0))+(VLOOKUP(A364,'PREC-BASE ALC'!A75:F83,6,0)),0)</f>
        <v>189532</v>
      </c>
      <c r="H364" s="42">
        <f>IF(A364="","",ROUND((G364/F364),0))</f>
        <v>12635</v>
      </c>
    </row>
    <row r="365" spans="1:8">
      <c r="A365" s="34"/>
      <c r="B365" s="1118" t="s">
        <v>30</v>
      </c>
      <c r="C365" s="1121"/>
      <c r="D365" s="1119"/>
      <c r="E365" s="23" t="s">
        <v>30</v>
      </c>
      <c r="F365" s="44"/>
      <c r="G365" s="23" t="s">
        <v>30</v>
      </c>
      <c r="H365" s="30" t="s">
        <v>30</v>
      </c>
    </row>
    <row r="366" spans="1:8">
      <c r="A366" s="31"/>
      <c r="G366" s="63" t="s">
        <v>31</v>
      </c>
      <c r="H366" s="69">
        <f>+SUM(H363:H365)</f>
        <v>21081</v>
      </c>
    </row>
    <row r="367" spans="1:8">
      <c r="A367" s="31"/>
      <c r="H367" s="32"/>
    </row>
    <row r="368" spans="1:8">
      <c r="A368" s="31"/>
      <c r="E368" s="46" t="s">
        <v>40</v>
      </c>
      <c r="H368" s="73">
        <f>+H345+H352+H366</f>
        <v>27966</v>
      </c>
    </row>
    <row r="369" spans="1:8">
      <c r="A369" s="31"/>
      <c r="H369" s="32"/>
    </row>
    <row r="370" spans="1:8">
      <c r="A370" s="31"/>
      <c r="H370" s="32"/>
    </row>
    <row r="371" spans="1:8">
      <c r="A371" s="31"/>
      <c r="H371" s="32"/>
    </row>
    <row r="372" spans="1:8">
      <c r="A372" s="31"/>
      <c r="H372" s="32"/>
    </row>
    <row r="373" spans="1:8">
      <c r="A373" s="1023" t="s">
        <v>12</v>
      </c>
      <c r="B373" s="1024"/>
      <c r="H373" s="32"/>
    </row>
    <row r="374" spans="1:8" ht="15.75">
      <c r="A374" s="1025" t="s">
        <v>1084</v>
      </c>
      <c r="B374" s="1026"/>
      <c r="H374" s="32"/>
    </row>
    <row r="375" spans="1:8">
      <c r="A375" s="1023" t="s">
        <v>1085</v>
      </c>
      <c r="B375" s="1027"/>
      <c r="H375" s="32"/>
    </row>
    <row r="376" spans="1:8" ht="15.75" thickBot="1">
      <c r="A376" s="35"/>
      <c r="B376" s="36"/>
      <c r="C376" s="36"/>
      <c r="D376" s="36"/>
      <c r="E376" s="36"/>
      <c r="F376" s="45"/>
      <c r="G376" s="36"/>
      <c r="H376" s="37"/>
    </row>
    <row r="377" spans="1:8" ht="15.75" thickBot="1"/>
    <row r="378" spans="1:8">
      <c r="A378" s="1129"/>
      <c r="B378" s="1164" t="str">
        <f>B2</f>
        <v>OPTIMIZACION DEL COLECTOR DE ALCANTARILLADO SANITARIO SOBRE LA AVENIDA 26 ENTRE LA CARRERA 6  Y LA CARRERA 7, ENTRE LOS BARRIOS LAS GRANJAS Y AEROPUERTO, EN LA COMUNA 2 DE LA CIUDAD DE NEIVA</v>
      </c>
      <c r="C378" s="1164"/>
      <c r="D378" s="1164"/>
      <c r="E378" s="1164"/>
      <c r="F378" s="1141" t="s">
        <v>0</v>
      </c>
      <c r="G378" s="1142"/>
      <c r="H378" s="1143"/>
    </row>
    <row r="379" spans="1:8">
      <c r="A379" s="1130"/>
      <c r="B379" s="1165"/>
      <c r="C379" s="1165"/>
      <c r="D379" s="1165"/>
      <c r="E379" s="1165"/>
      <c r="F379" s="1118" t="s">
        <v>1</v>
      </c>
      <c r="G379" s="1119"/>
      <c r="H379" s="1144"/>
    </row>
    <row r="380" spans="1:8">
      <c r="A380" s="1131"/>
      <c r="B380" s="1165"/>
      <c r="C380" s="1165"/>
      <c r="D380" s="1165"/>
      <c r="E380" s="1165"/>
      <c r="F380" s="1118" t="s">
        <v>21</v>
      </c>
      <c r="G380" s="1119"/>
      <c r="H380" s="1145"/>
    </row>
    <row r="381" spans="1:8">
      <c r="A381" s="1120" t="str">
        <f>A5</f>
        <v>PRESUPUESTO GENERAL DE OBRA</v>
      </c>
      <c r="B381" s="1121"/>
      <c r="C381" s="1121"/>
      <c r="D381" s="1121"/>
      <c r="E381" s="1119"/>
      <c r="F381" s="1154" t="s">
        <v>41</v>
      </c>
      <c r="G381" s="1154"/>
      <c r="H381" s="1155"/>
    </row>
    <row r="382" spans="1:8">
      <c r="A382" s="1146"/>
      <c r="B382" s="1121"/>
      <c r="C382" s="1121"/>
      <c r="D382" s="1121"/>
      <c r="E382" s="1121"/>
      <c r="F382" s="1121"/>
      <c r="G382" s="1121"/>
      <c r="H382" s="1147"/>
    </row>
    <row r="383" spans="1:8">
      <c r="A383" s="677" t="s">
        <v>62</v>
      </c>
      <c r="B383" s="1125" t="str">
        <f>'INTERVENCION '!B23</f>
        <v xml:space="preserve">Suministro e Instalación de tubería y accesorios en PVC, sello hermético, NTC 3722. </v>
      </c>
      <c r="C383" s="1126"/>
      <c r="D383" s="1126"/>
      <c r="E383" s="1126"/>
      <c r="F383" s="1127"/>
      <c r="G383" s="63" t="s">
        <v>23</v>
      </c>
      <c r="H383" s="65" t="s">
        <v>14</v>
      </c>
    </row>
    <row r="384" spans="1:8" ht="44.25" customHeight="1">
      <c r="A384" s="87" t="s">
        <v>63</v>
      </c>
      <c r="B384" s="1156" t="s">
        <v>957</v>
      </c>
      <c r="C384" s="1157"/>
      <c r="D384" s="1157"/>
      <c r="E384" s="1157"/>
      <c r="F384" s="1158"/>
      <c r="G384" s="59"/>
      <c r="H384" s="61"/>
    </row>
    <row r="385" spans="1:8">
      <c r="A385" s="31"/>
      <c r="H385" s="32"/>
    </row>
    <row r="386" spans="1:8">
      <c r="A386" s="31"/>
      <c r="H386" s="32"/>
    </row>
    <row r="387" spans="1:8">
      <c r="A387" s="33" t="s">
        <v>24</v>
      </c>
      <c r="H387" s="32"/>
    </row>
    <row r="388" spans="1:8">
      <c r="A388" s="62" t="s">
        <v>25</v>
      </c>
      <c r="B388" s="1125" t="s">
        <v>4</v>
      </c>
      <c r="C388" s="1126"/>
      <c r="D388" s="1127"/>
      <c r="E388" s="63" t="s">
        <v>5</v>
      </c>
      <c r="F388" s="64" t="s">
        <v>26</v>
      </c>
      <c r="G388" s="63" t="s">
        <v>7</v>
      </c>
      <c r="H388" s="65" t="s">
        <v>27</v>
      </c>
    </row>
    <row r="389" spans="1:8">
      <c r="A389" s="34" t="s">
        <v>613</v>
      </c>
      <c r="B389" s="66" t="str">
        <f>VLOOKUP(A389,'PREC-BASE ALC'!$A$42:D68,2,0)</f>
        <v>Herramienta Menor</v>
      </c>
      <c r="C389" s="67"/>
      <c r="D389" s="68"/>
      <c r="E389" s="44" t="str">
        <f>VLOOKUP(A389,'PREC-BASE ALC'!$A$42:D68,3,0)</f>
        <v>Dia</v>
      </c>
      <c r="F389" s="76">
        <v>13</v>
      </c>
      <c r="G389" s="41">
        <f>VLOOKUP(A389,'PREC-BASE ALC'!$A$42:D68,4,0)</f>
        <v>36154.472854915381</v>
      </c>
      <c r="H389" s="38">
        <f>ROUND((G389/F389),0)</f>
        <v>2781</v>
      </c>
    </row>
    <row r="390" spans="1:8">
      <c r="A390" s="34" t="s">
        <v>615</v>
      </c>
      <c r="B390" s="66" t="str">
        <f>VLOOKUP(A390,'PREC-BASE ALC'!$A$42:D69,2,0)</f>
        <v>Equipo diferencial cap. 3 ton. Con cadena de 3 mtrs.</v>
      </c>
      <c r="C390" s="67"/>
      <c r="D390" s="68"/>
      <c r="E390" s="44" t="str">
        <f>VLOOKUP(A390,'PREC-BASE ALC'!$A$42:D69,3,0)</f>
        <v>Día</v>
      </c>
      <c r="F390" s="76">
        <v>4</v>
      </c>
      <c r="G390" s="41">
        <f>VLOOKUP(A390,'PREC-BASE ALC'!$A$42:D69,4,0)</f>
        <v>30719.732495364497</v>
      </c>
      <c r="H390" s="38">
        <f>ROUND((G390/F390),0)</f>
        <v>7680</v>
      </c>
    </row>
    <row r="391" spans="1:8">
      <c r="A391" s="34"/>
      <c r="B391" s="1122"/>
      <c r="C391" s="1123"/>
      <c r="D391" s="1128"/>
      <c r="E391" s="23" t="s">
        <v>30</v>
      </c>
      <c r="F391" s="44"/>
      <c r="G391" s="23" t="s">
        <v>30</v>
      </c>
      <c r="H391" s="38" t="s">
        <v>30</v>
      </c>
    </row>
    <row r="392" spans="1:8">
      <c r="A392" s="31"/>
      <c r="G392" s="71" t="s">
        <v>31</v>
      </c>
      <c r="H392" s="72">
        <f>+SUM(H389:H391)</f>
        <v>10461</v>
      </c>
    </row>
    <row r="393" spans="1:8" ht="30" customHeight="1">
      <c r="A393" s="31"/>
      <c r="H393" s="32"/>
    </row>
    <row r="394" spans="1:8" ht="30" customHeight="1">
      <c r="A394" s="33" t="s">
        <v>32</v>
      </c>
      <c r="H394" s="32"/>
    </row>
    <row r="395" spans="1:8" ht="28.5" customHeight="1">
      <c r="A395" s="62" t="s">
        <v>25</v>
      </c>
      <c r="B395" s="1125" t="s">
        <v>4</v>
      </c>
      <c r="C395" s="1126"/>
      <c r="D395" s="1127"/>
      <c r="E395" s="63" t="s">
        <v>5</v>
      </c>
      <c r="F395" s="64" t="s">
        <v>6</v>
      </c>
      <c r="G395" s="63" t="s">
        <v>7</v>
      </c>
      <c r="H395" s="65" t="s">
        <v>27</v>
      </c>
    </row>
    <row r="396" spans="1:8">
      <c r="A396" s="34" t="s">
        <v>323</v>
      </c>
      <c r="B396" s="66" t="str">
        <f>VLOOKUP(A396,'PREC-BASE ALC'!A89:E339,2,0)</f>
        <v>Tubería PVC pared estructural de  54" (Tubo x metro)</v>
      </c>
      <c r="C396" s="67"/>
      <c r="D396" s="68"/>
      <c r="E396" s="44" t="str">
        <f>VLOOKUP(A396,'PREC-BASE ALC'!A89:E339,3,0)</f>
        <v xml:space="preserve">ML </v>
      </c>
      <c r="F396" s="44">
        <v>1</v>
      </c>
      <c r="G396" s="88">
        <f>ROUND(VLOOKUP(A396,'PREC-BASE ALC'!A89:E339,4,0),0)</f>
        <v>5049600</v>
      </c>
      <c r="H396" s="42">
        <f>ROUND((G396*F396),0)</f>
        <v>5049600</v>
      </c>
    </row>
    <row r="397" spans="1:8">
      <c r="A397" s="34" t="s">
        <v>539</v>
      </c>
      <c r="B397" s="66" t="str">
        <f>VLOOKUP(A397,'PREC-BASE ALC'!A90:E340,2,0)</f>
        <v>Mixto (50% arena + 50% gravilla) (Incluye iva mas transporte)</v>
      </c>
      <c r="C397" s="67"/>
      <c r="D397" s="68"/>
      <c r="E397" s="44" t="str">
        <f>VLOOKUP(A397,'PREC-BASE ALC'!A90:E340,3,0)</f>
        <v>M3</v>
      </c>
      <c r="F397" s="44">
        <v>1.6</v>
      </c>
      <c r="G397" s="88">
        <f>ROUND(VLOOKUP(A397,'PREC-BASE ALC'!A90:E340,4,0),0)</f>
        <v>132577</v>
      </c>
      <c r="H397" s="42">
        <f t="shared" ref="H397:H398" si="0">ROUND((G397*F397),0)</f>
        <v>212123</v>
      </c>
    </row>
    <row r="398" spans="1:8">
      <c r="A398" s="34" t="s">
        <v>364</v>
      </c>
      <c r="B398" s="66" t="str">
        <f>VLOOKUP(A398,'PREC-BASE ALC'!A91:E341,2,0)</f>
        <v>Lubricante para tubería PVC (500 Gr)</v>
      </c>
      <c r="C398" s="67"/>
      <c r="D398" s="68"/>
      <c r="E398" s="44" t="str">
        <f>VLOOKUP(A398,'PREC-BASE ALC'!A91:E341,3,0)</f>
        <v xml:space="preserve">UND </v>
      </c>
      <c r="F398" s="44">
        <v>0.7</v>
      </c>
      <c r="G398" s="88">
        <f>ROUND(VLOOKUP(A398,'PREC-BASE ALC'!A91:E341,4,0),0)</f>
        <v>32379</v>
      </c>
      <c r="H398" s="42">
        <f t="shared" si="0"/>
        <v>22665</v>
      </c>
    </row>
    <row r="399" spans="1:8">
      <c r="A399" s="31"/>
      <c r="G399" s="71" t="s">
        <v>31</v>
      </c>
      <c r="H399" s="72">
        <f>+SUM(H396:H398)</f>
        <v>5284388</v>
      </c>
    </row>
    <row r="400" spans="1:8">
      <c r="A400" s="31"/>
      <c r="H400" s="32"/>
    </row>
    <row r="401" spans="1:8">
      <c r="A401" s="33" t="s">
        <v>33</v>
      </c>
      <c r="H401" s="32"/>
    </row>
    <row r="402" spans="1:8">
      <c r="A402" s="62" t="s">
        <v>25</v>
      </c>
      <c r="B402" s="63" t="s">
        <v>20</v>
      </c>
      <c r="C402" s="63"/>
      <c r="D402" s="63" t="s">
        <v>34</v>
      </c>
      <c r="E402" s="63" t="s">
        <v>35</v>
      </c>
      <c r="F402" s="64" t="s">
        <v>36</v>
      </c>
      <c r="G402" s="63" t="s">
        <v>37</v>
      </c>
      <c r="H402" s="65" t="s">
        <v>27</v>
      </c>
    </row>
    <row r="403" spans="1:8">
      <c r="A403" s="34"/>
      <c r="B403" s="23"/>
      <c r="C403" s="23"/>
      <c r="D403" s="23"/>
      <c r="E403" s="23"/>
      <c r="F403" s="44"/>
      <c r="G403" s="23"/>
      <c r="H403" s="38"/>
    </row>
    <row r="404" spans="1:8">
      <c r="A404" s="34"/>
      <c r="B404" s="23" t="s">
        <v>30</v>
      </c>
      <c r="C404" s="23"/>
      <c r="D404" s="23" t="s">
        <v>30</v>
      </c>
      <c r="E404" s="23" t="s">
        <v>30</v>
      </c>
      <c r="F404" s="44" t="s">
        <v>30</v>
      </c>
      <c r="G404" s="23" t="s">
        <v>30</v>
      </c>
      <c r="H404" s="38" t="s">
        <v>30</v>
      </c>
    </row>
    <row r="405" spans="1:8">
      <c r="A405" s="34"/>
      <c r="B405" s="23" t="s">
        <v>30</v>
      </c>
      <c r="C405" s="23"/>
      <c r="D405" s="23" t="s">
        <v>30</v>
      </c>
      <c r="E405" s="23" t="s">
        <v>30</v>
      </c>
      <c r="F405" s="44" t="s">
        <v>30</v>
      </c>
      <c r="G405" s="23" t="s">
        <v>30</v>
      </c>
      <c r="H405" s="38" t="s">
        <v>30</v>
      </c>
    </row>
    <row r="406" spans="1:8">
      <c r="A406" s="31"/>
      <c r="G406" s="63" t="s">
        <v>31</v>
      </c>
      <c r="H406" s="70">
        <f>+SUM(H403:H405)</f>
        <v>0</v>
      </c>
    </row>
    <row r="407" spans="1:8">
      <c r="A407" s="31"/>
      <c r="H407" s="32"/>
    </row>
    <row r="408" spans="1:8">
      <c r="A408" s="33" t="s">
        <v>38</v>
      </c>
      <c r="H408" s="32"/>
    </row>
    <row r="409" spans="1:8">
      <c r="A409" s="58" t="s">
        <v>25</v>
      </c>
      <c r="B409" s="1159" t="s">
        <v>18</v>
      </c>
      <c r="C409" s="1160"/>
      <c r="D409" s="1161"/>
      <c r="E409" s="59" t="s">
        <v>5</v>
      </c>
      <c r="F409" s="60" t="s">
        <v>19</v>
      </c>
      <c r="G409" s="59" t="s">
        <v>39</v>
      </c>
      <c r="H409" s="61" t="s">
        <v>27</v>
      </c>
    </row>
    <row r="410" spans="1:8">
      <c r="A410" s="34" t="s">
        <v>172</v>
      </c>
      <c r="B410" s="66" t="str">
        <f>VLOOKUP(A410,'PREC-BASE ALC'!A74:F82,2,0)</f>
        <v>Grupo 2: Instalaciones hidráulica y sanitaria (Ofi+3Obr)</v>
      </c>
      <c r="C410" s="67"/>
      <c r="D410" s="68"/>
      <c r="E410" s="23" t="str">
        <f>VLOOKUP(A410,'PREC-BASE ALC'!A74:E82,3,0)</f>
        <v>Día</v>
      </c>
      <c r="F410" s="90">
        <v>6</v>
      </c>
      <c r="G410" s="41">
        <f>ROUND((VLOOKUP(A410,'PREC-BASE ALC'!A74:F82,4,0))+(VLOOKUP(A410,'PREC-BASE ALC'!A74:F82,6,0)),0)</f>
        <v>493594</v>
      </c>
      <c r="H410" s="42">
        <f>IF(A410="","",ROUND((G410/F410),0))</f>
        <v>82266</v>
      </c>
    </row>
    <row r="411" spans="1:8">
      <c r="A411" s="34"/>
      <c r="B411" s="66" t="s">
        <v>30</v>
      </c>
      <c r="C411" s="67"/>
      <c r="D411" s="68"/>
      <c r="E411" s="23" t="s">
        <v>30</v>
      </c>
      <c r="F411" s="44"/>
      <c r="G411" s="23" t="s">
        <v>30</v>
      </c>
      <c r="H411" s="30" t="s">
        <v>30</v>
      </c>
    </row>
    <row r="412" spans="1:8">
      <c r="A412" s="34"/>
      <c r="B412" s="1118" t="s">
        <v>30</v>
      </c>
      <c r="C412" s="1121"/>
      <c r="D412" s="1119"/>
      <c r="E412" s="23" t="s">
        <v>30</v>
      </c>
      <c r="F412" s="44"/>
      <c r="G412" s="23" t="s">
        <v>30</v>
      </c>
      <c r="H412" s="30" t="s">
        <v>30</v>
      </c>
    </row>
    <row r="413" spans="1:8">
      <c r="A413" s="31"/>
      <c r="G413" s="63" t="s">
        <v>31</v>
      </c>
      <c r="H413" s="69">
        <f>+SUM(H410:H412)</f>
        <v>82266</v>
      </c>
    </row>
    <row r="414" spans="1:8">
      <c r="A414" s="31"/>
      <c r="H414" s="32"/>
    </row>
    <row r="415" spans="1:8">
      <c r="A415" s="31"/>
      <c r="E415" s="46" t="s">
        <v>40</v>
      </c>
      <c r="H415" s="73">
        <f>+H392+H399+H413</f>
        <v>5377115</v>
      </c>
    </row>
    <row r="416" spans="1:8">
      <c r="A416" s="31"/>
      <c r="H416" s="32"/>
    </row>
    <row r="417" spans="1:8">
      <c r="A417" s="31"/>
      <c r="H417" s="32"/>
    </row>
    <row r="418" spans="1:8">
      <c r="A418" s="31"/>
      <c r="H418" s="32"/>
    </row>
    <row r="419" spans="1:8">
      <c r="A419" s="31"/>
      <c r="H419" s="32"/>
    </row>
    <row r="420" spans="1:8">
      <c r="A420" s="1023" t="s">
        <v>12</v>
      </c>
      <c r="B420" s="1024"/>
      <c r="H420" s="32"/>
    </row>
    <row r="421" spans="1:8" ht="15.75">
      <c r="A421" s="1025" t="s">
        <v>1084</v>
      </c>
      <c r="B421" s="1026"/>
      <c r="H421" s="32"/>
    </row>
    <row r="422" spans="1:8">
      <c r="A422" s="1023" t="s">
        <v>1085</v>
      </c>
      <c r="B422" s="1027"/>
      <c r="H422" s="32"/>
    </row>
    <row r="423" spans="1:8" ht="15.75" thickBot="1">
      <c r="A423" s="35"/>
      <c r="B423" s="36"/>
      <c r="C423" s="36"/>
      <c r="D423" s="36"/>
      <c r="E423" s="36"/>
      <c r="F423" s="45"/>
      <c r="G423" s="36"/>
      <c r="H423" s="37"/>
    </row>
    <row r="424" spans="1:8" ht="15.75" thickBot="1"/>
    <row r="425" spans="1:8" ht="30" customHeight="1">
      <c r="A425" s="1129"/>
      <c r="B425" s="1164" t="str">
        <f>B2</f>
        <v>OPTIMIZACION DEL COLECTOR DE ALCANTARILLADO SANITARIO SOBRE LA AVENIDA 26 ENTRE LA CARRERA 6  Y LA CARRERA 7, ENTRE LOS BARRIOS LAS GRANJAS Y AEROPUERTO, EN LA COMUNA 2 DE LA CIUDAD DE NEIVA</v>
      </c>
      <c r="C425" s="1164"/>
      <c r="D425" s="1164"/>
      <c r="E425" s="1164"/>
      <c r="F425" s="1141" t="s">
        <v>0</v>
      </c>
      <c r="G425" s="1142"/>
      <c r="H425" s="1143"/>
    </row>
    <row r="426" spans="1:8">
      <c r="A426" s="1130"/>
      <c r="B426" s="1165"/>
      <c r="C426" s="1165"/>
      <c r="D426" s="1165"/>
      <c r="E426" s="1165"/>
      <c r="F426" s="1118" t="s">
        <v>1</v>
      </c>
      <c r="G426" s="1119"/>
      <c r="H426" s="1144"/>
    </row>
    <row r="427" spans="1:8">
      <c r="A427" s="1131"/>
      <c r="B427" s="1165"/>
      <c r="C427" s="1165"/>
      <c r="D427" s="1165"/>
      <c r="E427" s="1165"/>
      <c r="F427" s="1118" t="s">
        <v>21</v>
      </c>
      <c r="G427" s="1119"/>
      <c r="H427" s="1145"/>
    </row>
    <row r="428" spans="1:8">
      <c r="A428" s="1120" t="str">
        <f>A5</f>
        <v>PRESUPUESTO GENERAL DE OBRA</v>
      </c>
      <c r="B428" s="1121"/>
      <c r="C428" s="1121"/>
      <c r="D428" s="1121"/>
      <c r="E428" s="1119"/>
      <c r="F428" s="1154" t="s">
        <v>41</v>
      </c>
      <c r="G428" s="1154"/>
      <c r="H428" s="1155"/>
    </row>
    <row r="429" spans="1:8">
      <c r="A429" s="1146"/>
      <c r="B429" s="1121"/>
      <c r="C429" s="1121"/>
      <c r="D429" s="1121"/>
      <c r="E429" s="1121"/>
      <c r="F429" s="1121"/>
      <c r="G429" s="1121"/>
      <c r="H429" s="1147"/>
    </row>
    <row r="430" spans="1:8">
      <c r="A430" s="677" t="s">
        <v>64</v>
      </c>
      <c r="B430" s="1125" t="str">
        <f>'INTERVENCION '!B26</f>
        <v xml:space="preserve">Construcción de pozos de inspección </v>
      </c>
      <c r="C430" s="1126"/>
      <c r="D430" s="1126"/>
      <c r="E430" s="1126"/>
      <c r="F430" s="1127"/>
      <c r="G430" s="63" t="s">
        <v>23</v>
      </c>
      <c r="H430" s="65" t="s">
        <v>46</v>
      </c>
    </row>
    <row r="431" spans="1:8" ht="57.75" customHeight="1">
      <c r="A431" s="677" t="s">
        <v>65</v>
      </c>
      <c r="B431" s="1156" t="s">
        <v>836</v>
      </c>
      <c r="C431" s="1157"/>
      <c r="D431" s="1157"/>
      <c r="E431" s="1157"/>
      <c r="F431" s="1158"/>
      <c r="G431" s="59"/>
      <c r="H431" s="61"/>
    </row>
    <row r="432" spans="1:8">
      <c r="A432" s="31"/>
      <c r="H432" s="32"/>
    </row>
    <row r="433" spans="1:8">
      <c r="A433" s="31"/>
      <c r="H433" s="32"/>
    </row>
    <row r="434" spans="1:8">
      <c r="A434" s="33" t="s">
        <v>24</v>
      </c>
      <c r="H434" s="32"/>
    </row>
    <row r="435" spans="1:8">
      <c r="A435" s="62" t="s">
        <v>25</v>
      </c>
      <c r="B435" s="1125" t="s">
        <v>4</v>
      </c>
      <c r="C435" s="1126"/>
      <c r="D435" s="1127"/>
      <c r="E435" s="63" t="s">
        <v>5</v>
      </c>
      <c r="F435" s="64" t="s">
        <v>26</v>
      </c>
      <c r="G435" s="63" t="s">
        <v>7</v>
      </c>
      <c r="H435" s="65" t="s">
        <v>27</v>
      </c>
    </row>
    <row r="436" spans="1:8">
      <c r="A436" s="34" t="s">
        <v>613</v>
      </c>
      <c r="B436" s="66" t="str">
        <f>VLOOKUP(A436,'PREC-BASE ALC'!A42:D68,2,0)</f>
        <v>Herramienta Menor</v>
      </c>
      <c r="C436" s="67"/>
      <c r="D436" s="68"/>
      <c r="E436" s="44" t="str">
        <f>VLOOKUP(A436,'PREC-BASE ALC'!A42:D68,3,0)</f>
        <v>Dia</v>
      </c>
      <c r="F436" s="76">
        <v>0.6</v>
      </c>
      <c r="G436" s="41">
        <f>ROUND(VLOOKUP(A436,'PREC-BASE ALC'!A42:E68,4,0),0)</f>
        <v>36154</v>
      </c>
      <c r="H436" s="38">
        <f>ROUND((G436/F436),0)</f>
        <v>60257</v>
      </c>
    </row>
    <row r="437" spans="1:8">
      <c r="A437" s="34" t="s">
        <v>614</v>
      </c>
      <c r="B437" s="66" t="str">
        <f>VLOOKUP(A437,'PREC-BASE ALC'!A43:D69,2,0)</f>
        <v>Formaleta metálica para pozo</v>
      </c>
      <c r="C437" s="53"/>
      <c r="D437" s="54"/>
      <c r="E437" s="44" t="str">
        <f>VLOOKUP(A437,'PREC-BASE ALC'!A43:D69,3,0)</f>
        <v>Día</v>
      </c>
      <c r="F437" s="76">
        <v>0.6</v>
      </c>
      <c r="G437" s="41">
        <f>ROUND(VLOOKUP(A437,'PREC-BASE ALC'!A43:E69,4,0),0)</f>
        <v>72309</v>
      </c>
      <c r="H437" s="38">
        <f>ROUND((G437/F437),0)</f>
        <v>120515</v>
      </c>
    </row>
    <row r="438" spans="1:8">
      <c r="A438" s="34" t="s">
        <v>612</v>
      </c>
      <c r="B438" s="66" t="str">
        <f>VLOOKUP(A438,'PREC-BASE ALC'!A44:D70,2,0)</f>
        <v xml:space="preserve">Mezcladora mecánica (1.5 bultos) </v>
      </c>
      <c r="C438" s="53"/>
      <c r="D438" s="54"/>
      <c r="E438" s="44" t="str">
        <f>VLOOKUP(A438,'PREC-BASE ALC'!A44:D70,3,0)</f>
        <v>Dia</v>
      </c>
      <c r="F438" s="76">
        <v>3</v>
      </c>
      <c r="G438" s="41">
        <f>ROUND(VLOOKUP(A438,'PREC-BASE ALC'!A44:E70,4,0),0)</f>
        <v>62186</v>
      </c>
      <c r="H438" s="38">
        <f>ROUND((G438/F438),0)</f>
        <v>20729</v>
      </c>
    </row>
    <row r="439" spans="1:8">
      <c r="A439" s="34"/>
      <c r="B439" s="1122"/>
      <c r="C439" s="1123"/>
      <c r="D439" s="1128"/>
      <c r="E439" s="23" t="s">
        <v>30</v>
      </c>
      <c r="F439" s="44"/>
      <c r="G439" s="23" t="s">
        <v>30</v>
      </c>
      <c r="H439" s="38" t="s">
        <v>30</v>
      </c>
    </row>
    <row r="440" spans="1:8">
      <c r="A440" s="34"/>
      <c r="B440" s="1122"/>
      <c r="C440" s="1123"/>
      <c r="D440" s="1128"/>
      <c r="E440" s="23" t="s">
        <v>30</v>
      </c>
      <c r="F440" s="44"/>
      <c r="G440" s="23" t="s">
        <v>30</v>
      </c>
      <c r="H440" s="38" t="s">
        <v>30</v>
      </c>
    </row>
    <row r="441" spans="1:8">
      <c r="A441" s="34"/>
      <c r="B441" s="1122"/>
      <c r="C441" s="1123"/>
      <c r="D441" s="1128"/>
      <c r="E441" s="23" t="s">
        <v>30</v>
      </c>
      <c r="F441" s="44"/>
      <c r="G441" s="23" t="s">
        <v>30</v>
      </c>
      <c r="H441" s="38" t="s">
        <v>30</v>
      </c>
    </row>
    <row r="442" spans="1:8">
      <c r="A442" s="31"/>
      <c r="G442" s="71" t="s">
        <v>31</v>
      </c>
      <c r="H442" s="77">
        <f>+SUM(H436:H441)</f>
        <v>201501</v>
      </c>
    </row>
    <row r="443" spans="1:8">
      <c r="A443" s="31"/>
      <c r="H443" s="32"/>
    </row>
    <row r="444" spans="1:8">
      <c r="A444" s="33" t="s">
        <v>32</v>
      </c>
      <c r="H444" s="32"/>
    </row>
    <row r="445" spans="1:8">
      <c r="A445" s="62" t="s">
        <v>25</v>
      </c>
      <c r="B445" s="1125" t="s">
        <v>4</v>
      </c>
      <c r="C445" s="1126"/>
      <c r="D445" s="1127"/>
      <c r="E445" s="63" t="s">
        <v>5</v>
      </c>
      <c r="F445" s="64" t="s">
        <v>6</v>
      </c>
      <c r="G445" s="63" t="s">
        <v>7</v>
      </c>
      <c r="H445" s="65" t="s">
        <v>27</v>
      </c>
    </row>
    <row r="446" spans="1:8">
      <c r="A446" s="34" t="s">
        <v>556</v>
      </c>
      <c r="B446" s="66" t="str">
        <f>VLOOKUP(A446,'PREC-BASE ALC'!A89:E339,2,0)</f>
        <v>Concreto 3.000 psi</v>
      </c>
      <c r="C446" s="67"/>
      <c r="D446" s="68"/>
      <c r="E446" s="23" t="str">
        <f>VLOOKUP(A446,'PREC-BASE ALC'!A89:E339,3,0)</f>
        <v>M3</v>
      </c>
      <c r="F446" s="90">
        <v>2.4500000000000002</v>
      </c>
      <c r="G446" s="41">
        <f>ROUND(VLOOKUP(A446,'PREC-BASE ALC'!A89:E339,4,0),0)</f>
        <v>635737</v>
      </c>
      <c r="H446" s="38">
        <f>ROUND((G446*F446),0)</f>
        <v>1557556</v>
      </c>
    </row>
    <row r="447" spans="1:8">
      <c r="A447" s="34" t="s">
        <v>506</v>
      </c>
      <c r="B447" s="66" t="str">
        <f>VLOOKUP(A447,'PREC-BASE ALC'!A90:E340,2,0)</f>
        <v>Tapa en HF para pozo, incluye aro en HF</v>
      </c>
      <c r="C447" s="67"/>
      <c r="D447" s="68"/>
      <c r="E447" s="23" t="str">
        <f>VLOOKUP(A447,'PREC-BASE ALC'!A90:E340,3,0)</f>
        <v>UND</v>
      </c>
      <c r="F447" s="90">
        <v>1</v>
      </c>
      <c r="G447" s="41">
        <f>ROUND(VLOOKUP(A447,'PREC-BASE ALC'!A90:E340,4,0),0)</f>
        <v>1084634</v>
      </c>
      <c r="H447" s="38">
        <f t="shared" ref="H447:H450" si="1">ROUND((G447*F447),0)</f>
        <v>1084634</v>
      </c>
    </row>
    <row r="448" spans="1:8">
      <c r="A448" s="34" t="s">
        <v>545</v>
      </c>
      <c r="B448" s="66" t="str">
        <f>VLOOKUP(A448,'PREC-BASE ALC'!A91:E341,2,0)</f>
        <v>Madera para formaleta</v>
      </c>
      <c r="C448" s="67"/>
      <c r="D448" s="68"/>
      <c r="E448" s="23" t="str">
        <f>VLOOKUP(A448,'PREC-BASE ALC'!A91:E341,3,0)</f>
        <v>M2</v>
      </c>
      <c r="F448" s="90">
        <v>0.8</v>
      </c>
      <c r="G448" s="41">
        <f>ROUND(VLOOKUP(A448,'PREC-BASE ALC'!A91:E341,4,0),0)</f>
        <v>55735</v>
      </c>
      <c r="H448" s="38">
        <f t="shared" si="1"/>
        <v>44588</v>
      </c>
    </row>
    <row r="449" spans="1:8">
      <c r="A449" s="34" t="s">
        <v>536</v>
      </c>
      <c r="B449" s="66" t="str">
        <f>VLOOKUP(A449,'PREC-BASE ALC'!A92:E342,2,0)</f>
        <v>Paso para escalera en hierro de 5/8" (Incluye anticorrosivo)</v>
      </c>
      <c r="C449" s="67"/>
      <c r="D449" s="68"/>
      <c r="E449" s="23" t="str">
        <f>VLOOKUP(A449,'PREC-BASE ALC'!A92:E342,3,0)</f>
        <v>UND</v>
      </c>
      <c r="F449" s="90">
        <v>6</v>
      </c>
      <c r="G449" s="41">
        <f>ROUND(VLOOKUP(A449,'PREC-BASE ALC'!A92:E342,4,0),0)</f>
        <v>9400</v>
      </c>
      <c r="H449" s="38">
        <f t="shared" si="1"/>
        <v>56400</v>
      </c>
    </row>
    <row r="450" spans="1:8">
      <c r="A450" s="34" t="s">
        <v>581</v>
      </c>
      <c r="B450" s="66" t="str">
        <f>VLOOKUP(A450,'PREC-BASE ALC'!A89:E343,2,0)</f>
        <v xml:space="preserve">Acero de refuerzo de 60.000psi- </v>
      </c>
      <c r="C450" s="67"/>
      <c r="D450" s="68"/>
      <c r="E450" s="23" t="str">
        <f>VLOOKUP(A450,'PREC-BASE ALC'!A89:E339,3,0)</f>
        <v>Kg</v>
      </c>
      <c r="F450" s="90">
        <v>5</v>
      </c>
      <c r="G450" s="41">
        <f>ROUND(VLOOKUP(A450,'PREC-BASE ALC'!A89:E343,4,0),0)</f>
        <v>9574</v>
      </c>
      <c r="H450" s="38">
        <f t="shared" si="1"/>
        <v>47870</v>
      </c>
    </row>
    <row r="451" spans="1:8">
      <c r="A451" s="34"/>
      <c r="B451" s="66" t="s">
        <v>30</v>
      </c>
      <c r="C451" s="67"/>
      <c r="D451" s="68"/>
      <c r="E451" s="23" t="s">
        <v>30</v>
      </c>
      <c r="F451" s="44"/>
      <c r="G451" s="23" t="s">
        <v>30</v>
      </c>
      <c r="H451" s="38" t="s">
        <v>30</v>
      </c>
    </row>
    <row r="452" spans="1:8">
      <c r="A452" s="31"/>
      <c r="G452" s="71" t="s">
        <v>31</v>
      </c>
      <c r="H452" s="72">
        <f>+SUM(H446:H451)</f>
        <v>2791048</v>
      </c>
    </row>
    <row r="453" spans="1:8">
      <c r="A453" s="31"/>
      <c r="H453" s="32"/>
    </row>
    <row r="454" spans="1:8">
      <c r="A454" s="33" t="s">
        <v>33</v>
      </c>
      <c r="H454" s="32"/>
    </row>
    <row r="455" spans="1:8">
      <c r="A455" s="62" t="s">
        <v>25</v>
      </c>
      <c r="B455" s="1125" t="s">
        <v>20</v>
      </c>
      <c r="C455" s="1127"/>
      <c r="D455" s="63" t="s">
        <v>34</v>
      </c>
      <c r="E455" s="63"/>
      <c r="F455" s="64" t="s">
        <v>36</v>
      </c>
      <c r="G455" s="63" t="s">
        <v>37</v>
      </c>
      <c r="H455" s="65" t="s">
        <v>27</v>
      </c>
    </row>
    <row r="456" spans="1:8">
      <c r="A456" s="34"/>
      <c r="B456" s="1177"/>
      <c r="C456" s="1178"/>
      <c r="D456" s="44"/>
      <c r="E456" s="44"/>
      <c r="F456" s="44"/>
      <c r="G456" s="47"/>
      <c r="H456" s="48">
        <f>+F456*G456</f>
        <v>0</v>
      </c>
    </row>
    <row r="457" spans="1:8">
      <c r="A457" s="34"/>
      <c r="B457" s="55"/>
      <c r="C457" s="57"/>
      <c r="D457" s="44"/>
      <c r="E457" s="44"/>
      <c r="F457" s="44"/>
      <c r="G457" s="47"/>
      <c r="H457" s="48"/>
    </row>
    <row r="458" spans="1:8">
      <c r="A458" s="34"/>
      <c r="B458" s="1118" t="s">
        <v>30</v>
      </c>
      <c r="C458" s="1119"/>
      <c r="D458" s="23" t="s">
        <v>30</v>
      </c>
      <c r="E458" s="23" t="s">
        <v>30</v>
      </c>
      <c r="F458" s="44" t="s">
        <v>30</v>
      </c>
      <c r="G458" s="23" t="s">
        <v>30</v>
      </c>
      <c r="H458" s="38" t="s">
        <v>30</v>
      </c>
    </row>
    <row r="459" spans="1:8">
      <c r="A459" s="34"/>
      <c r="B459" s="1118" t="s">
        <v>30</v>
      </c>
      <c r="C459" s="1119"/>
      <c r="D459" s="23" t="s">
        <v>30</v>
      </c>
      <c r="E459" s="23" t="s">
        <v>30</v>
      </c>
      <c r="F459" s="44" t="s">
        <v>30</v>
      </c>
      <c r="G459" s="23" t="s">
        <v>30</v>
      </c>
      <c r="H459" s="38" t="s">
        <v>30</v>
      </c>
    </row>
    <row r="460" spans="1:8">
      <c r="A460" s="31"/>
      <c r="G460" s="63" t="s">
        <v>31</v>
      </c>
      <c r="H460" s="70">
        <f>+SUM(H456:H459)</f>
        <v>0</v>
      </c>
    </row>
    <row r="461" spans="1:8">
      <c r="A461" s="31"/>
      <c r="H461" s="32"/>
    </row>
    <row r="462" spans="1:8">
      <c r="A462" s="33" t="s">
        <v>38</v>
      </c>
      <c r="H462" s="32"/>
    </row>
    <row r="463" spans="1:8">
      <c r="A463" s="58" t="s">
        <v>25</v>
      </c>
      <c r="B463" s="1159" t="s">
        <v>18</v>
      </c>
      <c r="C463" s="1160"/>
      <c r="D463" s="1161"/>
      <c r="E463" s="59" t="s">
        <v>5</v>
      </c>
      <c r="F463" s="60" t="s">
        <v>19</v>
      </c>
      <c r="G463" s="59" t="s">
        <v>39</v>
      </c>
      <c r="H463" s="61" t="s">
        <v>27</v>
      </c>
    </row>
    <row r="464" spans="1:8">
      <c r="A464" s="34" t="s">
        <v>161</v>
      </c>
      <c r="B464" s="66" t="str">
        <f>VLOOKUP(A464,'PREC-BASE ALC'!A74:F82,2,0)</f>
        <v>Grupo 3: Mezclas (Ofi+4Obr)</v>
      </c>
      <c r="C464" s="67"/>
      <c r="D464" s="68"/>
      <c r="E464" s="23" t="str">
        <f>VLOOKUP(A464,'PREC-BASE ALC'!A74:E82,3,0)</f>
        <v>Día</v>
      </c>
      <c r="F464" s="90">
        <v>0.75</v>
      </c>
      <c r="G464" s="41">
        <f>ROUND((VLOOKUP(A464,'PREC-BASE ALC'!A74:F82,4,0))+(VLOOKUP(A464,'PREC-BASE ALC'!A74:F82,6,0)),0)</f>
        <v>594948</v>
      </c>
      <c r="H464" s="42">
        <f>IF(A464="","",ROUND((G464/F464),0))</f>
        <v>793264</v>
      </c>
    </row>
    <row r="465" spans="1:8">
      <c r="A465" s="34"/>
      <c r="B465" s="66"/>
      <c r="C465" s="67"/>
      <c r="D465" s="68"/>
      <c r="E465" s="23"/>
      <c r="F465" s="90"/>
      <c r="G465" s="41"/>
      <c r="H465" s="42"/>
    </row>
    <row r="466" spans="1:8">
      <c r="A466" s="34"/>
      <c r="B466" s="1118" t="s">
        <v>30</v>
      </c>
      <c r="C466" s="1121"/>
      <c r="D466" s="1119"/>
      <c r="E466" s="23" t="s">
        <v>30</v>
      </c>
      <c r="F466" s="44"/>
      <c r="G466" s="23" t="s">
        <v>30</v>
      </c>
      <c r="H466" s="30" t="s">
        <v>30</v>
      </c>
    </row>
    <row r="467" spans="1:8">
      <c r="A467" s="34"/>
      <c r="B467" s="1118" t="s">
        <v>30</v>
      </c>
      <c r="C467" s="1121"/>
      <c r="D467" s="1119"/>
      <c r="E467" s="23" t="s">
        <v>30</v>
      </c>
      <c r="F467" s="44"/>
      <c r="G467" s="23" t="s">
        <v>30</v>
      </c>
      <c r="H467" s="30" t="s">
        <v>30</v>
      </c>
    </row>
    <row r="468" spans="1:8">
      <c r="A468" s="31"/>
      <c r="G468" s="63" t="s">
        <v>31</v>
      </c>
      <c r="H468" s="69">
        <f>+SUM(H464:H467)</f>
        <v>793264</v>
      </c>
    </row>
    <row r="469" spans="1:8">
      <c r="A469" s="31"/>
      <c r="H469" s="32"/>
    </row>
    <row r="470" spans="1:8">
      <c r="A470" s="31"/>
      <c r="E470" s="46" t="s">
        <v>40</v>
      </c>
      <c r="H470" s="79">
        <f>+H442+H452+H460+H468</f>
        <v>3785813</v>
      </c>
    </row>
    <row r="471" spans="1:8">
      <c r="A471" s="31"/>
      <c r="H471" s="32"/>
    </row>
    <row r="472" spans="1:8">
      <c r="A472" s="31"/>
      <c r="H472" s="32"/>
    </row>
    <row r="473" spans="1:8">
      <c r="A473" s="31"/>
      <c r="H473" s="32"/>
    </row>
    <row r="474" spans="1:8">
      <c r="A474" s="31"/>
      <c r="H474" s="32"/>
    </row>
    <row r="475" spans="1:8">
      <c r="A475" s="1023" t="s">
        <v>12</v>
      </c>
      <c r="B475" s="1024"/>
      <c r="H475" s="32"/>
    </row>
    <row r="476" spans="1:8" ht="15.75">
      <c r="A476" s="1025" t="s">
        <v>1084</v>
      </c>
      <c r="B476" s="1026"/>
      <c r="H476" s="32"/>
    </row>
    <row r="477" spans="1:8">
      <c r="A477" s="1023" t="s">
        <v>1085</v>
      </c>
      <c r="B477" s="1027"/>
      <c r="H477" s="32"/>
    </row>
    <row r="478" spans="1:8" ht="15.75" thickBot="1">
      <c r="A478" s="35"/>
      <c r="B478" s="36"/>
      <c r="C478" s="36"/>
      <c r="D478" s="36"/>
      <c r="E478" s="36"/>
      <c r="F478" s="45"/>
      <c r="G478" s="36"/>
      <c r="H478" s="37"/>
    </row>
    <row r="479" spans="1:8">
      <c r="A479" s="1129"/>
      <c r="B479" s="1164" t="str">
        <f>B2</f>
        <v>OPTIMIZACION DEL COLECTOR DE ALCANTARILLADO SANITARIO SOBRE LA AVENIDA 26 ENTRE LA CARRERA 6  Y LA CARRERA 7, ENTRE LOS BARRIOS LAS GRANJAS Y AEROPUERTO, EN LA COMUNA 2 DE LA CIUDAD DE NEIVA</v>
      </c>
      <c r="C479" s="1164"/>
      <c r="D479" s="1164"/>
      <c r="E479" s="1164"/>
      <c r="F479" s="1141" t="s">
        <v>0</v>
      </c>
      <c r="G479" s="1142"/>
      <c r="H479" s="1143"/>
    </row>
    <row r="480" spans="1:8">
      <c r="A480" s="1130"/>
      <c r="B480" s="1165"/>
      <c r="C480" s="1165"/>
      <c r="D480" s="1165"/>
      <c r="E480" s="1165"/>
      <c r="F480" s="1118" t="s">
        <v>1</v>
      </c>
      <c r="G480" s="1119"/>
      <c r="H480" s="1144"/>
    </row>
    <row r="481" spans="1:8">
      <c r="A481" s="1131"/>
      <c r="B481" s="1165"/>
      <c r="C481" s="1165"/>
      <c r="D481" s="1165"/>
      <c r="E481" s="1165"/>
      <c r="F481" s="1118" t="s">
        <v>21</v>
      </c>
      <c r="G481" s="1119"/>
      <c r="H481" s="1145"/>
    </row>
    <row r="482" spans="1:8">
      <c r="A482" s="1163" t="str">
        <f>A5</f>
        <v>PRESUPUESTO GENERAL DE OBRA</v>
      </c>
      <c r="B482" s="1121"/>
      <c r="C482" s="1121"/>
      <c r="D482" s="1121"/>
      <c r="E482" s="1119"/>
      <c r="F482" s="1154" t="s">
        <v>41</v>
      </c>
      <c r="G482" s="1154"/>
      <c r="H482" s="1155"/>
    </row>
    <row r="483" spans="1:8">
      <c r="A483" s="1146"/>
      <c r="B483" s="1121"/>
      <c r="C483" s="1121"/>
      <c r="D483" s="1121"/>
      <c r="E483" s="1121"/>
      <c r="F483" s="1121"/>
      <c r="G483" s="1121"/>
      <c r="H483" s="1147"/>
    </row>
    <row r="484" spans="1:8">
      <c r="A484" s="677" t="s">
        <v>64</v>
      </c>
      <c r="B484" s="1125" t="str">
        <f>B430</f>
        <v xml:space="preserve">Construcción de pozos de inspección </v>
      </c>
      <c r="C484" s="1126"/>
      <c r="D484" s="1126"/>
      <c r="E484" s="1126"/>
      <c r="F484" s="1127"/>
      <c r="G484" s="63" t="s">
        <v>23</v>
      </c>
      <c r="H484" s="65" t="s">
        <v>46</v>
      </c>
    </row>
    <row r="485" spans="1:8" ht="56.25" customHeight="1">
      <c r="A485" s="720" t="s">
        <v>950</v>
      </c>
      <c r="B485" s="1156" t="s">
        <v>964</v>
      </c>
      <c r="C485" s="1157"/>
      <c r="D485" s="1157"/>
      <c r="E485" s="1157"/>
      <c r="F485" s="1158"/>
      <c r="G485" s="59"/>
      <c r="H485" s="61"/>
    </row>
    <row r="486" spans="1:8">
      <c r="A486" s="31"/>
      <c r="H486" s="32"/>
    </row>
    <row r="487" spans="1:8">
      <c r="A487" s="31"/>
      <c r="H487" s="32"/>
    </row>
    <row r="488" spans="1:8">
      <c r="A488" s="33" t="s">
        <v>24</v>
      </c>
      <c r="H488" s="32"/>
    </row>
    <row r="489" spans="1:8" ht="15.75" thickBot="1">
      <c r="A489" s="62" t="s">
        <v>25</v>
      </c>
      <c r="B489" s="1125" t="s">
        <v>4</v>
      </c>
      <c r="C489" s="1126"/>
      <c r="D489" s="1127"/>
      <c r="E489" s="63" t="s">
        <v>5</v>
      </c>
      <c r="F489" s="64" t="s">
        <v>26</v>
      </c>
      <c r="G489" s="63" t="s">
        <v>7</v>
      </c>
      <c r="H489" s="65" t="s">
        <v>27</v>
      </c>
    </row>
    <row r="490" spans="1:8">
      <c r="A490" s="34" t="s">
        <v>613</v>
      </c>
      <c r="B490" s="66" t="str">
        <f>VLOOKUP(A490,'PREC-BASE ALC'!A42:D68,2,0)</f>
        <v>Herramienta Menor</v>
      </c>
      <c r="C490" s="67"/>
      <c r="D490" s="68"/>
      <c r="E490" s="44" t="str">
        <f>VLOOKUP(A490,'PREC-BASE ALC'!$A$42:$D$68,3,0)</f>
        <v>Dia</v>
      </c>
      <c r="F490" s="763">
        <v>0.5</v>
      </c>
      <c r="G490" s="41">
        <f>ROUND(VLOOKUP(A490,'PREC-BASE ALC'!$A$42:$E$68,4,0),0)</f>
        <v>36154</v>
      </c>
      <c r="H490" s="38">
        <f>(G490/F490+1)</f>
        <v>72309</v>
      </c>
    </row>
    <row r="491" spans="1:8">
      <c r="A491" s="34" t="s">
        <v>614</v>
      </c>
      <c r="B491" s="66" t="str">
        <f>VLOOKUP(A491,'PREC-BASE ALC'!A43:D69,2,0)</f>
        <v>Formaleta metálica para pozo</v>
      </c>
      <c r="C491" s="53"/>
      <c r="D491" s="54"/>
      <c r="E491" s="44" t="str">
        <f>VLOOKUP(A491,'PREC-BASE ALC'!$A$42:$D$68,3,0)</f>
        <v>Día</v>
      </c>
      <c r="F491" s="764">
        <v>0.5</v>
      </c>
      <c r="G491" s="41">
        <f>ROUND(VLOOKUP(A491,'PREC-BASE ALC'!$A$42:$E$68,4,0),0)</f>
        <v>72309</v>
      </c>
      <c r="H491" s="38">
        <f>ROUND((G491/F491),0)</f>
        <v>144618</v>
      </c>
    </row>
    <row r="492" spans="1:8">
      <c r="A492" s="34" t="s">
        <v>612</v>
      </c>
      <c r="B492" s="66" t="str">
        <f>VLOOKUP(A492,'PREC-BASE ALC'!A44:D70,2,0)</f>
        <v xml:space="preserve">Mezcladora mecánica (1.5 bultos) </v>
      </c>
      <c r="C492" s="53"/>
      <c r="D492" s="54"/>
      <c r="E492" s="44" t="str">
        <f>VLOOKUP(A492,'PREC-BASE ALC'!$A$42:$D$68,3,0)</f>
        <v>Dia</v>
      </c>
      <c r="F492" s="764">
        <v>3</v>
      </c>
      <c r="G492" s="41">
        <f>ROUND(VLOOKUP(A492,'PREC-BASE ALC'!$A$42:$E$68,4,0),0)</f>
        <v>62186</v>
      </c>
      <c r="H492" s="38">
        <f>ROUND((G492/F492),0)</f>
        <v>20729</v>
      </c>
    </row>
    <row r="493" spans="1:8">
      <c r="A493" s="34"/>
      <c r="B493" s="1122"/>
      <c r="C493" s="1123"/>
      <c r="D493" s="1128"/>
      <c r="E493" s="23" t="s">
        <v>30</v>
      </c>
      <c r="F493" s="44"/>
      <c r="G493" s="23" t="s">
        <v>30</v>
      </c>
      <c r="H493" s="38" t="s">
        <v>30</v>
      </c>
    </row>
    <row r="494" spans="1:8">
      <c r="A494" s="34"/>
      <c r="B494" s="1122"/>
      <c r="C494" s="1123"/>
      <c r="D494" s="1128"/>
      <c r="E494" s="23" t="s">
        <v>30</v>
      </c>
      <c r="F494" s="44"/>
      <c r="G494" s="23" t="s">
        <v>30</v>
      </c>
      <c r="H494" s="38" t="s">
        <v>30</v>
      </c>
    </row>
    <row r="495" spans="1:8">
      <c r="A495" s="34"/>
      <c r="B495" s="1122"/>
      <c r="C495" s="1123"/>
      <c r="D495" s="1128"/>
      <c r="E495" s="23" t="s">
        <v>30</v>
      </c>
      <c r="F495" s="44"/>
      <c r="G495" s="23" t="s">
        <v>30</v>
      </c>
      <c r="H495" s="38" t="s">
        <v>30</v>
      </c>
    </row>
    <row r="496" spans="1:8">
      <c r="A496" s="31"/>
      <c r="G496" s="71" t="s">
        <v>31</v>
      </c>
      <c r="H496" s="77">
        <f>+SUM(H490:H495)</f>
        <v>237656</v>
      </c>
    </row>
    <row r="497" spans="1:8">
      <c r="A497" s="31"/>
      <c r="H497" s="32"/>
    </row>
    <row r="498" spans="1:8">
      <c r="A498" s="33" t="s">
        <v>32</v>
      </c>
      <c r="H498" s="32"/>
    </row>
    <row r="499" spans="1:8" ht="15.75" thickBot="1">
      <c r="A499" s="62" t="s">
        <v>25</v>
      </c>
      <c r="B499" s="1125" t="s">
        <v>4</v>
      </c>
      <c r="C499" s="1126"/>
      <c r="D499" s="1127"/>
      <c r="E499" s="63" t="s">
        <v>5</v>
      </c>
      <c r="F499" s="64" t="s">
        <v>6</v>
      </c>
      <c r="G499" s="63" t="s">
        <v>7</v>
      </c>
      <c r="H499" s="65" t="s">
        <v>27</v>
      </c>
    </row>
    <row r="500" spans="1:8">
      <c r="A500" s="34" t="s">
        <v>556</v>
      </c>
      <c r="B500" s="66" t="str">
        <f>VLOOKUP(A500,'PREC-BASE ALC'!$A$89:$E$339,2,0)</f>
        <v>Concreto 3.000 psi</v>
      </c>
      <c r="C500" s="67"/>
      <c r="D500" s="68"/>
      <c r="E500" s="23" t="str">
        <f>VLOOKUP(A500,'PREC-BASE ALC'!$A$89:$E$339,3,0)</f>
        <v>M3</v>
      </c>
      <c r="F500" s="763">
        <v>3</v>
      </c>
      <c r="G500" s="88">
        <f>ROUND(VLOOKUP(A500,'PREC-BASE ALC'!$A$89:$E$339,4,0),0)</f>
        <v>635737</v>
      </c>
      <c r="H500" s="42">
        <f>ROUND((G500*F500),0)</f>
        <v>1907211</v>
      </c>
    </row>
    <row r="501" spans="1:8">
      <c r="A501" s="34" t="s">
        <v>506</v>
      </c>
      <c r="B501" s="66" t="str">
        <f>VLOOKUP(A501,'PREC-BASE ALC'!$A$89:$E$339,2,0)</f>
        <v>Tapa en HF para pozo, incluye aro en HF</v>
      </c>
      <c r="C501" s="67"/>
      <c r="D501" s="68"/>
      <c r="E501" s="23" t="str">
        <f>VLOOKUP(A501,'PREC-BASE ALC'!$A$89:$E$339,3,0)</f>
        <v>UND</v>
      </c>
      <c r="F501" s="764">
        <v>1</v>
      </c>
      <c r="G501" s="88">
        <f>ROUND(VLOOKUP(A501,'PREC-BASE ALC'!$A$89:$E$339,4,0),0)</f>
        <v>1084634</v>
      </c>
      <c r="H501" s="38">
        <f t="shared" ref="H501:H504" si="2">ROUND((G501*F501),0)</f>
        <v>1084634</v>
      </c>
    </row>
    <row r="502" spans="1:8">
      <c r="A502" s="34" t="s">
        <v>545</v>
      </c>
      <c r="B502" s="66" t="str">
        <f>VLOOKUP(A502,'PREC-BASE ALC'!$A$89:$E$339,2,0)</f>
        <v>Madera para formaleta</v>
      </c>
      <c r="C502" s="67"/>
      <c r="D502" s="68"/>
      <c r="E502" s="23" t="str">
        <f>VLOOKUP(A502,'PREC-BASE ALC'!$A$89:$E$339,3,0)</f>
        <v>M2</v>
      </c>
      <c r="F502" s="764">
        <v>0.6</v>
      </c>
      <c r="G502" s="88">
        <f>ROUND(VLOOKUP(A502,'PREC-BASE ALC'!$A$89:$E$339,4,0),0)</f>
        <v>55735</v>
      </c>
      <c r="H502" s="38">
        <f t="shared" si="2"/>
        <v>33441</v>
      </c>
    </row>
    <row r="503" spans="1:8">
      <c r="A503" s="34" t="s">
        <v>536</v>
      </c>
      <c r="B503" s="66" t="str">
        <f>VLOOKUP(A503,'PREC-BASE ALC'!$A$89:$E$339,2,0)</f>
        <v>Paso para escalera en hierro de 5/8" (Incluye anticorrosivo)</v>
      </c>
      <c r="C503" s="67"/>
      <c r="D503" s="68"/>
      <c r="E503" s="23" t="str">
        <f>VLOOKUP(A503,'PREC-BASE ALC'!$A$89:$E$339,3,0)</f>
        <v>UND</v>
      </c>
      <c r="F503" s="764">
        <v>8</v>
      </c>
      <c r="G503" s="88">
        <f>ROUND(VLOOKUP(A503,'PREC-BASE ALC'!$A$89:$E$339,4,0),0)</f>
        <v>9400</v>
      </c>
      <c r="H503" s="38">
        <f t="shared" si="2"/>
        <v>75200</v>
      </c>
    </row>
    <row r="504" spans="1:8">
      <c r="A504" s="34" t="s">
        <v>581</v>
      </c>
      <c r="B504" s="66" t="str">
        <f>VLOOKUP(A504,'PREC-BASE ALC'!$A$89:$E$339,2,0)</f>
        <v xml:space="preserve">Acero de refuerzo de 60.000psi- </v>
      </c>
      <c r="C504" s="67"/>
      <c r="D504" s="68"/>
      <c r="E504" s="23" t="str">
        <f>VLOOKUP(A504,'PREC-BASE ALC'!$A$89:$E$339,3,0)</f>
        <v>Kg</v>
      </c>
      <c r="F504" s="764">
        <v>5</v>
      </c>
      <c r="G504" s="88">
        <f>ROUND(VLOOKUP(A504,'PREC-BASE ALC'!$A$89:$E$339,4,0),0)</f>
        <v>9574</v>
      </c>
      <c r="H504" s="38">
        <f t="shared" si="2"/>
        <v>47870</v>
      </c>
    </row>
    <row r="505" spans="1:8">
      <c r="A505" s="34"/>
      <c r="B505" s="66" t="s">
        <v>30</v>
      </c>
      <c r="C505" s="67"/>
      <c r="D505" s="68"/>
      <c r="E505" s="23" t="s">
        <v>30</v>
      </c>
      <c r="F505" s="44"/>
      <c r="G505" s="23" t="s">
        <v>30</v>
      </c>
      <c r="H505" s="38" t="s">
        <v>30</v>
      </c>
    </row>
    <row r="506" spans="1:8">
      <c r="A506" s="31"/>
      <c r="G506" s="71" t="s">
        <v>31</v>
      </c>
      <c r="H506" s="72">
        <f>+SUM(H500:H505)</f>
        <v>3148356</v>
      </c>
    </row>
    <row r="507" spans="1:8">
      <c r="A507" s="31"/>
      <c r="H507" s="32"/>
    </row>
    <row r="508" spans="1:8">
      <c r="A508" s="33" t="s">
        <v>33</v>
      </c>
      <c r="H508" s="32"/>
    </row>
    <row r="509" spans="1:8">
      <c r="A509" s="62" t="s">
        <v>25</v>
      </c>
      <c r="B509" s="1125" t="s">
        <v>20</v>
      </c>
      <c r="C509" s="1127"/>
      <c r="D509" s="63" t="s">
        <v>34</v>
      </c>
      <c r="E509" s="63"/>
      <c r="F509" s="64" t="s">
        <v>36</v>
      </c>
      <c r="G509" s="63" t="s">
        <v>37</v>
      </c>
      <c r="H509" s="65" t="s">
        <v>27</v>
      </c>
    </row>
    <row r="510" spans="1:8">
      <c r="A510" s="34"/>
      <c r="B510" s="1177"/>
      <c r="C510" s="1178"/>
      <c r="D510" s="44"/>
      <c r="E510" s="44"/>
      <c r="F510" s="44"/>
      <c r="G510" s="47"/>
      <c r="H510" s="48">
        <f>+F510*G510</f>
        <v>0</v>
      </c>
    </row>
    <row r="511" spans="1:8">
      <c r="A511" s="34"/>
      <c r="B511" s="55"/>
      <c r="C511" s="57"/>
      <c r="D511" s="44"/>
      <c r="E511" s="44"/>
      <c r="F511" s="44"/>
      <c r="G511" s="47"/>
      <c r="H511" s="48"/>
    </row>
    <row r="512" spans="1:8">
      <c r="A512" s="34"/>
      <c r="B512" s="1118" t="s">
        <v>30</v>
      </c>
      <c r="C512" s="1119"/>
      <c r="D512" s="23" t="s">
        <v>30</v>
      </c>
      <c r="E512" s="23" t="s">
        <v>30</v>
      </c>
      <c r="F512" s="44" t="s">
        <v>30</v>
      </c>
      <c r="G512" s="23" t="s">
        <v>30</v>
      </c>
      <c r="H512" s="38" t="s">
        <v>30</v>
      </c>
    </row>
    <row r="513" spans="1:8">
      <c r="A513" s="34"/>
      <c r="B513" s="1118" t="s">
        <v>30</v>
      </c>
      <c r="C513" s="1119"/>
      <c r="D513" s="23" t="s">
        <v>30</v>
      </c>
      <c r="E513" s="23" t="s">
        <v>30</v>
      </c>
      <c r="F513" s="44" t="s">
        <v>30</v>
      </c>
      <c r="G513" s="23" t="s">
        <v>30</v>
      </c>
      <c r="H513" s="38" t="s">
        <v>30</v>
      </c>
    </row>
    <row r="514" spans="1:8">
      <c r="A514" s="31"/>
      <c r="G514" s="63" t="s">
        <v>31</v>
      </c>
      <c r="H514" s="70">
        <f>+SUM(H510:H513)</f>
        <v>0</v>
      </c>
    </row>
    <row r="515" spans="1:8">
      <c r="A515" s="31"/>
      <c r="H515" s="32"/>
    </row>
    <row r="516" spans="1:8">
      <c r="A516" s="33" t="s">
        <v>38</v>
      </c>
      <c r="H516" s="32"/>
    </row>
    <row r="517" spans="1:8">
      <c r="A517" s="58" t="s">
        <v>25</v>
      </c>
      <c r="B517" s="1159" t="s">
        <v>18</v>
      </c>
      <c r="C517" s="1160"/>
      <c r="D517" s="1161"/>
      <c r="E517" s="59" t="s">
        <v>5</v>
      </c>
      <c r="F517" s="60" t="s">
        <v>19</v>
      </c>
      <c r="G517" s="59" t="s">
        <v>39</v>
      </c>
      <c r="H517" s="61" t="s">
        <v>27</v>
      </c>
    </row>
    <row r="518" spans="1:8">
      <c r="A518" s="34" t="s">
        <v>161</v>
      </c>
      <c r="B518" s="66" t="str">
        <f>VLOOKUP(A518,'PREC-BASE ALC'!$A$74:$F$82,2,0)</f>
        <v>Grupo 3: Mezclas (Ofi+4Obr)</v>
      </c>
      <c r="C518" s="67"/>
      <c r="D518" s="68"/>
      <c r="E518" s="23" t="str">
        <f>VLOOKUP(A518,'PREC-BASE ALC'!$A$74:$F$82,3,0)</f>
        <v>Día</v>
      </c>
      <c r="F518" s="90">
        <v>0.6</v>
      </c>
      <c r="G518" s="41">
        <f>ROUND((VLOOKUP(A518,'PREC-BASE ALC'!$A$74:$F$82,4,0))+(VLOOKUP(A518,'PREC-BASE ALC'!$A$74:$F$82,6,0)),0)</f>
        <v>594948</v>
      </c>
      <c r="H518" s="42">
        <f>IF(A518="","",ROUND((G518/F518),0))</f>
        <v>991580</v>
      </c>
    </row>
    <row r="519" spans="1:8">
      <c r="A519" s="34"/>
      <c r="B519" s="66"/>
      <c r="C519" s="67"/>
      <c r="D519" s="68"/>
      <c r="E519" s="23"/>
      <c r="F519" s="90"/>
      <c r="G519" s="41"/>
      <c r="H519" s="42"/>
    </row>
    <row r="520" spans="1:8">
      <c r="A520" s="34"/>
      <c r="B520" s="1118" t="s">
        <v>30</v>
      </c>
      <c r="C520" s="1121"/>
      <c r="D520" s="1119"/>
      <c r="E520" s="23" t="s">
        <v>30</v>
      </c>
      <c r="F520" s="44"/>
      <c r="G520" s="23" t="s">
        <v>30</v>
      </c>
      <c r="H520" s="30" t="s">
        <v>30</v>
      </c>
    </row>
    <row r="521" spans="1:8">
      <c r="A521" s="34"/>
      <c r="B521" s="1118" t="s">
        <v>30</v>
      </c>
      <c r="C521" s="1121"/>
      <c r="D521" s="1119"/>
      <c r="E521" s="23" t="s">
        <v>30</v>
      </c>
      <c r="F521" s="44"/>
      <c r="G521" s="23" t="s">
        <v>30</v>
      </c>
      <c r="H521" s="30" t="s">
        <v>30</v>
      </c>
    </row>
    <row r="522" spans="1:8">
      <c r="A522" s="31"/>
      <c r="G522" s="63" t="s">
        <v>31</v>
      </c>
      <c r="H522" s="69">
        <f>+SUM(H518:H521)</f>
        <v>991580</v>
      </c>
    </row>
    <row r="523" spans="1:8">
      <c r="A523" s="31"/>
      <c r="H523" s="32"/>
    </row>
    <row r="524" spans="1:8">
      <c r="A524" s="31"/>
      <c r="E524" s="46" t="s">
        <v>40</v>
      </c>
      <c r="H524" s="79">
        <f>+H496+H506+H514+H522</f>
        <v>4377592</v>
      </c>
    </row>
    <row r="525" spans="1:8">
      <c r="A525" s="31"/>
      <c r="H525" s="32"/>
    </row>
    <row r="526" spans="1:8">
      <c r="A526" s="31"/>
      <c r="H526" s="32"/>
    </row>
    <row r="527" spans="1:8">
      <c r="A527" s="31"/>
      <c r="H527" s="32"/>
    </row>
    <row r="528" spans="1:8">
      <c r="A528" s="31"/>
      <c r="H528" s="32"/>
    </row>
    <row r="529" spans="1:8">
      <c r="A529" s="1023" t="s">
        <v>12</v>
      </c>
      <c r="B529" s="1024"/>
      <c r="H529" s="32"/>
    </row>
    <row r="530" spans="1:8" ht="15.75">
      <c r="A530" s="1025" t="s">
        <v>1084</v>
      </c>
      <c r="B530" s="1026"/>
      <c r="H530" s="32"/>
    </row>
    <row r="531" spans="1:8">
      <c r="A531" s="1023" t="s">
        <v>1085</v>
      </c>
      <c r="B531" s="1027"/>
      <c r="H531" s="32"/>
    </row>
    <row r="532" spans="1:8" ht="15.75" thickBot="1">
      <c r="A532" s="31"/>
      <c r="H532" s="32"/>
    </row>
    <row r="533" spans="1:8">
      <c r="A533" s="1129"/>
      <c r="B533" s="1164" t="str">
        <f>B2</f>
        <v>OPTIMIZACION DEL COLECTOR DE ALCANTARILLADO SANITARIO SOBRE LA AVENIDA 26 ENTRE LA CARRERA 6  Y LA CARRERA 7, ENTRE LOS BARRIOS LAS GRANJAS Y AEROPUERTO, EN LA COMUNA 2 DE LA CIUDAD DE NEIVA</v>
      </c>
      <c r="C533" s="1164"/>
      <c r="D533" s="1164"/>
      <c r="E533" s="1164"/>
      <c r="F533" s="1141" t="s">
        <v>0</v>
      </c>
      <c r="G533" s="1142"/>
      <c r="H533" s="1143"/>
    </row>
    <row r="534" spans="1:8">
      <c r="A534" s="1130"/>
      <c r="B534" s="1165"/>
      <c r="C534" s="1165"/>
      <c r="D534" s="1165"/>
      <c r="E534" s="1165"/>
      <c r="F534" s="1118" t="s">
        <v>1</v>
      </c>
      <c r="G534" s="1119"/>
      <c r="H534" s="1144"/>
    </row>
    <row r="535" spans="1:8" ht="20.25" customHeight="1">
      <c r="A535" s="1131"/>
      <c r="B535" s="1165"/>
      <c r="C535" s="1165"/>
      <c r="D535" s="1165"/>
      <c r="E535" s="1165"/>
      <c r="F535" s="1118" t="s">
        <v>21</v>
      </c>
      <c r="G535" s="1119"/>
      <c r="H535" s="1145"/>
    </row>
    <row r="536" spans="1:8">
      <c r="A536" s="1163" t="str">
        <f>A5</f>
        <v>PRESUPUESTO GENERAL DE OBRA</v>
      </c>
      <c r="B536" s="1121"/>
      <c r="C536" s="1121"/>
      <c r="D536" s="1121"/>
      <c r="E536" s="1119"/>
      <c r="F536" s="1154" t="s">
        <v>41</v>
      </c>
      <c r="G536" s="1154"/>
      <c r="H536" s="1155"/>
    </row>
    <row r="537" spans="1:8">
      <c r="A537" s="1146"/>
      <c r="B537" s="1121"/>
      <c r="C537" s="1121"/>
      <c r="D537" s="1121"/>
      <c r="E537" s="1121"/>
      <c r="F537" s="1121"/>
      <c r="G537" s="1121"/>
      <c r="H537" s="1147"/>
    </row>
    <row r="538" spans="1:8">
      <c r="A538" s="677" t="s">
        <v>64</v>
      </c>
      <c r="B538" s="1125" t="str">
        <f>B484</f>
        <v xml:space="preserve">Construcción de pozos de inspección </v>
      </c>
      <c r="C538" s="1126"/>
      <c r="D538" s="1126"/>
      <c r="E538" s="1126"/>
      <c r="F538" s="1127"/>
      <c r="G538" s="63" t="s">
        <v>23</v>
      </c>
      <c r="H538" s="65" t="s">
        <v>46</v>
      </c>
    </row>
    <row r="539" spans="1:8" ht="63.75" customHeight="1">
      <c r="A539" s="720" t="s">
        <v>961</v>
      </c>
      <c r="B539" s="1156" t="s">
        <v>958</v>
      </c>
      <c r="C539" s="1157"/>
      <c r="D539" s="1157"/>
      <c r="E539" s="1157"/>
      <c r="F539" s="1158"/>
      <c r="G539" s="59"/>
      <c r="H539" s="61"/>
    </row>
    <row r="540" spans="1:8">
      <c r="A540" s="31"/>
      <c r="H540" s="32"/>
    </row>
    <row r="541" spans="1:8">
      <c r="A541" s="31"/>
      <c r="H541" s="32"/>
    </row>
    <row r="542" spans="1:8">
      <c r="A542" s="33" t="s">
        <v>24</v>
      </c>
      <c r="H542" s="32"/>
    </row>
    <row r="543" spans="1:8" ht="15.75" thickBot="1">
      <c r="A543" s="62" t="s">
        <v>25</v>
      </c>
      <c r="B543" s="1125" t="s">
        <v>4</v>
      </c>
      <c r="C543" s="1126"/>
      <c r="D543" s="1127"/>
      <c r="E543" s="63" t="s">
        <v>5</v>
      </c>
      <c r="F543" s="64" t="s">
        <v>26</v>
      </c>
      <c r="G543" s="63" t="s">
        <v>7</v>
      </c>
      <c r="H543" s="65" t="s">
        <v>27</v>
      </c>
    </row>
    <row r="544" spans="1:8">
      <c r="A544" s="34" t="s">
        <v>613</v>
      </c>
      <c r="B544" s="66" t="str">
        <f>VLOOKUP(A544,'PREC-BASE ALC'!$A$42:$D$68,2,0)</f>
        <v>Herramienta Menor</v>
      </c>
      <c r="C544" s="67"/>
      <c r="D544" s="68"/>
      <c r="E544" s="44" t="str">
        <f>VLOOKUP(A544,'PREC-BASE ALC'!$A$42:$D$68,3,0)</f>
        <v>Dia</v>
      </c>
      <c r="F544" s="765">
        <v>0.4</v>
      </c>
      <c r="G544" s="41">
        <f>ROUND(VLOOKUP(A544,'PREC-BASE ALC'!$A$42:$E$68,4,0),0)</f>
        <v>36154</v>
      </c>
      <c r="H544" s="38">
        <f>ROUND((G544/F544),0)</f>
        <v>90385</v>
      </c>
    </row>
    <row r="545" spans="1:8">
      <c r="A545" s="34" t="s">
        <v>614</v>
      </c>
      <c r="B545" s="66" t="str">
        <f>VLOOKUP(A545,'PREC-BASE ALC'!$A$42:$D$68,2,0)</f>
        <v>Formaleta metálica para pozo</v>
      </c>
      <c r="C545" s="53"/>
      <c r="D545" s="54"/>
      <c r="E545" s="44" t="str">
        <f>VLOOKUP(A545,'PREC-BASE ALC'!$A$42:$D$68,3,0)</f>
        <v>Día</v>
      </c>
      <c r="F545" s="766">
        <v>0.4</v>
      </c>
      <c r="G545" s="41">
        <f>ROUND(VLOOKUP(A545,'PREC-BASE ALC'!$A$42:$E$68,4,0),0)</f>
        <v>72309</v>
      </c>
      <c r="H545" s="38">
        <f>ROUND((G545/F545),0)</f>
        <v>180773</v>
      </c>
    </row>
    <row r="546" spans="1:8">
      <c r="A546" s="34" t="s">
        <v>612</v>
      </c>
      <c r="B546" s="66" t="str">
        <f>VLOOKUP(A546,'PREC-BASE ALC'!$A$42:$D$68,2,0)</f>
        <v xml:space="preserve">Mezcladora mecánica (1.5 bultos) </v>
      </c>
      <c r="C546" s="53"/>
      <c r="D546" s="54"/>
      <c r="E546" s="44" t="str">
        <f>VLOOKUP(A546,'PREC-BASE ALC'!$A$42:$D$68,3,0)</f>
        <v>Dia</v>
      </c>
      <c r="F546" s="766">
        <v>3</v>
      </c>
      <c r="G546" s="41">
        <f>ROUND(VLOOKUP(A546,'PREC-BASE ALC'!$A$42:$E$68,4,0),0)</f>
        <v>62186</v>
      </c>
      <c r="H546" s="38">
        <f>ROUND((G546/F546),0)</f>
        <v>20729</v>
      </c>
    </row>
    <row r="547" spans="1:8">
      <c r="A547" s="34"/>
      <c r="B547" s="1122"/>
      <c r="C547" s="1123"/>
      <c r="D547" s="1128"/>
      <c r="E547" s="23" t="s">
        <v>30</v>
      </c>
      <c r="F547" s="44"/>
      <c r="G547" s="23" t="s">
        <v>30</v>
      </c>
      <c r="H547" s="38" t="s">
        <v>30</v>
      </c>
    </row>
    <row r="548" spans="1:8">
      <c r="A548" s="34"/>
      <c r="B548" s="1122"/>
      <c r="C548" s="1123"/>
      <c r="D548" s="1128"/>
      <c r="E548" s="23" t="s">
        <v>30</v>
      </c>
      <c r="F548" s="44"/>
      <c r="G548" s="23" t="s">
        <v>30</v>
      </c>
      <c r="H548" s="38" t="s">
        <v>30</v>
      </c>
    </row>
    <row r="549" spans="1:8">
      <c r="A549" s="34"/>
      <c r="B549" s="1122"/>
      <c r="C549" s="1123"/>
      <c r="D549" s="1128"/>
      <c r="E549" s="23" t="s">
        <v>30</v>
      </c>
      <c r="F549" s="44"/>
      <c r="G549" s="23" t="s">
        <v>30</v>
      </c>
      <c r="H549" s="38" t="s">
        <v>30</v>
      </c>
    </row>
    <row r="550" spans="1:8">
      <c r="A550" s="31"/>
      <c r="G550" s="71" t="s">
        <v>31</v>
      </c>
      <c r="H550" s="77">
        <f>+SUM(H544:H549)</f>
        <v>291887</v>
      </c>
    </row>
    <row r="551" spans="1:8">
      <c r="A551" s="31"/>
      <c r="H551" s="32"/>
    </row>
    <row r="552" spans="1:8">
      <c r="A552" s="33" t="s">
        <v>32</v>
      </c>
      <c r="H552" s="32"/>
    </row>
    <row r="553" spans="1:8" ht="15.75" thickBot="1">
      <c r="A553" s="62" t="s">
        <v>25</v>
      </c>
      <c r="B553" s="1125" t="s">
        <v>4</v>
      </c>
      <c r="C553" s="1126"/>
      <c r="D553" s="1127"/>
      <c r="E553" s="63" t="s">
        <v>5</v>
      </c>
      <c r="F553" s="64" t="s">
        <v>6</v>
      </c>
      <c r="G553" s="63" t="s">
        <v>7</v>
      </c>
      <c r="H553" s="65" t="s">
        <v>27</v>
      </c>
    </row>
    <row r="554" spans="1:8">
      <c r="A554" s="34" t="s">
        <v>556</v>
      </c>
      <c r="B554" s="66" t="str">
        <f>VLOOKUP(A554,'PREC-BASE ALC'!$A$89:$E$339,2,0)</f>
        <v>Concreto 3.000 psi</v>
      </c>
      <c r="C554" s="67"/>
      <c r="D554" s="68"/>
      <c r="E554" s="23" t="str">
        <f>VLOOKUP(A554,'PREC-BASE ALC'!$A$89:$E$339,3,0)</f>
        <v>M3</v>
      </c>
      <c r="F554" s="763">
        <v>3.52</v>
      </c>
      <c r="G554" s="88">
        <f>ROUND(VLOOKUP(A554,'PREC-BASE ALC'!$A$89:$E$339,4,0),0)</f>
        <v>635737</v>
      </c>
      <c r="H554" s="42">
        <f>ROUND((G554*F554),0)</f>
        <v>2237794</v>
      </c>
    </row>
    <row r="555" spans="1:8">
      <c r="A555" s="34" t="s">
        <v>506</v>
      </c>
      <c r="B555" s="66" t="str">
        <f>VLOOKUP(A555,'PREC-BASE ALC'!$A$89:$E$339,2,0)</f>
        <v>Tapa en HF para pozo, incluye aro en HF</v>
      </c>
      <c r="C555" s="67"/>
      <c r="D555" s="68"/>
      <c r="E555" s="23" t="str">
        <f>VLOOKUP(A555,'PREC-BASE ALC'!$A$89:$E$339,3,0)</f>
        <v>UND</v>
      </c>
      <c r="F555" s="764">
        <v>1</v>
      </c>
      <c r="G555" s="88">
        <f>ROUND(VLOOKUP(A555,'PREC-BASE ALC'!$A$89:$E$339,4,0),0)</f>
        <v>1084634</v>
      </c>
      <c r="H555" s="38">
        <f t="shared" ref="H555:H558" si="3">ROUND((G555*F555),0)</f>
        <v>1084634</v>
      </c>
    </row>
    <row r="556" spans="1:8">
      <c r="A556" s="34" t="s">
        <v>545</v>
      </c>
      <c r="B556" s="66" t="str">
        <f>VLOOKUP(A556,'PREC-BASE ALC'!$A$89:$E$339,2,0)</f>
        <v>Madera para formaleta</v>
      </c>
      <c r="C556" s="67"/>
      <c r="D556" s="68"/>
      <c r="E556" s="23" t="str">
        <f>VLOOKUP(A556,'PREC-BASE ALC'!$A$89:$E$339,3,0)</f>
        <v>M2</v>
      </c>
      <c r="F556" s="764">
        <v>0.6</v>
      </c>
      <c r="G556" s="88">
        <f>ROUND(VLOOKUP(A556,'PREC-BASE ALC'!$A$89:$E$339,4,0),0)</f>
        <v>55735</v>
      </c>
      <c r="H556" s="38">
        <f t="shared" si="3"/>
        <v>33441</v>
      </c>
    </row>
    <row r="557" spans="1:8">
      <c r="A557" s="34" t="s">
        <v>536</v>
      </c>
      <c r="B557" s="66" t="str">
        <f>VLOOKUP(A557,'PREC-BASE ALC'!$A$89:$E$339,2,0)</f>
        <v>Paso para escalera en hierro de 5/8" (Incluye anticorrosivo)</v>
      </c>
      <c r="C557" s="67"/>
      <c r="D557" s="68"/>
      <c r="E557" s="23" t="str">
        <f>VLOOKUP(A557,'PREC-BASE ALC'!$A$89:$E$339,3,0)</f>
        <v>UND</v>
      </c>
      <c r="F557" s="764">
        <v>10</v>
      </c>
      <c r="G557" s="88">
        <f>ROUND(VLOOKUP(A557,'PREC-BASE ALC'!$A$89:$E$339,4,0),0)</f>
        <v>9400</v>
      </c>
      <c r="H557" s="38">
        <f t="shared" si="3"/>
        <v>94000</v>
      </c>
    </row>
    <row r="558" spans="1:8">
      <c r="A558" s="34" t="s">
        <v>581</v>
      </c>
      <c r="B558" s="66" t="str">
        <f>VLOOKUP(A558,'PREC-BASE ALC'!$A$89:$E$339,2,0)</f>
        <v xml:space="preserve">Acero de refuerzo de 60.000psi- </v>
      </c>
      <c r="C558" s="67"/>
      <c r="D558" s="68"/>
      <c r="E558" s="23" t="str">
        <f>VLOOKUP(A558,'PREC-BASE ALC'!$A$89:$E$339,3,0)</f>
        <v>Kg</v>
      </c>
      <c r="F558" s="764">
        <v>5</v>
      </c>
      <c r="G558" s="88">
        <f>ROUND(VLOOKUP(A558,'PREC-BASE ALC'!$A$89:$E$339,4,0),0)</f>
        <v>9574</v>
      </c>
      <c r="H558" s="38">
        <f t="shared" si="3"/>
        <v>47870</v>
      </c>
    </row>
    <row r="559" spans="1:8">
      <c r="A559" s="34"/>
      <c r="B559" s="66" t="s">
        <v>30</v>
      </c>
      <c r="C559" s="67"/>
      <c r="D559" s="68"/>
      <c r="E559" s="23" t="s">
        <v>30</v>
      </c>
      <c r="F559" s="44"/>
      <c r="G559" s="23" t="s">
        <v>30</v>
      </c>
      <c r="H559" s="38" t="s">
        <v>30</v>
      </c>
    </row>
    <row r="560" spans="1:8">
      <c r="A560" s="31"/>
      <c r="G560" s="71" t="s">
        <v>31</v>
      </c>
      <c r="H560" s="72">
        <f>+SUM(H554:H559)</f>
        <v>3497739</v>
      </c>
    </row>
    <row r="561" spans="1:8">
      <c r="A561" s="31"/>
      <c r="H561" s="32"/>
    </row>
    <row r="562" spans="1:8">
      <c r="A562" s="33" t="s">
        <v>33</v>
      </c>
      <c r="H562" s="32"/>
    </row>
    <row r="563" spans="1:8">
      <c r="A563" s="62" t="s">
        <v>25</v>
      </c>
      <c r="B563" s="1125" t="s">
        <v>20</v>
      </c>
      <c r="C563" s="1127"/>
      <c r="D563" s="63" t="s">
        <v>34</v>
      </c>
      <c r="E563" s="63"/>
      <c r="F563" s="64" t="s">
        <v>36</v>
      </c>
      <c r="G563" s="63" t="s">
        <v>37</v>
      </c>
      <c r="H563" s="65" t="s">
        <v>27</v>
      </c>
    </row>
    <row r="564" spans="1:8">
      <c r="A564" s="34"/>
      <c r="B564" s="1177"/>
      <c r="C564" s="1178"/>
      <c r="D564" s="44"/>
      <c r="E564" s="44"/>
      <c r="F564" s="44"/>
      <c r="G564" s="47"/>
      <c r="H564" s="48">
        <f>+F564*G564</f>
        <v>0</v>
      </c>
    </row>
    <row r="565" spans="1:8">
      <c r="A565" s="34"/>
      <c r="B565" s="55"/>
      <c r="C565" s="57"/>
      <c r="D565" s="44"/>
      <c r="E565" s="44"/>
      <c r="F565" s="44"/>
      <c r="G565" s="47"/>
      <c r="H565" s="48"/>
    </row>
    <row r="566" spans="1:8">
      <c r="A566" s="34"/>
      <c r="B566" s="1118" t="s">
        <v>30</v>
      </c>
      <c r="C566" s="1119"/>
      <c r="D566" s="23" t="s">
        <v>30</v>
      </c>
      <c r="E566" s="23" t="s">
        <v>30</v>
      </c>
      <c r="F566" s="44" t="s">
        <v>30</v>
      </c>
      <c r="G566" s="23" t="s">
        <v>30</v>
      </c>
      <c r="H566" s="38" t="s">
        <v>30</v>
      </c>
    </row>
    <row r="567" spans="1:8">
      <c r="A567" s="34"/>
      <c r="B567" s="1118" t="s">
        <v>30</v>
      </c>
      <c r="C567" s="1119"/>
      <c r="D567" s="23" t="s">
        <v>30</v>
      </c>
      <c r="E567" s="23" t="s">
        <v>30</v>
      </c>
      <c r="F567" s="44" t="s">
        <v>30</v>
      </c>
      <c r="G567" s="23" t="s">
        <v>30</v>
      </c>
      <c r="H567" s="38" t="s">
        <v>30</v>
      </c>
    </row>
    <row r="568" spans="1:8">
      <c r="A568" s="31"/>
      <c r="G568" s="63" t="s">
        <v>31</v>
      </c>
      <c r="H568" s="70">
        <f>+SUM(H564:H567)</f>
        <v>0</v>
      </c>
    </row>
    <row r="569" spans="1:8">
      <c r="A569" s="31"/>
      <c r="H569" s="32"/>
    </row>
    <row r="570" spans="1:8">
      <c r="A570" s="33" t="s">
        <v>38</v>
      </c>
      <c r="H570" s="32"/>
    </row>
    <row r="571" spans="1:8">
      <c r="A571" s="58" t="s">
        <v>25</v>
      </c>
      <c r="B571" s="1159" t="s">
        <v>18</v>
      </c>
      <c r="C571" s="1160"/>
      <c r="D571" s="1161"/>
      <c r="E571" s="59" t="s">
        <v>5</v>
      </c>
      <c r="F571" s="60" t="s">
        <v>19</v>
      </c>
      <c r="G571" s="59" t="s">
        <v>39</v>
      </c>
      <c r="H571" s="61" t="s">
        <v>27</v>
      </c>
    </row>
    <row r="572" spans="1:8">
      <c r="A572" s="34" t="s">
        <v>161</v>
      </c>
      <c r="B572" s="66" t="str">
        <f>VLOOKUP(A572,'PREC-BASE ALC'!$A$74:$F$82,2,0)</f>
        <v>Grupo 3: Mezclas (Ofi+4Obr)</v>
      </c>
      <c r="C572" s="67"/>
      <c r="D572" s="68"/>
      <c r="E572" s="23" t="str">
        <f>VLOOKUP(A572,'PREC-BASE ALC'!$A$74:$F$82,3,0)</f>
        <v>Día</v>
      </c>
      <c r="F572" s="90">
        <v>0.5</v>
      </c>
      <c r="G572" s="41">
        <f>ROUND((VLOOKUP(A572,'PREC-BASE ALC'!$A$74:$F$82,4,0))+(VLOOKUP(A572,'PREC-BASE ALC'!$A$74:$F$82,6,0)),0)</f>
        <v>594948</v>
      </c>
      <c r="H572" s="42">
        <f>IF(A572="","",ROUND((G572/F572),0))</f>
        <v>1189896</v>
      </c>
    </row>
    <row r="573" spans="1:8">
      <c r="A573" s="34"/>
      <c r="B573" s="66"/>
      <c r="C573" s="67"/>
      <c r="D573" s="68"/>
      <c r="E573" s="23"/>
      <c r="F573" s="90"/>
      <c r="G573" s="41"/>
      <c r="H573" s="42"/>
    </row>
    <row r="574" spans="1:8">
      <c r="A574" s="34"/>
      <c r="B574" s="1118" t="s">
        <v>30</v>
      </c>
      <c r="C574" s="1121"/>
      <c r="D574" s="1119"/>
      <c r="E574" s="23" t="s">
        <v>30</v>
      </c>
      <c r="F574" s="44"/>
      <c r="G574" s="23" t="s">
        <v>30</v>
      </c>
      <c r="H574" s="30" t="s">
        <v>30</v>
      </c>
    </row>
    <row r="575" spans="1:8">
      <c r="A575" s="34"/>
      <c r="B575" s="1118" t="s">
        <v>30</v>
      </c>
      <c r="C575" s="1121"/>
      <c r="D575" s="1119"/>
      <c r="E575" s="23" t="s">
        <v>30</v>
      </c>
      <c r="F575" s="44"/>
      <c r="G575" s="23" t="s">
        <v>30</v>
      </c>
      <c r="H575" s="30" t="s">
        <v>30</v>
      </c>
    </row>
    <row r="576" spans="1:8">
      <c r="A576" s="31"/>
      <c r="G576" s="63" t="s">
        <v>31</v>
      </c>
      <c r="H576" s="69">
        <f>+SUM(H572:H575)</f>
        <v>1189896</v>
      </c>
    </row>
    <row r="577" spans="1:8">
      <c r="A577" s="31"/>
      <c r="H577" s="32"/>
    </row>
    <row r="578" spans="1:8">
      <c r="A578" s="31"/>
      <c r="E578" s="46" t="s">
        <v>40</v>
      </c>
      <c r="H578" s="79">
        <f>+H550+H560+H568+H576</f>
        <v>4979522</v>
      </c>
    </row>
    <row r="579" spans="1:8">
      <c r="A579" s="31"/>
      <c r="H579" s="32"/>
    </row>
    <row r="580" spans="1:8">
      <c r="A580" s="31"/>
      <c r="H580" s="32"/>
    </row>
    <row r="581" spans="1:8">
      <c r="A581" s="31"/>
      <c r="H581" s="32"/>
    </row>
    <row r="582" spans="1:8">
      <c r="A582" s="31"/>
      <c r="H582" s="32"/>
    </row>
    <row r="583" spans="1:8">
      <c r="A583" s="1023" t="s">
        <v>12</v>
      </c>
      <c r="B583" s="1024"/>
      <c r="H583" s="32"/>
    </row>
    <row r="584" spans="1:8" ht="15.75">
      <c r="A584" s="1025" t="s">
        <v>1084</v>
      </c>
      <c r="B584" s="1026"/>
      <c r="H584" s="32"/>
    </row>
    <row r="585" spans="1:8">
      <c r="A585" s="1023" t="s">
        <v>1085</v>
      </c>
      <c r="B585" s="1027"/>
      <c r="H585" s="32"/>
    </row>
    <row r="586" spans="1:8">
      <c r="A586" s="31"/>
      <c r="H586" s="32"/>
    </row>
    <row r="587" spans="1:8">
      <c r="A587" s="31"/>
      <c r="H587" s="32"/>
    </row>
    <row r="588" spans="1:8" ht="15.75" thickBot="1">
      <c r="A588" s="35"/>
      <c r="B588" s="36"/>
      <c r="C588" s="36"/>
      <c r="D588" s="36"/>
      <c r="E588" s="36"/>
      <c r="F588" s="45"/>
      <c r="G588" s="36"/>
      <c r="H588" s="37"/>
    </row>
    <row r="589" spans="1:8">
      <c r="A589" s="1129"/>
      <c r="B589" s="1164" t="str">
        <f>B2</f>
        <v>OPTIMIZACION DEL COLECTOR DE ALCANTARILLADO SANITARIO SOBRE LA AVENIDA 26 ENTRE LA CARRERA 6  Y LA CARRERA 7, ENTRE LOS BARRIOS LAS GRANJAS Y AEROPUERTO, EN LA COMUNA 2 DE LA CIUDAD DE NEIVA</v>
      </c>
      <c r="C589" s="1164"/>
      <c r="D589" s="1164"/>
      <c r="E589" s="1164"/>
      <c r="F589" s="1141" t="s">
        <v>0</v>
      </c>
      <c r="G589" s="1142"/>
      <c r="H589" s="1143"/>
    </row>
    <row r="590" spans="1:8">
      <c r="A590" s="1130"/>
      <c r="B590" s="1165"/>
      <c r="C590" s="1165"/>
      <c r="D590" s="1165"/>
      <c r="E590" s="1165"/>
      <c r="F590" s="1118" t="s">
        <v>1</v>
      </c>
      <c r="G590" s="1119"/>
      <c r="H590" s="1144"/>
    </row>
    <row r="591" spans="1:8" ht="20.25" customHeight="1">
      <c r="A591" s="1131"/>
      <c r="B591" s="1165"/>
      <c r="C591" s="1165"/>
      <c r="D591" s="1165"/>
      <c r="E591" s="1165"/>
      <c r="F591" s="1118" t="s">
        <v>21</v>
      </c>
      <c r="G591" s="1119"/>
      <c r="H591" s="1145"/>
    </row>
    <row r="592" spans="1:8">
      <c r="A592" s="1163" t="str">
        <f>A5</f>
        <v>PRESUPUESTO GENERAL DE OBRA</v>
      </c>
      <c r="B592" s="1121"/>
      <c r="C592" s="1121"/>
      <c r="D592" s="1121"/>
      <c r="E592" s="1119"/>
      <c r="F592" s="1154" t="s">
        <v>41</v>
      </c>
      <c r="G592" s="1154"/>
      <c r="H592" s="1155"/>
    </row>
    <row r="593" spans="1:8">
      <c r="A593" s="1146"/>
      <c r="B593" s="1121"/>
      <c r="C593" s="1121"/>
      <c r="D593" s="1121"/>
      <c r="E593" s="1121"/>
      <c r="F593" s="1121"/>
      <c r="G593" s="1121"/>
      <c r="H593" s="1147"/>
    </row>
    <row r="594" spans="1:8">
      <c r="A594" s="677" t="s">
        <v>64</v>
      </c>
      <c r="B594" s="1125" t="str">
        <f>B484</f>
        <v xml:space="preserve">Construcción de pozos de inspección </v>
      </c>
      <c r="C594" s="1126"/>
      <c r="D594" s="1126"/>
      <c r="E594" s="1126"/>
      <c r="F594" s="1127"/>
      <c r="G594" s="63" t="s">
        <v>23</v>
      </c>
      <c r="H594" s="65" t="s">
        <v>46</v>
      </c>
    </row>
    <row r="595" spans="1:8" ht="62.25" customHeight="1">
      <c r="A595" s="720" t="s">
        <v>962</v>
      </c>
      <c r="B595" s="1156" t="s">
        <v>959</v>
      </c>
      <c r="C595" s="1157"/>
      <c r="D595" s="1157"/>
      <c r="E595" s="1157"/>
      <c r="F595" s="1158"/>
      <c r="G595" s="59"/>
      <c r="H595" s="61"/>
    </row>
    <row r="596" spans="1:8">
      <c r="A596" s="31"/>
      <c r="H596" s="32"/>
    </row>
    <row r="597" spans="1:8">
      <c r="A597" s="31"/>
      <c r="H597" s="32"/>
    </row>
    <row r="598" spans="1:8">
      <c r="A598" s="33" t="s">
        <v>24</v>
      </c>
      <c r="H598" s="32"/>
    </row>
    <row r="599" spans="1:8" ht="15.75" thickBot="1">
      <c r="A599" s="62" t="s">
        <v>25</v>
      </c>
      <c r="B599" s="1125" t="s">
        <v>4</v>
      </c>
      <c r="C599" s="1126"/>
      <c r="D599" s="1127"/>
      <c r="E599" s="63" t="s">
        <v>5</v>
      </c>
      <c r="F599" s="64" t="s">
        <v>26</v>
      </c>
      <c r="G599" s="63" t="s">
        <v>7</v>
      </c>
      <c r="H599" s="65" t="s">
        <v>27</v>
      </c>
    </row>
    <row r="600" spans="1:8">
      <c r="A600" s="34" t="s">
        <v>613</v>
      </c>
      <c r="B600" s="66" t="str">
        <f>VLOOKUP(A600,'PREC-BASE ALC'!$A$42:$D$68,2,0)</f>
        <v>Herramienta Menor</v>
      </c>
      <c r="C600" s="67"/>
      <c r="D600" s="68"/>
      <c r="E600" s="44" t="str">
        <f>VLOOKUP(A600,'PREC-BASE ALC'!$A$42:$D$68,3,0)</f>
        <v>Dia</v>
      </c>
      <c r="F600" s="763">
        <v>0.4</v>
      </c>
      <c r="G600" s="41">
        <f>ROUND(VLOOKUP(A600,'PREC-BASE ALC'!$A$42:$E$68,4,0),0)</f>
        <v>36154</v>
      </c>
      <c r="H600" s="38">
        <f>ROUND((G600/F600),0)</f>
        <v>90385</v>
      </c>
    </row>
    <row r="601" spans="1:8">
      <c r="A601" s="34" t="s">
        <v>614</v>
      </c>
      <c r="B601" s="66" t="str">
        <f>VLOOKUP(A601,'PREC-BASE ALC'!$A$42:$D$68,2,0)</f>
        <v>Formaleta metálica para pozo</v>
      </c>
      <c r="C601" s="53"/>
      <c r="D601" s="54"/>
      <c r="E601" s="44" t="str">
        <f>VLOOKUP(A601,'PREC-BASE ALC'!$A$42:$D$68,3,0)</f>
        <v>Día</v>
      </c>
      <c r="F601" s="764">
        <v>0.4</v>
      </c>
      <c r="G601" s="41">
        <f>ROUND(VLOOKUP(A601,'PREC-BASE ALC'!$A$42:$E$68,4,0),0)</f>
        <v>72309</v>
      </c>
      <c r="H601" s="38">
        <f>ROUND((G601/F601),0)</f>
        <v>180773</v>
      </c>
    </row>
    <row r="602" spans="1:8">
      <c r="A602" s="34" t="s">
        <v>612</v>
      </c>
      <c r="B602" s="66" t="str">
        <f>VLOOKUP(A602,'PREC-BASE ALC'!$A$42:$D$68,2,0)</f>
        <v xml:space="preserve">Mezcladora mecánica (1.5 bultos) </v>
      </c>
      <c r="C602" s="53"/>
      <c r="D602" s="54"/>
      <c r="E602" s="44" t="str">
        <f>VLOOKUP(A602,'PREC-BASE ALC'!$A$42:$D$68,3,0)</f>
        <v>Dia</v>
      </c>
      <c r="F602" s="76">
        <v>3</v>
      </c>
      <c r="G602" s="41">
        <f>ROUND(VLOOKUP(A602,'PREC-BASE ALC'!$A$42:$E$68,4,0),0)</f>
        <v>62186</v>
      </c>
      <c r="H602" s="38">
        <f>ROUND((G602/F602),0)</f>
        <v>20729</v>
      </c>
    </row>
    <row r="603" spans="1:8">
      <c r="A603" s="34"/>
      <c r="B603" s="1122"/>
      <c r="C603" s="1123"/>
      <c r="D603" s="1128"/>
      <c r="E603" s="23" t="s">
        <v>30</v>
      </c>
      <c r="F603" s="44"/>
      <c r="G603" s="23" t="s">
        <v>30</v>
      </c>
      <c r="H603" s="38" t="s">
        <v>30</v>
      </c>
    </row>
    <row r="604" spans="1:8">
      <c r="A604" s="34"/>
      <c r="B604" s="1122"/>
      <c r="C604" s="1123"/>
      <c r="D604" s="1128"/>
      <c r="E604" s="23" t="s">
        <v>30</v>
      </c>
      <c r="F604" s="44"/>
      <c r="G604" s="23" t="s">
        <v>30</v>
      </c>
      <c r="H604" s="38" t="s">
        <v>30</v>
      </c>
    </row>
    <row r="605" spans="1:8">
      <c r="A605" s="34"/>
      <c r="B605" s="1122"/>
      <c r="C605" s="1123"/>
      <c r="D605" s="1128"/>
      <c r="E605" s="23" t="s">
        <v>30</v>
      </c>
      <c r="F605" s="44"/>
      <c r="G605" s="23" t="s">
        <v>30</v>
      </c>
      <c r="H605" s="38" t="s">
        <v>30</v>
      </c>
    </row>
    <row r="606" spans="1:8">
      <c r="A606" s="31"/>
      <c r="G606" s="71" t="s">
        <v>31</v>
      </c>
      <c r="H606" s="77">
        <f>+SUM(H600:H605)</f>
        <v>291887</v>
      </c>
    </row>
    <row r="607" spans="1:8">
      <c r="A607" s="31"/>
      <c r="H607" s="32"/>
    </row>
    <row r="608" spans="1:8">
      <c r="A608" s="33" t="s">
        <v>32</v>
      </c>
      <c r="H608" s="32"/>
    </row>
    <row r="609" spans="1:8" ht="15.75" thickBot="1">
      <c r="A609" s="62" t="s">
        <v>25</v>
      </c>
      <c r="B609" s="1125" t="s">
        <v>4</v>
      </c>
      <c r="C609" s="1126"/>
      <c r="D609" s="1127"/>
      <c r="E609" s="63" t="s">
        <v>5</v>
      </c>
      <c r="F609" s="64" t="s">
        <v>6</v>
      </c>
      <c r="G609" s="63" t="s">
        <v>7</v>
      </c>
      <c r="H609" s="65" t="s">
        <v>27</v>
      </c>
    </row>
    <row r="610" spans="1:8">
      <c r="A610" s="34" t="s">
        <v>556</v>
      </c>
      <c r="B610" s="66" t="str">
        <f>VLOOKUP(A610,'PREC-BASE ALC'!$A$89:$E$339,2,0)</f>
        <v>Concreto 3.000 psi</v>
      </c>
      <c r="C610" s="67"/>
      <c r="D610" s="68"/>
      <c r="E610" s="23" t="str">
        <f>VLOOKUP(A610,'PREC-BASE ALC'!$A$89:$E$339,3,0)</f>
        <v>M3</v>
      </c>
      <c r="F610" s="763">
        <v>4.0999999999999996</v>
      </c>
      <c r="G610" s="88">
        <f>ROUND(VLOOKUP(A610,'PREC-BASE ALC'!$A$89:$E$339,4,0),0)</f>
        <v>635737</v>
      </c>
      <c r="H610" s="42">
        <f>ROUND((G610*F610),0)</f>
        <v>2606522</v>
      </c>
    </row>
    <row r="611" spans="1:8">
      <c r="A611" s="34" t="s">
        <v>506</v>
      </c>
      <c r="B611" s="66" t="str">
        <f>VLOOKUP(A611,'PREC-BASE ALC'!$A$89:$E$339,2,0)</f>
        <v>Tapa en HF para pozo, incluye aro en HF</v>
      </c>
      <c r="C611" s="67"/>
      <c r="D611" s="68"/>
      <c r="E611" s="23" t="str">
        <f>VLOOKUP(A611,'PREC-BASE ALC'!$A$89:$E$339,3,0)</f>
        <v>UND</v>
      </c>
      <c r="F611" s="764">
        <v>1</v>
      </c>
      <c r="G611" s="88">
        <f>ROUND(VLOOKUP(A611,'PREC-BASE ALC'!$A$89:$E$339,4,0),0)</f>
        <v>1084634</v>
      </c>
      <c r="H611" s="38">
        <f t="shared" ref="H611:H614" si="4">ROUND((G611*F611),0)</f>
        <v>1084634</v>
      </c>
    </row>
    <row r="612" spans="1:8">
      <c r="A612" s="34" t="s">
        <v>545</v>
      </c>
      <c r="B612" s="66" t="str">
        <f>VLOOKUP(A612,'PREC-BASE ALC'!$A$89:$E$339,2,0)</f>
        <v>Madera para formaleta</v>
      </c>
      <c r="C612" s="67"/>
      <c r="D612" s="68"/>
      <c r="E612" s="23" t="str">
        <f>VLOOKUP(A612,'PREC-BASE ALC'!$A$89:$E$339,3,0)</f>
        <v>M2</v>
      </c>
      <c r="F612" s="764">
        <v>0.6</v>
      </c>
      <c r="G612" s="88">
        <f>ROUND(VLOOKUP(A612,'PREC-BASE ALC'!$A$89:$E$339,4,0),0)</f>
        <v>55735</v>
      </c>
      <c r="H612" s="38">
        <f t="shared" si="4"/>
        <v>33441</v>
      </c>
    </row>
    <row r="613" spans="1:8">
      <c r="A613" s="34" t="s">
        <v>536</v>
      </c>
      <c r="B613" s="66" t="str">
        <f>VLOOKUP(A613,'PREC-BASE ALC'!$A$89:$E$339,2,0)</f>
        <v>Paso para escalera en hierro de 5/8" (Incluye anticorrosivo)</v>
      </c>
      <c r="C613" s="67"/>
      <c r="D613" s="68"/>
      <c r="E613" s="23" t="str">
        <f>VLOOKUP(A613,'PREC-BASE ALC'!$A$89:$E$339,3,0)</f>
        <v>UND</v>
      </c>
      <c r="F613" s="764">
        <v>10</v>
      </c>
      <c r="G613" s="88">
        <f>ROUND(VLOOKUP(A613,'PREC-BASE ALC'!$A$89:$E$339,4,0),0)</f>
        <v>9400</v>
      </c>
      <c r="H613" s="38">
        <f t="shared" si="4"/>
        <v>94000</v>
      </c>
    </row>
    <row r="614" spans="1:8">
      <c r="A614" s="34" t="s">
        <v>581</v>
      </c>
      <c r="B614" s="66" t="str">
        <f>VLOOKUP(A614,'PREC-BASE ALC'!$A$89:$E$339,2,0)</f>
        <v xml:space="preserve">Acero de refuerzo de 60.000psi- </v>
      </c>
      <c r="C614" s="67"/>
      <c r="D614" s="68"/>
      <c r="E614" s="23" t="str">
        <f>VLOOKUP(A614,'PREC-BASE ALC'!$A$89:$E$339,3,0)</f>
        <v>Kg</v>
      </c>
      <c r="F614" s="764">
        <v>5</v>
      </c>
      <c r="G614" s="88">
        <f>ROUND(VLOOKUP(A614,'PREC-BASE ALC'!$A$89:$E$339,4,0),0)</f>
        <v>9574</v>
      </c>
      <c r="H614" s="38">
        <f t="shared" si="4"/>
        <v>47870</v>
      </c>
    </row>
    <row r="615" spans="1:8">
      <c r="A615" s="34"/>
      <c r="B615" s="66" t="s">
        <v>30</v>
      </c>
      <c r="C615" s="67"/>
      <c r="D615" s="68"/>
      <c r="E615" s="23" t="s">
        <v>30</v>
      </c>
      <c r="F615" s="44"/>
      <c r="G615" s="23" t="s">
        <v>30</v>
      </c>
      <c r="H615" s="38" t="s">
        <v>30</v>
      </c>
    </row>
    <row r="616" spans="1:8">
      <c r="A616" s="31"/>
      <c r="G616" s="71" t="s">
        <v>31</v>
      </c>
      <c r="H616" s="72">
        <f>+SUM(H610:H615)</f>
        <v>3866467</v>
      </c>
    </row>
    <row r="617" spans="1:8">
      <c r="A617" s="31"/>
      <c r="H617" s="32"/>
    </row>
    <row r="618" spans="1:8">
      <c r="A618" s="33" t="s">
        <v>33</v>
      </c>
      <c r="H618" s="32"/>
    </row>
    <row r="619" spans="1:8">
      <c r="A619" s="62" t="s">
        <v>25</v>
      </c>
      <c r="B619" s="1125" t="s">
        <v>20</v>
      </c>
      <c r="C619" s="1127"/>
      <c r="D619" s="63" t="s">
        <v>34</v>
      </c>
      <c r="E619" s="63"/>
      <c r="F619" s="64" t="s">
        <v>36</v>
      </c>
      <c r="G619" s="63" t="s">
        <v>37</v>
      </c>
      <c r="H619" s="65" t="s">
        <v>27</v>
      </c>
    </row>
    <row r="620" spans="1:8">
      <c r="A620" s="34"/>
      <c r="B620" s="1177"/>
      <c r="C620" s="1178"/>
      <c r="D620" s="44"/>
      <c r="E620" s="44"/>
      <c r="F620" s="44"/>
      <c r="G620" s="47"/>
      <c r="H620" s="48">
        <f>+F620*G620</f>
        <v>0</v>
      </c>
    </row>
    <row r="621" spans="1:8">
      <c r="A621" s="34"/>
      <c r="B621" s="55"/>
      <c r="C621" s="57"/>
      <c r="D621" s="44"/>
      <c r="E621" s="44"/>
      <c r="F621" s="44"/>
      <c r="G621" s="47"/>
      <c r="H621" s="48"/>
    </row>
    <row r="622" spans="1:8">
      <c r="A622" s="34"/>
      <c r="B622" s="1118" t="s">
        <v>30</v>
      </c>
      <c r="C622" s="1119"/>
      <c r="D622" s="23" t="s">
        <v>30</v>
      </c>
      <c r="E622" s="23" t="s">
        <v>30</v>
      </c>
      <c r="F622" s="44" t="s">
        <v>30</v>
      </c>
      <c r="G622" s="23" t="s">
        <v>30</v>
      </c>
      <c r="H622" s="38" t="s">
        <v>30</v>
      </c>
    </row>
    <row r="623" spans="1:8">
      <c r="A623" s="34"/>
      <c r="B623" s="1118" t="s">
        <v>30</v>
      </c>
      <c r="C623" s="1119"/>
      <c r="D623" s="23" t="s">
        <v>30</v>
      </c>
      <c r="E623" s="23" t="s">
        <v>30</v>
      </c>
      <c r="F623" s="44" t="s">
        <v>30</v>
      </c>
      <c r="G623" s="23" t="s">
        <v>30</v>
      </c>
      <c r="H623" s="38" t="s">
        <v>30</v>
      </c>
    </row>
    <row r="624" spans="1:8">
      <c r="A624" s="31"/>
      <c r="G624" s="63" t="s">
        <v>31</v>
      </c>
      <c r="H624" s="70">
        <f>+SUM(H620:H623)</f>
        <v>0</v>
      </c>
    </row>
    <row r="625" spans="1:8">
      <c r="A625" s="31"/>
      <c r="H625" s="32"/>
    </row>
    <row r="626" spans="1:8">
      <c r="A626" s="33" t="s">
        <v>38</v>
      </c>
      <c r="H626" s="32"/>
    </row>
    <row r="627" spans="1:8">
      <c r="A627" s="58" t="s">
        <v>25</v>
      </c>
      <c r="B627" s="1159" t="s">
        <v>18</v>
      </c>
      <c r="C627" s="1160"/>
      <c r="D627" s="1161"/>
      <c r="E627" s="59" t="s">
        <v>5</v>
      </c>
      <c r="F627" s="60" t="s">
        <v>19</v>
      </c>
      <c r="G627" s="59" t="s">
        <v>39</v>
      </c>
      <c r="H627" s="61" t="s">
        <v>27</v>
      </c>
    </row>
    <row r="628" spans="1:8">
      <c r="A628" s="34" t="s">
        <v>161</v>
      </c>
      <c r="B628" s="66" t="str">
        <f>VLOOKUP(A628,'PREC-BASE ALC'!$A$74:$F$82,2,0)</f>
        <v>Grupo 3: Mezclas (Ofi+4Obr)</v>
      </c>
      <c r="C628" s="67"/>
      <c r="D628" s="68"/>
      <c r="E628" s="23" t="str">
        <f>VLOOKUP(A628,'PREC-BASE ALC'!$A$74:$F$82,3,0)</f>
        <v>Día</v>
      </c>
      <c r="F628" s="90">
        <v>0.4</v>
      </c>
      <c r="G628" s="41">
        <f>ROUND((VLOOKUP(A628,'PREC-BASE ALC'!$A$74:$F$82,4,0))+(VLOOKUP(A628,'PREC-BASE ALC'!$A$74:$F$82,6,0)),0)</f>
        <v>594948</v>
      </c>
      <c r="H628" s="42">
        <f>IF(A628="","",ROUND((G628/F628),0))</f>
        <v>1487370</v>
      </c>
    </row>
    <row r="629" spans="1:8">
      <c r="A629" s="34"/>
      <c r="B629" s="66"/>
      <c r="C629" s="67"/>
      <c r="D629" s="68"/>
      <c r="E629" s="23"/>
      <c r="F629" s="90"/>
      <c r="G629" s="41"/>
      <c r="H629" s="42"/>
    </row>
    <row r="630" spans="1:8">
      <c r="A630" s="34"/>
      <c r="B630" s="1118" t="s">
        <v>30</v>
      </c>
      <c r="C630" s="1121"/>
      <c r="D630" s="1119"/>
      <c r="E630" s="23" t="s">
        <v>30</v>
      </c>
      <c r="F630" s="44"/>
      <c r="G630" s="23" t="s">
        <v>30</v>
      </c>
      <c r="H630" s="30" t="s">
        <v>30</v>
      </c>
    </row>
    <row r="631" spans="1:8">
      <c r="A631" s="34"/>
      <c r="B631" s="1118" t="s">
        <v>30</v>
      </c>
      <c r="C631" s="1121"/>
      <c r="D631" s="1119"/>
      <c r="E631" s="23" t="s">
        <v>30</v>
      </c>
      <c r="F631" s="44"/>
      <c r="G631" s="23" t="s">
        <v>30</v>
      </c>
      <c r="H631" s="30" t="s">
        <v>30</v>
      </c>
    </row>
    <row r="632" spans="1:8">
      <c r="A632" s="31"/>
      <c r="G632" s="63" t="s">
        <v>31</v>
      </c>
      <c r="H632" s="69">
        <f>+SUM(H628:H631)</f>
        <v>1487370</v>
      </c>
    </row>
    <row r="633" spans="1:8">
      <c r="A633" s="31"/>
      <c r="H633" s="32"/>
    </row>
    <row r="634" spans="1:8">
      <c r="A634" s="31"/>
      <c r="E634" s="46" t="s">
        <v>40</v>
      </c>
      <c r="H634" s="79">
        <f>+H606+H616+H624+H632</f>
        <v>5645724</v>
      </c>
    </row>
    <row r="635" spans="1:8">
      <c r="A635" s="31"/>
      <c r="H635" s="32"/>
    </row>
    <row r="636" spans="1:8">
      <c r="A636" s="31"/>
      <c r="H636" s="32"/>
    </row>
    <row r="637" spans="1:8">
      <c r="A637" s="31"/>
      <c r="H637" s="32"/>
    </row>
    <row r="638" spans="1:8">
      <c r="A638" s="31"/>
      <c r="H638" s="32"/>
    </row>
    <row r="639" spans="1:8">
      <c r="A639" s="1023" t="s">
        <v>12</v>
      </c>
      <c r="B639" s="1024"/>
      <c r="H639" s="32"/>
    </row>
    <row r="640" spans="1:8" ht="15.75">
      <c r="A640" s="1025" t="s">
        <v>1084</v>
      </c>
      <c r="B640" s="1026"/>
      <c r="H640" s="32"/>
    </row>
    <row r="641" spans="1:8">
      <c r="A641" s="1023" t="s">
        <v>1085</v>
      </c>
      <c r="B641" s="1027"/>
      <c r="H641" s="32"/>
    </row>
    <row r="642" spans="1:8" ht="15.75" thickBot="1">
      <c r="A642" s="35"/>
      <c r="B642" s="36"/>
      <c r="C642" s="36"/>
      <c r="D642" s="36"/>
      <c r="E642" s="36"/>
      <c r="F642" s="45"/>
      <c r="G642" s="36"/>
      <c r="H642" s="37"/>
    </row>
    <row r="643" spans="1:8" ht="15.75" thickBot="1"/>
    <row r="644" spans="1:8">
      <c r="A644" s="1129"/>
      <c r="B644" s="1164" t="str">
        <f>B2</f>
        <v>OPTIMIZACION DEL COLECTOR DE ALCANTARILLADO SANITARIO SOBRE LA AVENIDA 26 ENTRE LA CARRERA 6  Y LA CARRERA 7, ENTRE LOS BARRIOS LAS GRANJAS Y AEROPUERTO, EN LA COMUNA 2 DE LA CIUDAD DE NEIVA</v>
      </c>
      <c r="C644" s="1164"/>
      <c r="D644" s="1164"/>
      <c r="E644" s="1164"/>
      <c r="F644" s="1141" t="s">
        <v>0</v>
      </c>
      <c r="G644" s="1142"/>
      <c r="H644" s="1143"/>
    </row>
    <row r="645" spans="1:8">
      <c r="A645" s="1130"/>
      <c r="B645" s="1165"/>
      <c r="C645" s="1165"/>
      <c r="D645" s="1165"/>
      <c r="E645" s="1165"/>
      <c r="F645" s="1118" t="s">
        <v>1</v>
      </c>
      <c r="G645" s="1119"/>
      <c r="H645" s="1144"/>
    </row>
    <row r="646" spans="1:8">
      <c r="A646" s="1131"/>
      <c r="B646" s="1165"/>
      <c r="C646" s="1165"/>
      <c r="D646" s="1165"/>
      <c r="E646" s="1165"/>
      <c r="F646" s="1118" t="s">
        <v>21</v>
      </c>
      <c r="G646" s="1119"/>
      <c r="H646" s="1145"/>
    </row>
    <row r="647" spans="1:8">
      <c r="A647" s="1120" t="str">
        <f>A5</f>
        <v>PRESUPUESTO GENERAL DE OBRA</v>
      </c>
      <c r="B647" s="1121"/>
      <c r="C647" s="1121"/>
      <c r="D647" s="1121"/>
      <c r="E647" s="1119"/>
      <c r="F647" s="1154" t="s">
        <v>41</v>
      </c>
      <c r="G647" s="1154"/>
      <c r="H647" s="1155"/>
    </row>
    <row r="648" spans="1:8">
      <c r="A648" s="1146"/>
      <c r="B648" s="1121"/>
      <c r="C648" s="1121"/>
      <c r="D648" s="1121"/>
      <c r="E648" s="1121"/>
      <c r="F648" s="1121"/>
      <c r="G648" s="1121"/>
      <c r="H648" s="1147"/>
    </row>
    <row r="649" spans="1:8">
      <c r="A649" s="62" t="s">
        <v>66</v>
      </c>
      <c r="B649" s="1125" t="str">
        <f>'INTERVENCION '!B32</f>
        <v>Relleno de brechas</v>
      </c>
      <c r="C649" s="1126"/>
      <c r="D649" s="1126"/>
      <c r="E649" s="1126"/>
      <c r="F649" s="1127"/>
      <c r="G649" s="63" t="s">
        <v>23</v>
      </c>
      <c r="H649" s="65" t="s">
        <v>13</v>
      </c>
    </row>
    <row r="650" spans="1:8" ht="37.5" customHeight="1">
      <c r="A650" s="62" t="s">
        <v>67</v>
      </c>
      <c r="B650" s="1179" t="s">
        <v>837</v>
      </c>
      <c r="C650" s="1180"/>
      <c r="D650" s="1180"/>
      <c r="E650" s="1180"/>
      <c r="F650" s="1181"/>
      <c r="G650" s="59"/>
      <c r="H650" s="61"/>
    </row>
    <row r="651" spans="1:8">
      <c r="A651" s="31"/>
      <c r="H651" s="32"/>
    </row>
    <row r="652" spans="1:8">
      <c r="A652" s="31"/>
      <c r="H652" s="32"/>
    </row>
    <row r="653" spans="1:8">
      <c r="A653" s="33" t="s">
        <v>24</v>
      </c>
      <c r="H653" s="32"/>
    </row>
    <row r="654" spans="1:8">
      <c r="A654" s="62" t="s">
        <v>25</v>
      </c>
      <c r="B654" s="1125" t="s">
        <v>4</v>
      </c>
      <c r="C654" s="1126"/>
      <c r="D654" s="1127"/>
      <c r="E654" s="63" t="s">
        <v>5</v>
      </c>
      <c r="F654" s="64" t="s">
        <v>26</v>
      </c>
      <c r="G654" s="63" t="s">
        <v>7</v>
      </c>
      <c r="H654" s="65" t="s">
        <v>27</v>
      </c>
    </row>
    <row r="655" spans="1:8">
      <c r="A655" s="34" t="s">
        <v>613</v>
      </c>
      <c r="B655" s="66" t="str">
        <f>VLOOKUP(A655,'PREC-BASE ALC'!A42:D68,2,0)</f>
        <v>Herramienta Menor</v>
      </c>
      <c r="C655" s="67"/>
      <c r="D655" s="68"/>
      <c r="E655" s="44" t="str">
        <f>VLOOKUP(A655,'PREC-BASE ALC'!A42:D68,3,0)</f>
        <v>Dia</v>
      </c>
      <c r="F655" s="76">
        <v>10</v>
      </c>
      <c r="G655" s="41">
        <f>ROUND(VLOOKUP(A655,'PREC-BASE ALC'!A42:E68,4,0),0)</f>
        <v>36154</v>
      </c>
      <c r="H655" s="38">
        <f>ROUND((G655/F655),0)</f>
        <v>3615</v>
      </c>
    </row>
    <row r="656" spans="1:8">
      <c r="A656" s="34" t="s">
        <v>635</v>
      </c>
      <c r="B656" s="66" t="str">
        <f>VLOOKUP(A656,'PREC-BASE ALC'!A42:D68,2,0)</f>
        <v>Apisonador tipo canguro</v>
      </c>
      <c r="C656" s="53"/>
      <c r="D656" s="54"/>
      <c r="E656" s="44" t="str">
        <f>VLOOKUP(A656,'PREC-BASE ALC'!A42:D68,3,0)</f>
        <v>Dia</v>
      </c>
      <c r="F656" s="76">
        <v>15</v>
      </c>
      <c r="G656" s="41">
        <f>ROUND(VLOOKUP(A656,'PREC-BASE ALC'!A42:E68,4,0),0)</f>
        <v>83983</v>
      </c>
      <c r="H656" s="38">
        <f>ROUND((G656/F656),0)</f>
        <v>5599</v>
      </c>
    </row>
    <row r="657" spans="1:8">
      <c r="A657" s="34"/>
      <c r="B657" s="66"/>
      <c r="C657" s="67"/>
      <c r="D657" s="68"/>
      <c r="E657" s="23" t="s">
        <v>30</v>
      </c>
      <c r="F657" s="44"/>
      <c r="G657" s="23" t="s">
        <v>30</v>
      </c>
      <c r="H657" s="38" t="s">
        <v>30</v>
      </c>
    </row>
    <row r="658" spans="1:8">
      <c r="A658" s="34"/>
      <c r="B658" s="1122"/>
      <c r="C658" s="1123"/>
      <c r="D658" s="1128"/>
      <c r="E658" s="23" t="s">
        <v>30</v>
      </c>
      <c r="F658" s="44"/>
      <c r="G658" s="23" t="s">
        <v>30</v>
      </c>
      <c r="H658" s="38" t="s">
        <v>30</v>
      </c>
    </row>
    <row r="659" spans="1:8">
      <c r="A659" s="34"/>
      <c r="B659" s="1122"/>
      <c r="C659" s="1123"/>
      <c r="D659" s="1128"/>
      <c r="E659" s="23" t="s">
        <v>30</v>
      </c>
      <c r="F659" s="44"/>
      <c r="G659" s="23" t="s">
        <v>30</v>
      </c>
      <c r="H659" s="38" t="s">
        <v>30</v>
      </c>
    </row>
    <row r="660" spans="1:8">
      <c r="A660" s="34"/>
      <c r="B660" s="1122"/>
      <c r="C660" s="1123"/>
      <c r="D660" s="1128"/>
      <c r="E660" s="23" t="s">
        <v>30</v>
      </c>
      <c r="F660" s="44"/>
      <c r="G660" s="23" t="s">
        <v>30</v>
      </c>
      <c r="H660" s="38" t="s">
        <v>30</v>
      </c>
    </row>
    <row r="661" spans="1:8" ht="30.75" customHeight="1">
      <c r="A661" s="31"/>
      <c r="G661" s="71" t="s">
        <v>31</v>
      </c>
      <c r="H661" s="77">
        <f>+SUM(H655:H660)</f>
        <v>9214</v>
      </c>
    </row>
    <row r="662" spans="1:8">
      <c r="A662" s="31"/>
      <c r="H662" s="32"/>
    </row>
    <row r="663" spans="1:8">
      <c r="A663" s="33" t="s">
        <v>32</v>
      </c>
      <c r="H663" s="32"/>
    </row>
    <row r="664" spans="1:8">
      <c r="A664" s="62" t="s">
        <v>25</v>
      </c>
      <c r="B664" s="1125" t="s">
        <v>4</v>
      </c>
      <c r="C664" s="1126"/>
      <c r="D664" s="1127"/>
      <c r="E664" s="63" t="s">
        <v>5</v>
      </c>
      <c r="F664" s="64" t="s">
        <v>6</v>
      </c>
      <c r="G664" s="63" t="s">
        <v>7</v>
      </c>
      <c r="H664" s="65" t="s">
        <v>27</v>
      </c>
    </row>
    <row r="665" spans="1:8">
      <c r="A665" s="34" t="s">
        <v>579</v>
      </c>
      <c r="B665" s="66" t="str">
        <f>VLOOKUP(A665,'PREC-BASE ALC'!A89:E3396,2,0)</f>
        <v>Agua</v>
      </c>
      <c r="C665" s="67"/>
      <c r="D665" s="68"/>
      <c r="E665" s="23" t="str">
        <f>VLOOKUP(A665,'PREC-BASE ALC'!A89:E339,3,0)</f>
        <v>LT</v>
      </c>
      <c r="F665" s="90">
        <v>10</v>
      </c>
      <c r="G665" s="41">
        <f>(VLOOKUP(A665,'PREC-BASE ALC'!A89:E339,4,0))</f>
        <v>21.693435072</v>
      </c>
      <c r="H665" s="38">
        <f>ROUND((G665*F665),0)</f>
        <v>217</v>
      </c>
    </row>
    <row r="666" spans="1:8">
      <c r="A666" s="34"/>
      <c r="B666" s="1122"/>
      <c r="C666" s="1123"/>
      <c r="D666" s="1128"/>
      <c r="E666" s="23"/>
      <c r="F666" s="44"/>
      <c r="G666" s="41"/>
      <c r="H666" s="38"/>
    </row>
    <row r="667" spans="1:8">
      <c r="A667" s="34"/>
      <c r="B667" s="1122"/>
      <c r="C667" s="1123"/>
      <c r="D667" s="1128"/>
      <c r="E667" s="23"/>
      <c r="F667" s="44"/>
      <c r="G667" s="41"/>
      <c r="H667" s="38"/>
    </row>
    <row r="668" spans="1:8">
      <c r="A668" s="34"/>
      <c r="B668" s="1118"/>
      <c r="C668" s="1121"/>
      <c r="D668" s="1119"/>
      <c r="E668" s="23"/>
      <c r="F668" s="44"/>
      <c r="G668" s="23"/>
      <c r="H668" s="38"/>
    </row>
    <row r="669" spans="1:8">
      <c r="A669" s="34"/>
      <c r="B669" s="1118"/>
      <c r="C669" s="1121"/>
      <c r="D669" s="1119"/>
      <c r="E669" s="23"/>
      <c r="F669" s="44"/>
      <c r="G669" s="23"/>
      <c r="H669" s="38"/>
    </row>
    <row r="670" spans="1:8">
      <c r="A670" s="34"/>
      <c r="B670" s="1118" t="s">
        <v>30</v>
      </c>
      <c r="C670" s="1121"/>
      <c r="D670" s="1119"/>
      <c r="E670" s="23" t="s">
        <v>30</v>
      </c>
      <c r="F670" s="44"/>
      <c r="G670" s="23" t="s">
        <v>30</v>
      </c>
      <c r="H670" s="38" t="s">
        <v>30</v>
      </c>
    </row>
    <row r="671" spans="1:8">
      <c r="A671" s="31"/>
      <c r="G671" s="71" t="s">
        <v>31</v>
      </c>
      <c r="H671" s="72">
        <f>+SUM(H665:H670)</f>
        <v>217</v>
      </c>
    </row>
    <row r="672" spans="1:8">
      <c r="A672" s="31"/>
      <c r="H672" s="32"/>
    </row>
    <row r="673" spans="1:8">
      <c r="A673" s="33" t="s">
        <v>33</v>
      </c>
      <c r="H673" s="32"/>
    </row>
    <row r="674" spans="1:8">
      <c r="A674" s="62" t="s">
        <v>25</v>
      </c>
      <c r="B674" s="1125" t="s">
        <v>20</v>
      </c>
      <c r="C674" s="1127"/>
      <c r="D674" s="63" t="s">
        <v>34</v>
      </c>
      <c r="E674" s="63"/>
      <c r="F674" s="64" t="s">
        <v>36</v>
      </c>
      <c r="G674" s="63" t="s">
        <v>37</v>
      </c>
      <c r="H674" s="65" t="s">
        <v>27</v>
      </c>
    </row>
    <row r="675" spans="1:8">
      <c r="A675" s="34"/>
      <c r="B675" s="97"/>
      <c r="C675" s="99"/>
      <c r="D675" s="44"/>
      <c r="E675" s="44"/>
      <c r="F675" s="44"/>
      <c r="G675" s="47"/>
      <c r="H675" s="48"/>
    </row>
    <row r="676" spans="1:8">
      <c r="A676" s="34"/>
      <c r="B676" s="55"/>
      <c r="C676" s="57"/>
      <c r="D676" s="44"/>
      <c r="E676" s="44"/>
      <c r="F676" s="44"/>
      <c r="G676" s="47"/>
      <c r="H676" s="48"/>
    </row>
    <row r="677" spans="1:8">
      <c r="A677" s="34"/>
      <c r="B677" s="1118" t="s">
        <v>30</v>
      </c>
      <c r="C677" s="1119"/>
      <c r="D677" s="23" t="s">
        <v>30</v>
      </c>
      <c r="E677" s="23" t="s">
        <v>30</v>
      </c>
      <c r="F677" s="44" t="s">
        <v>30</v>
      </c>
      <c r="G677" s="23" t="s">
        <v>30</v>
      </c>
      <c r="H677" s="38" t="s">
        <v>30</v>
      </c>
    </row>
    <row r="678" spans="1:8">
      <c r="A678" s="34"/>
      <c r="B678" s="1118" t="s">
        <v>30</v>
      </c>
      <c r="C678" s="1119"/>
      <c r="D678" s="23" t="s">
        <v>30</v>
      </c>
      <c r="E678" s="23" t="s">
        <v>30</v>
      </c>
      <c r="F678" s="44" t="s">
        <v>30</v>
      </c>
      <c r="G678" s="23" t="s">
        <v>30</v>
      </c>
      <c r="H678" s="38" t="s">
        <v>30</v>
      </c>
    </row>
    <row r="679" spans="1:8">
      <c r="A679" s="31"/>
      <c r="G679" s="63" t="s">
        <v>31</v>
      </c>
      <c r="H679" s="70">
        <f>+SUM(H675:H678)</f>
        <v>0</v>
      </c>
    </row>
    <row r="680" spans="1:8">
      <c r="A680" s="31"/>
      <c r="H680" s="32"/>
    </row>
    <row r="681" spans="1:8">
      <c r="A681" s="33" t="s">
        <v>38</v>
      </c>
      <c r="H681" s="32"/>
    </row>
    <row r="682" spans="1:8">
      <c r="A682" s="58" t="s">
        <v>25</v>
      </c>
      <c r="B682" s="1159" t="s">
        <v>18</v>
      </c>
      <c r="C682" s="1160"/>
      <c r="D682" s="1161"/>
      <c r="E682" s="59" t="s">
        <v>5</v>
      </c>
      <c r="F682" s="60" t="s">
        <v>19</v>
      </c>
      <c r="G682" s="59" t="s">
        <v>39</v>
      </c>
      <c r="H682" s="61" t="s">
        <v>27</v>
      </c>
    </row>
    <row r="683" spans="1:8">
      <c r="A683" s="34" t="s">
        <v>191</v>
      </c>
      <c r="B683" s="66" t="str">
        <f>VLOOKUP(A683,'PREC-BASE ALC'!A74:F82,2,0)</f>
        <v>Obrero</v>
      </c>
      <c r="C683" s="67"/>
      <c r="D683" s="68"/>
      <c r="E683" s="23" t="str">
        <f>VLOOKUP(A683,'PREC-BASE ALC'!A74:E82,3,0)</f>
        <v>Día</v>
      </c>
      <c r="F683" s="90">
        <v>21.854154791310407</v>
      </c>
      <c r="G683" s="41">
        <f>ROUND((VLOOKUP(A683,'PREC-BASE ALC'!A74:F82,4,0))+(VLOOKUP(A683,'PREC-BASE ALC'!A74:F82,6,0)),0)</f>
        <v>101354</v>
      </c>
      <c r="H683" s="42">
        <f>IF(A683="","",ROUND((G683/F683),0))</f>
        <v>4638</v>
      </c>
    </row>
    <row r="684" spans="1:8">
      <c r="A684" s="34" t="s">
        <v>192</v>
      </c>
      <c r="B684" s="66" t="str">
        <f>VLOOKUP(A684,'PREC-BASE ALC'!A75:F83,2,0)</f>
        <v>Oficial</v>
      </c>
      <c r="C684" s="67"/>
      <c r="D684" s="68"/>
      <c r="E684" s="23" t="str">
        <f>VLOOKUP(A684,'PREC-BASE ALC'!A74:E82,3,0)</f>
        <v>Día</v>
      </c>
      <c r="F684" s="90">
        <v>15</v>
      </c>
      <c r="G684" s="41">
        <f>ROUND((VLOOKUP(A684,'PREC-BASE ALC'!A74:F82,4,0))+(VLOOKUP(A684,'PREC-BASE ALC'!A74:F82,6,0)),0)</f>
        <v>189532</v>
      </c>
      <c r="H684" s="42">
        <f>IF(A684="","",ROUND((G684/F684),0))</f>
        <v>12635</v>
      </c>
    </row>
    <row r="685" spans="1:8">
      <c r="A685" s="34"/>
      <c r="B685" s="1118" t="s">
        <v>30</v>
      </c>
      <c r="C685" s="1121"/>
      <c r="D685" s="1119"/>
      <c r="E685" s="23" t="s">
        <v>30</v>
      </c>
      <c r="F685" s="44"/>
      <c r="G685" s="23" t="s">
        <v>30</v>
      </c>
      <c r="H685" s="30" t="s">
        <v>30</v>
      </c>
    </row>
    <row r="686" spans="1:8">
      <c r="A686" s="34"/>
      <c r="B686" s="1118" t="s">
        <v>30</v>
      </c>
      <c r="C686" s="1121"/>
      <c r="D686" s="1119"/>
      <c r="E686" s="23" t="s">
        <v>30</v>
      </c>
      <c r="F686" s="44"/>
      <c r="G686" s="23" t="s">
        <v>30</v>
      </c>
      <c r="H686" s="30" t="s">
        <v>30</v>
      </c>
    </row>
    <row r="687" spans="1:8">
      <c r="A687" s="31"/>
      <c r="G687" s="63" t="s">
        <v>31</v>
      </c>
      <c r="H687" s="69">
        <f>+SUM(H683:H686)</f>
        <v>17273</v>
      </c>
    </row>
    <row r="688" spans="1:8">
      <c r="A688" s="31"/>
      <c r="H688" s="32"/>
    </row>
    <row r="689" spans="1:8">
      <c r="A689" s="31"/>
      <c r="E689" s="46" t="s">
        <v>40</v>
      </c>
      <c r="H689" s="79">
        <f>+H661+H671+H679+H687</f>
        <v>26704</v>
      </c>
    </row>
    <row r="690" spans="1:8">
      <c r="A690" s="31"/>
      <c r="H690" s="32"/>
    </row>
    <row r="691" spans="1:8">
      <c r="A691" s="31"/>
      <c r="H691" s="32"/>
    </row>
    <row r="692" spans="1:8">
      <c r="A692" s="31"/>
      <c r="H692" s="32"/>
    </row>
    <row r="693" spans="1:8">
      <c r="A693" s="31"/>
      <c r="H693" s="32"/>
    </row>
    <row r="694" spans="1:8">
      <c r="A694" s="1023" t="s">
        <v>12</v>
      </c>
      <c r="B694" s="1024"/>
      <c r="H694" s="32"/>
    </row>
    <row r="695" spans="1:8" ht="15.75">
      <c r="A695" s="1025" t="s">
        <v>1084</v>
      </c>
      <c r="B695" s="1026"/>
      <c r="H695" s="32"/>
    </row>
    <row r="696" spans="1:8">
      <c r="A696" s="1023" t="s">
        <v>1085</v>
      </c>
      <c r="B696" s="1027"/>
      <c r="H696" s="32"/>
    </row>
    <row r="697" spans="1:8" ht="15.75" thickBot="1">
      <c r="A697" s="35"/>
      <c r="B697" s="36"/>
      <c r="C697" s="36"/>
      <c r="D697" s="36"/>
      <c r="E697" s="36"/>
      <c r="F697" s="45"/>
      <c r="G697" s="36"/>
      <c r="H697" s="37"/>
    </row>
    <row r="698" spans="1:8" ht="15.75" thickBot="1"/>
    <row r="699" spans="1:8">
      <c r="A699" s="1129"/>
      <c r="B699" s="1164" t="str">
        <f>B2</f>
        <v>OPTIMIZACION DEL COLECTOR DE ALCANTARILLADO SANITARIO SOBRE LA AVENIDA 26 ENTRE LA CARRERA 6  Y LA CARRERA 7, ENTRE LOS BARRIOS LAS GRANJAS Y AEROPUERTO, EN LA COMUNA 2 DE LA CIUDAD DE NEIVA</v>
      </c>
      <c r="C699" s="1164"/>
      <c r="D699" s="1164"/>
      <c r="E699" s="1164"/>
      <c r="F699" s="1141" t="s">
        <v>0</v>
      </c>
      <c r="G699" s="1142"/>
      <c r="H699" s="1143"/>
    </row>
    <row r="700" spans="1:8">
      <c r="A700" s="1130"/>
      <c r="B700" s="1165"/>
      <c r="C700" s="1165"/>
      <c r="D700" s="1165"/>
      <c r="E700" s="1165"/>
      <c r="F700" s="1118" t="s">
        <v>1</v>
      </c>
      <c r="G700" s="1119"/>
      <c r="H700" s="1144"/>
    </row>
    <row r="701" spans="1:8">
      <c r="A701" s="1131"/>
      <c r="B701" s="1165"/>
      <c r="C701" s="1165"/>
      <c r="D701" s="1165"/>
      <c r="E701" s="1165"/>
      <c r="F701" s="1118" t="s">
        <v>21</v>
      </c>
      <c r="G701" s="1119"/>
      <c r="H701" s="1145"/>
    </row>
    <row r="702" spans="1:8">
      <c r="A702" s="1120" t="str">
        <f>A5</f>
        <v>PRESUPUESTO GENERAL DE OBRA</v>
      </c>
      <c r="B702" s="1121"/>
      <c r="C702" s="1121"/>
      <c r="D702" s="1121"/>
      <c r="E702" s="1119"/>
      <c r="F702" s="1154" t="s">
        <v>41</v>
      </c>
      <c r="G702" s="1154"/>
      <c r="H702" s="1155"/>
    </row>
    <row r="703" spans="1:8">
      <c r="A703" s="1146"/>
      <c r="B703" s="1121"/>
      <c r="C703" s="1121"/>
      <c r="D703" s="1121"/>
      <c r="E703" s="1121"/>
      <c r="F703" s="1121"/>
      <c r="G703" s="1121"/>
      <c r="H703" s="1147"/>
    </row>
    <row r="704" spans="1:8">
      <c r="A704" s="62" t="str">
        <f>A649</f>
        <v>6.0</v>
      </c>
      <c r="B704" s="1170" t="str">
        <f>B649</f>
        <v>Relleno de brechas</v>
      </c>
      <c r="C704" s="1126"/>
      <c r="D704" s="1126"/>
      <c r="E704" s="1126"/>
      <c r="F704" s="1127"/>
      <c r="G704" s="63" t="s">
        <v>23</v>
      </c>
      <c r="H704" s="65" t="s">
        <v>13</v>
      </c>
    </row>
    <row r="705" spans="1:8" ht="30.75" customHeight="1">
      <c r="A705" s="62" t="s">
        <v>68</v>
      </c>
      <c r="B705" s="1179" t="s">
        <v>838</v>
      </c>
      <c r="C705" s="1180"/>
      <c r="D705" s="1180"/>
      <c r="E705" s="1180"/>
      <c r="F705" s="1181"/>
      <c r="G705" s="59"/>
      <c r="H705" s="61"/>
    </row>
    <row r="706" spans="1:8">
      <c r="A706" s="31"/>
      <c r="H706" s="32"/>
    </row>
    <row r="707" spans="1:8">
      <c r="A707" s="31"/>
      <c r="H707" s="32"/>
    </row>
    <row r="708" spans="1:8">
      <c r="A708" s="33" t="s">
        <v>24</v>
      </c>
      <c r="H708" s="32"/>
    </row>
    <row r="709" spans="1:8">
      <c r="A709" s="62" t="s">
        <v>25</v>
      </c>
      <c r="B709" s="1125" t="s">
        <v>4</v>
      </c>
      <c r="C709" s="1126"/>
      <c r="D709" s="1127"/>
      <c r="E709" s="63" t="s">
        <v>5</v>
      </c>
      <c r="F709" s="64" t="s">
        <v>26</v>
      </c>
      <c r="G709" s="63" t="s">
        <v>7</v>
      </c>
      <c r="H709" s="65" t="s">
        <v>27</v>
      </c>
    </row>
    <row r="710" spans="1:8" ht="29.25" customHeight="1">
      <c r="A710" s="34" t="s">
        <v>613</v>
      </c>
      <c r="B710" s="66" t="str">
        <f>VLOOKUP(A710,'PREC-BASE ALC'!A42:D68,2,0)</f>
        <v>Herramienta Menor</v>
      </c>
      <c r="C710" s="67"/>
      <c r="D710" s="68"/>
      <c r="E710" s="44" t="str">
        <f>VLOOKUP(A710,'PREC-BASE ALC'!A42:D68,3,0)</f>
        <v>Dia</v>
      </c>
      <c r="F710" s="76">
        <v>8</v>
      </c>
      <c r="G710" s="41">
        <f>ROUND(VLOOKUP(A710,'PREC-BASE ALC'!A42:E68,4,0),0)</f>
        <v>36154</v>
      </c>
      <c r="H710" s="38">
        <f>ROUND((G710/F710),0)</f>
        <v>4519</v>
      </c>
    </row>
    <row r="711" spans="1:8">
      <c r="A711" s="34" t="s">
        <v>635</v>
      </c>
      <c r="B711" s="52" t="str">
        <f>VLOOKUP(A711,'PREC-BASE ALC'!A42:D68,2,0)</f>
        <v>Apisonador tipo canguro</v>
      </c>
      <c r="C711" s="53"/>
      <c r="D711" s="54"/>
      <c r="E711" s="44" t="str">
        <f>VLOOKUP(A711,'PREC-BASE ALC'!A42:D68,3,0)</f>
        <v>Dia</v>
      </c>
      <c r="F711" s="76">
        <v>16</v>
      </c>
      <c r="G711" s="41">
        <f>ROUND(VLOOKUP(A711,'PREC-BASE ALC'!A42:E68,4,0),0)</f>
        <v>83983</v>
      </c>
      <c r="H711" s="38">
        <f>ROUND((G711/F711),0)</f>
        <v>5249</v>
      </c>
    </row>
    <row r="712" spans="1:8">
      <c r="A712" s="34"/>
      <c r="B712" s="66"/>
      <c r="C712" s="67"/>
      <c r="D712" s="68"/>
      <c r="E712" s="23" t="s">
        <v>30</v>
      </c>
      <c r="F712" s="44"/>
      <c r="G712" s="23" t="s">
        <v>30</v>
      </c>
      <c r="H712" s="38" t="s">
        <v>30</v>
      </c>
    </row>
    <row r="713" spans="1:8">
      <c r="A713" s="34"/>
      <c r="B713" s="1122"/>
      <c r="C713" s="1123"/>
      <c r="D713" s="1128"/>
      <c r="E713" s="23" t="s">
        <v>30</v>
      </c>
      <c r="F713" s="44"/>
      <c r="G713" s="23" t="s">
        <v>30</v>
      </c>
      <c r="H713" s="38" t="s">
        <v>30</v>
      </c>
    </row>
    <row r="714" spans="1:8">
      <c r="A714" s="34"/>
      <c r="B714" s="1122"/>
      <c r="C714" s="1123"/>
      <c r="D714" s="1128"/>
      <c r="E714" s="23" t="s">
        <v>30</v>
      </c>
      <c r="F714" s="44"/>
      <c r="G714" s="23" t="s">
        <v>30</v>
      </c>
      <c r="H714" s="38" t="s">
        <v>30</v>
      </c>
    </row>
    <row r="715" spans="1:8">
      <c r="A715" s="34"/>
      <c r="B715" s="1122"/>
      <c r="C715" s="1123"/>
      <c r="D715" s="1128"/>
      <c r="E715" s="23" t="s">
        <v>30</v>
      </c>
      <c r="F715" s="44"/>
      <c r="G715" s="23" t="s">
        <v>30</v>
      </c>
      <c r="H715" s="38" t="s">
        <v>30</v>
      </c>
    </row>
    <row r="716" spans="1:8">
      <c r="A716" s="31"/>
      <c r="G716" s="71" t="s">
        <v>31</v>
      </c>
      <c r="H716" s="77">
        <f>+SUM(H710:H715)</f>
        <v>9768</v>
      </c>
    </row>
    <row r="717" spans="1:8">
      <c r="A717" s="31"/>
      <c r="H717" s="32"/>
    </row>
    <row r="718" spans="1:8">
      <c r="A718" s="33" t="s">
        <v>32</v>
      </c>
      <c r="H718" s="32"/>
    </row>
    <row r="719" spans="1:8">
      <c r="A719" s="62" t="s">
        <v>25</v>
      </c>
      <c r="B719" s="1125" t="s">
        <v>4</v>
      </c>
      <c r="C719" s="1126"/>
      <c r="D719" s="1127"/>
      <c r="E719" s="63" t="s">
        <v>5</v>
      </c>
      <c r="F719" s="64" t="s">
        <v>6</v>
      </c>
      <c r="G719" s="63" t="s">
        <v>7</v>
      </c>
      <c r="H719" s="65" t="s">
        <v>27</v>
      </c>
    </row>
    <row r="720" spans="1:8">
      <c r="A720" s="34" t="s">
        <v>579</v>
      </c>
      <c r="B720" s="66" t="str">
        <f>VLOOKUP(A720,'PREC-BASE ALC'!A89:E339,2,0)</f>
        <v>Agua</v>
      </c>
      <c r="C720" s="67"/>
      <c r="D720" s="68"/>
      <c r="E720" s="23" t="str">
        <f>VLOOKUP(A720,'PREC-BASE ALC'!A89:E339,3,0)</f>
        <v>LT</v>
      </c>
      <c r="F720" s="44">
        <v>50</v>
      </c>
      <c r="G720" s="41">
        <f>(VLOOKUP(A720,'PREC-BASE ALC'!A39:E339,4,0))</f>
        <v>21.693435072</v>
      </c>
      <c r="H720" s="38">
        <f>ROUND((G720*F720),0)</f>
        <v>1085</v>
      </c>
    </row>
    <row r="721" spans="1:8">
      <c r="A721" s="34" t="s">
        <v>531</v>
      </c>
      <c r="B721" s="66" t="str">
        <f>VLOOKUP(A721,'PREC-BASE ALC'!A89:E340,2,0)</f>
        <v xml:space="preserve">Recebo granular IP&lt;10% (Incluye transporte) </v>
      </c>
      <c r="C721" s="67"/>
      <c r="D721" s="68"/>
      <c r="E721" s="23" t="str">
        <f>VLOOKUP(A721,'PREC-BASE ALC'!A89:E339,3,0)</f>
        <v>M3</v>
      </c>
      <c r="F721" s="44">
        <v>1.3</v>
      </c>
      <c r="G721" s="41">
        <f>(VLOOKUP(A721,'PREC-BASE ALC'!A89:E339,4,0))</f>
        <v>107163.79647559009</v>
      </c>
      <c r="H721" s="38">
        <f>ROUND((G721*F721),0)</f>
        <v>139313</v>
      </c>
    </row>
    <row r="722" spans="1:8">
      <c r="A722" s="34"/>
      <c r="B722" s="66"/>
      <c r="C722" s="67"/>
      <c r="D722" s="68"/>
      <c r="E722" s="23"/>
      <c r="F722" s="44"/>
      <c r="G722" s="41"/>
      <c r="H722" s="38"/>
    </row>
    <row r="723" spans="1:8">
      <c r="A723" s="34"/>
      <c r="B723" s="66"/>
      <c r="C723" s="67"/>
      <c r="D723" s="68"/>
      <c r="E723" s="23"/>
      <c r="F723" s="44"/>
      <c r="G723" s="23"/>
      <c r="H723" s="38"/>
    </row>
    <row r="724" spans="1:8">
      <c r="A724" s="34"/>
      <c r="B724" s="66"/>
      <c r="C724" s="67"/>
      <c r="D724" s="68"/>
      <c r="E724" s="23"/>
      <c r="F724" s="44"/>
      <c r="G724" s="23"/>
      <c r="H724" s="38"/>
    </row>
    <row r="725" spans="1:8">
      <c r="A725" s="34"/>
      <c r="B725" s="66" t="s">
        <v>30</v>
      </c>
      <c r="C725" s="67"/>
      <c r="D725" s="68"/>
      <c r="E725" s="23" t="s">
        <v>30</v>
      </c>
      <c r="F725" s="44"/>
      <c r="G725" s="23" t="s">
        <v>30</v>
      </c>
      <c r="H725" s="38" t="s">
        <v>30</v>
      </c>
    </row>
    <row r="726" spans="1:8">
      <c r="A726" s="31"/>
      <c r="G726" s="71" t="s">
        <v>31</v>
      </c>
      <c r="H726" s="72">
        <f>+SUM(H720:H725)</f>
        <v>140398</v>
      </c>
    </row>
    <row r="727" spans="1:8">
      <c r="A727" s="31"/>
      <c r="H727" s="32"/>
    </row>
    <row r="728" spans="1:8">
      <c r="A728" s="33" t="s">
        <v>33</v>
      </c>
      <c r="H728" s="32"/>
    </row>
    <row r="729" spans="1:8">
      <c r="A729" s="62" t="s">
        <v>25</v>
      </c>
      <c r="B729" s="1125" t="s">
        <v>20</v>
      </c>
      <c r="C729" s="1127"/>
      <c r="D729" s="63" t="s">
        <v>34</v>
      </c>
      <c r="E729" s="63"/>
      <c r="F729" s="64" t="s">
        <v>36</v>
      </c>
      <c r="G729" s="63" t="s">
        <v>37</v>
      </c>
      <c r="H729" s="65" t="s">
        <v>27</v>
      </c>
    </row>
    <row r="730" spans="1:8">
      <c r="A730" s="34"/>
      <c r="B730" s="97"/>
      <c r="C730" s="99"/>
      <c r="D730" s="44"/>
      <c r="E730" s="44"/>
      <c r="F730" s="44"/>
      <c r="G730" s="47"/>
      <c r="H730" s="48"/>
    </row>
    <row r="731" spans="1:8">
      <c r="A731" s="34"/>
      <c r="B731" s="55"/>
      <c r="C731" s="57"/>
      <c r="D731" s="44"/>
      <c r="E731" s="44"/>
      <c r="F731" s="44"/>
      <c r="G731" s="47"/>
      <c r="H731" s="48"/>
    </row>
    <row r="732" spans="1:8">
      <c r="A732" s="34"/>
      <c r="B732" s="1118" t="s">
        <v>30</v>
      </c>
      <c r="C732" s="1119"/>
      <c r="D732" s="23" t="s">
        <v>30</v>
      </c>
      <c r="E732" s="23" t="s">
        <v>30</v>
      </c>
      <c r="F732" s="44" t="s">
        <v>30</v>
      </c>
      <c r="G732" s="23" t="s">
        <v>30</v>
      </c>
      <c r="H732" s="38" t="s">
        <v>30</v>
      </c>
    </row>
    <row r="733" spans="1:8">
      <c r="A733" s="34"/>
      <c r="B733" s="1118" t="s">
        <v>30</v>
      </c>
      <c r="C733" s="1119"/>
      <c r="D733" s="23" t="s">
        <v>30</v>
      </c>
      <c r="E733" s="23" t="s">
        <v>30</v>
      </c>
      <c r="F733" s="44" t="s">
        <v>30</v>
      </c>
      <c r="G733" s="23" t="s">
        <v>30</v>
      </c>
      <c r="H733" s="38" t="s">
        <v>30</v>
      </c>
    </row>
    <row r="734" spans="1:8">
      <c r="A734" s="31"/>
      <c r="G734" s="63" t="s">
        <v>31</v>
      </c>
      <c r="H734" s="70">
        <f>+SUM(H730:H733)</f>
        <v>0</v>
      </c>
    </row>
    <row r="735" spans="1:8">
      <c r="A735" s="31"/>
      <c r="H735" s="32"/>
    </row>
    <row r="736" spans="1:8">
      <c r="A736" s="33" t="s">
        <v>38</v>
      </c>
      <c r="H736" s="32"/>
    </row>
    <row r="737" spans="1:8">
      <c r="A737" s="58" t="s">
        <v>25</v>
      </c>
      <c r="B737" s="1159" t="s">
        <v>18</v>
      </c>
      <c r="C737" s="1160"/>
      <c r="D737" s="1161"/>
      <c r="E737" s="59" t="s">
        <v>5</v>
      </c>
      <c r="F737" s="60" t="s">
        <v>19</v>
      </c>
      <c r="G737" s="59" t="s">
        <v>39</v>
      </c>
      <c r="H737" s="61" t="s">
        <v>27</v>
      </c>
    </row>
    <row r="738" spans="1:8">
      <c r="A738" s="34" t="s">
        <v>191</v>
      </c>
      <c r="B738" s="66" t="str">
        <f>VLOOKUP(A738,'PREC-BASE ALC'!A74:F82,2,0)</f>
        <v>Obrero</v>
      </c>
      <c r="C738" s="67"/>
      <c r="D738" s="68"/>
      <c r="E738" s="23" t="str">
        <f>VLOOKUP(A738,'PREC-BASE ALC'!A74:E82,3,0)</f>
        <v>Día</v>
      </c>
      <c r="F738" s="90">
        <v>21.854154791310407</v>
      </c>
      <c r="G738" s="41">
        <f>ROUND((VLOOKUP(A738,'PREC-BASE ALC'!A74:F82,4,0))+(VLOOKUP(A738,'PREC-BASE ALC'!A74:F82,6,0)),0)</f>
        <v>101354</v>
      </c>
      <c r="H738" s="42">
        <f>IF(A738="","",ROUND((G738/F738),0))</f>
        <v>4638</v>
      </c>
    </row>
    <row r="739" spans="1:8">
      <c r="A739" s="34" t="s">
        <v>192</v>
      </c>
      <c r="B739" s="66" t="str">
        <f>VLOOKUP(A739,'PREC-BASE ALC'!A74:F82,2,0)</f>
        <v>Oficial</v>
      </c>
      <c r="C739" s="67"/>
      <c r="D739" s="68"/>
      <c r="E739" s="23" t="str">
        <f>VLOOKUP(A739,'PREC-BASE ALC'!A74:E82,3,0)</f>
        <v>Día</v>
      </c>
      <c r="F739" s="90">
        <v>15</v>
      </c>
      <c r="G739" s="41">
        <f>ROUND((VLOOKUP(A739,'PREC-BASE ALC'!A75:F83,4,0))+(VLOOKUP(A739,'PREC-BASE ALC'!A75:F83,6,0)),0)</f>
        <v>189532</v>
      </c>
      <c r="H739" s="42">
        <f>IF(A739="","",ROUND((G739/F739),0))</f>
        <v>12635</v>
      </c>
    </row>
    <row r="740" spans="1:8">
      <c r="A740" s="34"/>
      <c r="B740" s="1118" t="s">
        <v>30</v>
      </c>
      <c r="C740" s="1121"/>
      <c r="D740" s="1119"/>
      <c r="E740" s="23" t="s">
        <v>30</v>
      </c>
      <c r="F740" s="44"/>
      <c r="G740" s="23" t="s">
        <v>30</v>
      </c>
      <c r="H740" s="30" t="s">
        <v>30</v>
      </c>
    </row>
    <row r="741" spans="1:8">
      <c r="A741" s="34"/>
      <c r="B741" s="1118" t="s">
        <v>30</v>
      </c>
      <c r="C741" s="1121"/>
      <c r="D741" s="1119"/>
      <c r="E741" s="23" t="s">
        <v>30</v>
      </c>
      <c r="F741" s="44"/>
      <c r="G741" s="23" t="s">
        <v>30</v>
      </c>
      <c r="H741" s="30" t="s">
        <v>30</v>
      </c>
    </row>
    <row r="742" spans="1:8">
      <c r="A742" s="31"/>
      <c r="G742" s="63" t="s">
        <v>31</v>
      </c>
      <c r="H742" s="69">
        <f>+SUM(H738:H741)</f>
        <v>17273</v>
      </c>
    </row>
    <row r="743" spans="1:8">
      <c r="A743" s="31"/>
      <c r="H743" s="32"/>
    </row>
    <row r="744" spans="1:8">
      <c r="A744" s="31"/>
      <c r="E744" s="46" t="s">
        <v>40</v>
      </c>
      <c r="H744" s="79">
        <f>+H716+H726+H734+H742</f>
        <v>167439</v>
      </c>
    </row>
    <row r="745" spans="1:8">
      <c r="A745" s="31"/>
      <c r="H745" s="32"/>
    </row>
    <row r="746" spans="1:8">
      <c r="A746" s="31"/>
      <c r="H746" s="32"/>
    </row>
    <row r="747" spans="1:8">
      <c r="A747" s="31"/>
      <c r="H747" s="32"/>
    </row>
    <row r="748" spans="1:8">
      <c r="A748" s="31"/>
      <c r="H748" s="32"/>
    </row>
    <row r="749" spans="1:8">
      <c r="A749" s="1023" t="s">
        <v>12</v>
      </c>
      <c r="B749" s="1024"/>
      <c r="H749" s="32"/>
    </row>
    <row r="750" spans="1:8" ht="15.75">
      <c r="A750" s="1025" t="s">
        <v>1084</v>
      </c>
      <c r="B750" s="1026"/>
      <c r="H750" s="32"/>
    </row>
    <row r="751" spans="1:8">
      <c r="A751" s="1023" t="s">
        <v>1085</v>
      </c>
      <c r="B751" s="1027"/>
      <c r="H751" s="32"/>
    </row>
    <row r="752" spans="1:8" ht="15.75" thickBot="1">
      <c r="A752" s="35"/>
      <c r="B752" s="36"/>
      <c r="C752" s="36"/>
      <c r="D752" s="36"/>
      <c r="E752" s="36"/>
      <c r="F752" s="45"/>
      <c r="G752" s="36"/>
      <c r="H752" s="37"/>
    </row>
    <row r="753" spans="1:8" ht="15.75" thickBot="1"/>
    <row r="754" spans="1:8">
      <c r="A754" s="1129"/>
      <c r="B754" s="1164" t="str">
        <f>B2</f>
        <v>OPTIMIZACION DEL COLECTOR DE ALCANTARILLADO SANITARIO SOBRE LA AVENIDA 26 ENTRE LA CARRERA 6  Y LA CARRERA 7, ENTRE LOS BARRIOS LAS GRANJAS Y AEROPUERTO, EN LA COMUNA 2 DE LA CIUDAD DE NEIVA</v>
      </c>
      <c r="C754" s="1164"/>
      <c r="D754" s="1164"/>
      <c r="E754" s="1164"/>
      <c r="F754" s="1141" t="s">
        <v>0</v>
      </c>
      <c r="G754" s="1142"/>
      <c r="H754" s="1143"/>
    </row>
    <row r="755" spans="1:8">
      <c r="A755" s="1130"/>
      <c r="B755" s="1165"/>
      <c r="C755" s="1165"/>
      <c r="D755" s="1165"/>
      <c r="E755" s="1165"/>
      <c r="F755" s="1118" t="s">
        <v>1</v>
      </c>
      <c r="G755" s="1119"/>
      <c r="H755" s="1144"/>
    </row>
    <row r="756" spans="1:8">
      <c r="A756" s="1131"/>
      <c r="B756" s="1165"/>
      <c r="C756" s="1165"/>
      <c r="D756" s="1165"/>
      <c r="E756" s="1165"/>
      <c r="F756" s="1118" t="s">
        <v>21</v>
      </c>
      <c r="G756" s="1119"/>
      <c r="H756" s="1145"/>
    </row>
    <row r="757" spans="1:8">
      <c r="A757" s="1120" t="str">
        <f>A5</f>
        <v>PRESUPUESTO GENERAL DE OBRA</v>
      </c>
      <c r="B757" s="1121"/>
      <c r="C757" s="1121"/>
      <c r="D757" s="1121"/>
      <c r="E757" s="1119"/>
      <c r="F757" s="1154" t="s">
        <v>41</v>
      </c>
      <c r="G757" s="1154"/>
      <c r="H757" s="1155"/>
    </row>
    <row r="758" spans="1:8">
      <c r="A758" s="1146"/>
      <c r="B758" s="1121"/>
      <c r="C758" s="1121"/>
      <c r="D758" s="1121"/>
      <c r="E758" s="1121"/>
      <c r="F758" s="1121"/>
      <c r="G758" s="1121"/>
      <c r="H758" s="1147"/>
    </row>
    <row r="759" spans="1:8">
      <c r="A759" s="62" t="str">
        <f>A704</f>
        <v>6.0</v>
      </c>
      <c r="B759" s="1170" t="str">
        <f>B704</f>
        <v>Relleno de brechas</v>
      </c>
      <c r="C759" s="1126"/>
      <c r="D759" s="1126"/>
      <c r="E759" s="1126"/>
      <c r="F759" s="1127"/>
      <c r="G759" s="63" t="s">
        <v>23</v>
      </c>
      <c r="H759" s="65" t="s">
        <v>13</v>
      </c>
    </row>
    <row r="760" spans="1:8" ht="37.5" customHeight="1">
      <c r="A760" s="62" t="s">
        <v>69</v>
      </c>
      <c r="B760" s="1179" t="s">
        <v>839</v>
      </c>
      <c r="C760" s="1180"/>
      <c r="D760" s="1180"/>
      <c r="E760" s="1180"/>
      <c r="F760" s="1181"/>
      <c r="G760" s="59"/>
      <c r="H760" s="61"/>
    </row>
    <row r="761" spans="1:8">
      <c r="A761" s="31"/>
      <c r="H761" s="32"/>
    </row>
    <row r="762" spans="1:8">
      <c r="A762" s="31"/>
      <c r="H762" s="32"/>
    </row>
    <row r="763" spans="1:8">
      <c r="A763" s="33" t="s">
        <v>24</v>
      </c>
      <c r="H763" s="32"/>
    </row>
    <row r="764" spans="1:8">
      <c r="A764" s="62" t="s">
        <v>25</v>
      </c>
      <c r="B764" s="1151" t="s">
        <v>4</v>
      </c>
      <c r="C764" s="1152"/>
      <c r="D764" s="1153"/>
      <c r="E764" s="63" t="s">
        <v>5</v>
      </c>
      <c r="F764" s="64" t="s">
        <v>26</v>
      </c>
      <c r="G764" s="63" t="s">
        <v>7</v>
      </c>
      <c r="H764" s="65" t="s">
        <v>27</v>
      </c>
    </row>
    <row r="765" spans="1:8">
      <c r="A765" s="101" t="s">
        <v>613</v>
      </c>
      <c r="B765" s="66" t="str">
        <f>VLOOKUP(A765,'PREC-BASE ALC'!A42:D68,2,0)</f>
        <v>Herramienta Menor</v>
      </c>
      <c r="C765" s="67"/>
      <c r="D765" s="68"/>
      <c r="E765" s="100" t="str">
        <f>VLOOKUP(A765,'PREC-BASE ALC'!A42:D68,3,0)</f>
        <v>Dia</v>
      </c>
      <c r="F765" s="76">
        <v>8</v>
      </c>
      <c r="G765" s="91">
        <f>ROUND(VLOOKUP(A765,'PREC-BASE ALC'!A42:E68,4,0),0)</f>
        <v>36154</v>
      </c>
      <c r="H765" s="38">
        <f>ROUND((G765/F765),0)</f>
        <v>4519</v>
      </c>
    </row>
    <row r="766" spans="1:8">
      <c r="A766" s="34" t="s">
        <v>635</v>
      </c>
      <c r="B766" s="66" t="str">
        <f>VLOOKUP(A766,'PREC-BASE ALC'!A42:D68,2,0)</f>
        <v>Apisonador tipo canguro</v>
      </c>
      <c r="C766" s="102"/>
      <c r="D766" s="103"/>
      <c r="E766" s="100" t="str">
        <f>VLOOKUP(A766,'PREC-BASE ALC'!A42:D68,3,0)</f>
        <v>Dia</v>
      </c>
      <c r="F766" s="90">
        <v>16</v>
      </c>
      <c r="G766" s="91">
        <f>ROUND(VLOOKUP(A766,'PREC-BASE ALC'!A42:E68,4,0),0)</f>
        <v>83983</v>
      </c>
      <c r="H766" s="38">
        <f>ROUND((G766/F766),0)</f>
        <v>5249</v>
      </c>
    </row>
    <row r="767" spans="1:8">
      <c r="A767" s="34"/>
      <c r="B767" s="1122"/>
      <c r="C767" s="1123"/>
      <c r="D767" s="1128"/>
      <c r="E767" s="23" t="s">
        <v>30</v>
      </c>
      <c r="F767" s="44"/>
      <c r="G767" s="23" t="s">
        <v>30</v>
      </c>
      <c r="H767" s="38" t="s">
        <v>30</v>
      </c>
    </row>
    <row r="768" spans="1:8">
      <c r="A768" s="34"/>
      <c r="B768" s="1122"/>
      <c r="C768" s="1123"/>
      <c r="D768" s="1128"/>
      <c r="E768" s="23" t="s">
        <v>30</v>
      </c>
      <c r="F768" s="44"/>
      <c r="G768" s="23" t="s">
        <v>30</v>
      </c>
      <c r="H768" s="38" t="s">
        <v>30</v>
      </c>
    </row>
    <row r="769" spans="1:8">
      <c r="A769" s="31"/>
      <c r="G769" s="71" t="s">
        <v>31</v>
      </c>
      <c r="H769" s="77">
        <f>+SUM(H765:H768)</f>
        <v>9768</v>
      </c>
    </row>
    <row r="770" spans="1:8">
      <c r="A770" s="31"/>
      <c r="H770" s="32"/>
    </row>
    <row r="771" spans="1:8">
      <c r="A771" s="33" t="s">
        <v>32</v>
      </c>
      <c r="H771" s="32"/>
    </row>
    <row r="772" spans="1:8">
      <c r="A772" s="62" t="s">
        <v>25</v>
      </c>
      <c r="B772" s="1125" t="s">
        <v>4</v>
      </c>
      <c r="C772" s="1126"/>
      <c r="D772" s="1127"/>
      <c r="E772" s="63" t="s">
        <v>5</v>
      </c>
      <c r="F772" s="64" t="s">
        <v>6</v>
      </c>
      <c r="G772" s="63" t="s">
        <v>7</v>
      </c>
      <c r="H772" s="65" t="s">
        <v>27</v>
      </c>
    </row>
    <row r="773" spans="1:8">
      <c r="A773" s="34" t="s">
        <v>579</v>
      </c>
      <c r="B773" s="66" t="str">
        <f>VLOOKUP(A773,'PREC-BASE ALC'!A89:E339,2,0)</f>
        <v>Agua</v>
      </c>
      <c r="C773" s="67"/>
      <c r="D773" s="68"/>
      <c r="E773" s="23" t="str">
        <f>VLOOKUP(A773,'PREC-BASE ALC'!A89:E339,3,0)</f>
        <v>LT</v>
      </c>
      <c r="F773" s="90">
        <v>50</v>
      </c>
      <c r="G773" s="41">
        <f>(VLOOKUP(A773,'PREC-BASE ALC'!A89:E339,4,0))</f>
        <v>21.693435072</v>
      </c>
      <c r="H773" s="38">
        <f>ROUND((G773*F773),0)</f>
        <v>1085</v>
      </c>
    </row>
    <row r="774" spans="1:8">
      <c r="A774" s="34" t="s">
        <v>542</v>
      </c>
      <c r="B774" s="66" t="str">
        <f>VLOOKUP(A774,'PREC-BASE ALC'!A89:E340,2,0)</f>
        <v>Material para subbase granular IP&lt;6% (Incluye transporte)</v>
      </c>
      <c r="C774" s="53"/>
      <c r="D774" s="54"/>
      <c r="E774" s="23" t="str">
        <f>VLOOKUP(A774,'PREC-BASE ALC'!A90:E340,3,0)</f>
        <v>M3</v>
      </c>
      <c r="F774" s="90">
        <v>1.25</v>
      </c>
      <c r="G774" s="41">
        <f>(VLOOKUP(A774,'PREC-BASE ALC'!A89:E339,4,0))</f>
        <v>131057.3184</v>
      </c>
      <c r="H774" s="38">
        <f>ROUND((G774*F774),0)</f>
        <v>163822</v>
      </c>
    </row>
    <row r="775" spans="1:8">
      <c r="A775" s="34"/>
      <c r="B775" s="66" t="s">
        <v>30</v>
      </c>
      <c r="C775" s="67"/>
      <c r="D775" s="68"/>
      <c r="E775" s="23" t="s">
        <v>30</v>
      </c>
      <c r="F775" s="44"/>
      <c r="G775" s="23" t="s">
        <v>30</v>
      </c>
      <c r="H775" s="38" t="s">
        <v>30</v>
      </c>
    </row>
    <row r="776" spans="1:8">
      <c r="A776" s="31"/>
      <c r="G776" s="71" t="s">
        <v>31</v>
      </c>
      <c r="H776" s="72">
        <f>+SUM(H773:H775)</f>
        <v>164907</v>
      </c>
    </row>
    <row r="777" spans="1:8">
      <c r="A777" s="31"/>
      <c r="H777" s="32"/>
    </row>
    <row r="778" spans="1:8">
      <c r="A778" s="33" t="s">
        <v>33</v>
      </c>
      <c r="H778" s="32"/>
    </row>
    <row r="779" spans="1:8">
      <c r="A779" s="62" t="s">
        <v>25</v>
      </c>
      <c r="B779" s="63" t="s">
        <v>20</v>
      </c>
      <c r="C779" s="63"/>
      <c r="D779" s="63" t="s">
        <v>34</v>
      </c>
      <c r="E779" s="63" t="s">
        <v>35</v>
      </c>
      <c r="F779" s="64" t="s">
        <v>36</v>
      </c>
      <c r="G779" s="63" t="s">
        <v>37</v>
      </c>
      <c r="H779" s="65" t="s">
        <v>27</v>
      </c>
    </row>
    <row r="780" spans="1:8">
      <c r="A780" s="34"/>
      <c r="B780" s="23"/>
      <c r="C780" s="23"/>
      <c r="D780" s="23"/>
      <c r="E780" s="23"/>
      <c r="F780" s="44"/>
      <c r="G780" s="23"/>
      <c r="H780" s="38"/>
    </row>
    <row r="781" spans="1:8">
      <c r="A781" s="34"/>
      <c r="B781" s="23" t="s">
        <v>30</v>
      </c>
      <c r="C781" s="23"/>
      <c r="D781" s="23" t="s">
        <v>30</v>
      </c>
      <c r="E781" s="23" t="s">
        <v>30</v>
      </c>
      <c r="F781" s="44" t="s">
        <v>30</v>
      </c>
      <c r="G781" s="23" t="s">
        <v>30</v>
      </c>
      <c r="H781" s="38" t="s">
        <v>30</v>
      </c>
    </row>
    <row r="782" spans="1:8">
      <c r="A782" s="31"/>
      <c r="G782" s="63" t="s">
        <v>31</v>
      </c>
      <c r="H782" s="70">
        <f>+SUM(H780:H781)</f>
        <v>0</v>
      </c>
    </row>
    <row r="783" spans="1:8">
      <c r="A783" s="31"/>
      <c r="H783" s="32"/>
    </row>
    <row r="784" spans="1:8">
      <c r="A784" s="33" t="s">
        <v>38</v>
      </c>
      <c r="H784" s="32"/>
    </row>
    <row r="785" spans="1:8">
      <c r="A785" s="62" t="s">
        <v>25</v>
      </c>
      <c r="B785" s="1125" t="s">
        <v>18</v>
      </c>
      <c r="C785" s="1126"/>
      <c r="D785" s="1127"/>
      <c r="E785" s="63" t="s">
        <v>5</v>
      </c>
      <c r="F785" s="64" t="s">
        <v>19</v>
      </c>
      <c r="G785" s="63" t="s">
        <v>39</v>
      </c>
      <c r="H785" s="65" t="s">
        <v>27</v>
      </c>
    </row>
    <row r="786" spans="1:8">
      <c r="A786" s="34" t="s">
        <v>191</v>
      </c>
      <c r="B786" s="66" t="str">
        <f>VLOOKUP(A786,'PREC-BASE ALC'!A74:F82,2,0)</f>
        <v>Obrero</v>
      </c>
      <c r="C786" s="67"/>
      <c r="D786" s="68"/>
      <c r="E786" s="23" t="str">
        <f>VLOOKUP(A786,'PREC-BASE ALC'!A74:E82,3,0)</f>
        <v>Día</v>
      </c>
      <c r="F786" s="90">
        <v>21.854154791310407</v>
      </c>
      <c r="G786" s="41">
        <f>ROUND((VLOOKUP(A786,'PREC-BASE ALC'!A74:F82,4,0))+(VLOOKUP(A786,'PREC-BASE ALC'!A74:F82,6,0)),0)</f>
        <v>101354</v>
      </c>
      <c r="H786" s="42">
        <f>IF(A786="","",ROUND((G786/F786),0))</f>
        <v>4638</v>
      </c>
    </row>
    <row r="787" spans="1:8">
      <c r="A787" s="34" t="s">
        <v>192</v>
      </c>
      <c r="B787" s="66" t="str">
        <f>VLOOKUP(A787,'PREC-BASE ALC'!A74:F82,2,0)</f>
        <v>Oficial</v>
      </c>
      <c r="C787" s="67"/>
      <c r="D787" s="68"/>
      <c r="E787" s="23" t="str">
        <f>VLOOKUP(A787,'PREC-BASE ALC'!A74:E82,3,0)</f>
        <v>Día</v>
      </c>
      <c r="F787" s="44">
        <v>15</v>
      </c>
      <c r="G787" s="41">
        <f>ROUND((VLOOKUP(A787,'PREC-BASE ALC'!A74:F82,4,0))+(VLOOKUP(A787,'PREC-BASE ALC'!A74:F82,6,0)),0)</f>
        <v>189532</v>
      </c>
      <c r="H787" s="42">
        <f>IF(A787="","",ROUND((G787/F787),0))</f>
        <v>12635</v>
      </c>
    </row>
    <row r="788" spans="1:8">
      <c r="A788" s="34"/>
      <c r="B788" s="1118" t="s">
        <v>30</v>
      </c>
      <c r="C788" s="1121"/>
      <c r="D788" s="1119"/>
      <c r="E788" s="23" t="s">
        <v>30</v>
      </c>
      <c r="F788" s="44"/>
      <c r="G788" s="23" t="s">
        <v>30</v>
      </c>
      <c r="H788" s="30" t="s">
        <v>30</v>
      </c>
    </row>
    <row r="789" spans="1:8">
      <c r="A789" s="31"/>
      <c r="G789" s="63" t="s">
        <v>31</v>
      </c>
      <c r="H789" s="69">
        <f>+SUM(H786:H788)</f>
        <v>17273</v>
      </c>
    </row>
    <row r="790" spans="1:8">
      <c r="A790" s="31"/>
      <c r="H790" s="32"/>
    </row>
    <row r="791" spans="1:8">
      <c r="A791" s="31"/>
      <c r="E791" s="46" t="s">
        <v>40</v>
      </c>
      <c r="H791" s="79">
        <f>+H769+H776+H789</f>
        <v>191948</v>
      </c>
    </row>
    <row r="792" spans="1:8">
      <c r="A792" s="31"/>
      <c r="H792" s="32"/>
    </row>
    <row r="793" spans="1:8">
      <c r="A793" s="31"/>
      <c r="H793" s="32"/>
    </row>
    <row r="794" spans="1:8">
      <c r="A794" s="31"/>
      <c r="H794" s="32"/>
    </row>
    <row r="795" spans="1:8">
      <c r="A795" s="31"/>
      <c r="H795" s="32"/>
    </row>
    <row r="796" spans="1:8">
      <c r="A796" s="1023" t="s">
        <v>12</v>
      </c>
      <c r="B796" s="1024"/>
      <c r="H796" s="32"/>
    </row>
    <row r="797" spans="1:8" ht="15.75">
      <c r="A797" s="1025" t="s">
        <v>1084</v>
      </c>
      <c r="B797" s="1026"/>
      <c r="H797" s="32"/>
    </row>
    <row r="798" spans="1:8">
      <c r="A798" s="1023" t="s">
        <v>1085</v>
      </c>
      <c r="B798" s="1027"/>
      <c r="H798" s="32"/>
    </row>
    <row r="799" spans="1:8" ht="15.75" thickBot="1">
      <c r="A799" s="35"/>
      <c r="B799" s="36"/>
      <c r="C799" s="36"/>
      <c r="D799" s="36"/>
      <c r="E799" s="36"/>
      <c r="F799" s="45"/>
      <c r="G799" s="36"/>
      <c r="H799" s="37"/>
    </row>
    <row r="800" spans="1:8" ht="15.75" thickBot="1"/>
    <row r="801" spans="1:8">
      <c r="A801" s="1129"/>
      <c r="B801" s="1164" t="str">
        <f>B2</f>
        <v>OPTIMIZACION DEL COLECTOR DE ALCANTARILLADO SANITARIO SOBRE LA AVENIDA 26 ENTRE LA CARRERA 6  Y LA CARRERA 7, ENTRE LOS BARRIOS LAS GRANJAS Y AEROPUERTO, EN LA COMUNA 2 DE LA CIUDAD DE NEIVA</v>
      </c>
      <c r="C801" s="1164"/>
      <c r="D801" s="1164"/>
      <c r="E801" s="1164"/>
      <c r="F801" s="1141" t="s">
        <v>0</v>
      </c>
      <c r="G801" s="1142"/>
      <c r="H801" s="1143"/>
    </row>
    <row r="802" spans="1:8">
      <c r="A802" s="1130"/>
      <c r="B802" s="1165"/>
      <c r="C802" s="1165"/>
      <c r="D802" s="1165"/>
      <c r="E802" s="1165"/>
      <c r="F802" s="1118" t="s">
        <v>1</v>
      </c>
      <c r="G802" s="1119"/>
      <c r="H802" s="1144"/>
    </row>
    <row r="803" spans="1:8">
      <c r="A803" s="1131"/>
      <c r="B803" s="1165"/>
      <c r="C803" s="1165"/>
      <c r="D803" s="1165"/>
      <c r="E803" s="1165"/>
      <c r="F803" s="1118" t="s">
        <v>21</v>
      </c>
      <c r="G803" s="1119"/>
      <c r="H803" s="1145"/>
    </row>
    <row r="804" spans="1:8">
      <c r="A804" s="1120" t="str">
        <f>A5</f>
        <v>PRESUPUESTO GENERAL DE OBRA</v>
      </c>
      <c r="B804" s="1121"/>
      <c r="C804" s="1121"/>
      <c r="D804" s="1121"/>
      <c r="E804" s="1119"/>
      <c r="F804" s="1154" t="s">
        <v>41</v>
      </c>
      <c r="G804" s="1154"/>
      <c r="H804" s="1155"/>
    </row>
    <row r="805" spans="1:8">
      <c r="A805" s="1146"/>
      <c r="B805" s="1121"/>
      <c r="C805" s="1121"/>
      <c r="D805" s="1121"/>
      <c r="E805" s="1121"/>
      <c r="F805" s="1121"/>
      <c r="G805" s="1121"/>
      <c r="H805" s="1147"/>
    </row>
    <row r="806" spans="1:8">
      <c r="A806" s="62" t="str">
        <f>A704</f>
        <v>6.0</v>
      </c>
      <c r="B806" s="1170" t="str">
        <f>B704</f>
        <v>Relleno de brechas</v>
      </c>
      <c r="C806" s="1126"/>
      <c r="D806" s="1126"/>
      <c r="E806" s="1126"/>
      <c r="F806" s="1127"/>
      <c r="G806" s="63" t="s">
        <v>23</v>
      </c>
      <c r="H806" s="65" t="s">
        <v>13</v>
      </c>
    </row>
    <row r="807" spans="1:8" ht="37.5" customHeight="1">
      <c r="A807" s="62" t="s">
        <v>70</v>
      </c>
      <c r="B807" s="1179" t="s">
        <v>840</v>
      </c>
      <c r="C807" s="1180"/>
      <c r="D807" s="1180"/>
      <c r="E807" s="1180"/>
      <c r="F807" s="1181"/>
      <c r="G807" s="59"/>
      <c r="H807" s="61"/>
    </row>
    <row r="808" spans="1:8" ht="30.75" customHeight="1">
      <c r="A808" s="31"/>
      <c r="H808" s="32"/>
    </row>
    <row r="809" spans="1:8">
      <c r="A809" s="31"/>
      <c r="H809" s="32"/>
    </row>
    <row r="810" spans="1:8">
      <c r="A810" s="33" t="s">
        <v>24</v>
      </c>
      <c r="H810" s="32"/>
    </row>
    <row r="811" spans="1:8">
      <c r="A811" s="62" t="s">
        <v>25</v>
      </c>
      <c r="B811" s="1151" t="s">
        <v>4</v>
      </c>
      <c r="C811" s="1152"/>
      <c r="D811" s="1153"/>
      <c r="E811" s="63" t="s">
        <v>5</v>
      </c>
      <c r="F811" s="64" t="s">
        <v>26</v>
      </c>
      <c r="G811" s="63" t="s">
        <v>7</v>
      </c>
      <c r="H811" s="65" t="s">
        <v>27</v>
      </c>
    </row>
    <row r="812" spans="1:8">
      <c r="A812" s="101" t="s">
        <v>613</v>
      </c>
      <c r="B812" s="66" t="str">
        <f>VLOOKUP(A812,'PREC-BASE ALC'!A42:D68,2,0)</f>
        <v>Herramienta Menor</v>
      </c>
      <c r="C812" s="67"/>
      <c r="D812" s="68"/>
      <c r="E812" s="100" t="str">
        <f>VLOOKUP(A812,'PREC-BASE ALC'!A42:D68,3,0)</f>
        <v>Dia</v>
      </c>
      <c r="F812" s="76">
        <v>8</v>
      </c>
      <c r="G812" s="106">
        <f>ROUND(VLOOKUP(A812,'PREC-BASE ALC'!A42:E68,4,0),0)</f>
        <v>36154</v>
      </c>
      <c r="H812" s="107">
        <f>ROUND((G812/F812),0)</f>
        <v>4519</v>
      </c>
    </row>
    <row r="813" spans="1:8">
      <c r="A813" s="34" t="s">
        <v>635</v>
      </c>
      <c r="B813" s="66" t="str">
        <f>VLOOKUP(A813,'PREC-BASE ALC'!A42:D68,2,0)</f>
        <v>Apisonador tipo canguro</v>
      </c>
      <c r="C813" s="102"/>
      <c r="D813" s="103"/>
      <c r="E813" s="100" t="str">
        <f>VLOOKUP(A813,'PREC-BASE ALC'!A42:D68,3,0)</f>
        <v>Dia</v>
      </c>
      <c r="F813" s="90">
        <v>12</v>
      </c>
      <c r="G813" s="108">
        <f>ROUND(VLOOKUP(A813,'PREC-BASE ALC'!A42:E68,4,0),0)</f>
        <v>83983</v>
      </c>
      <c r="H813" s="107">
        <f>ROUND((G813/F813),0)</f>
        <v>6999</v>
      </c>
    </row>
    <row r="814" spans="1:8">
      <c r="A814" s="34"/>
      <c r="B814" s="66"/>
      <c r="C814" s="67"/>
      <c r="D814" s="68"/>
      <c r="E814" s="100"/>
      <c r="F814" s="90"/>
      <c r="G814" s="89"/>
      <c r="H814" s="80"/>
    </row>
    <row r="815" spans="1:8">
      <c r="A815" s="34"/>
      <c r="B815" s="1122"/>
      <c r="C815" s="1123"/>
      <c r="D815" s="1128"/>
      <c r="E815" s="23" t="s">
        <v>30</v>
      </c>
      <c r="F815" s="44"/>
      <c r="G815" s="23" t="s">
        <v>30</v>
      </c>
      <c r="H815" s="38" t="s">
        <v>30</v>
      </c>
    </row>
    <row r="816" spans="1:8">
      <c r="A816" s="31"/>
      <c r="G816" s="71" t="s">
        <v>31</v>
      </c>
      <c r="H816" s="72">
        <f>+SUM(H812:H815)</f>
        <v>11518</v>
      </c>
    </row>
    <row r="817" spans="1:8">
      <c r="A817" s="31"/>
      <c r="H817" s="32"/>
    </row>
    <row r="818" spans="1:8">
      <c r="A818" s="33" t="s">
        <v>32</v>
      </c>
      <c r="H818" s="32"/>
    </row>
    <row r="819" spans="1:8">
      <c r="A819" s="62" t="s">
        <v>25</v>
      </c>
      <c r="B819" s="1125" t="s">
        <v>4</v>
      </c>
      <c r="C819" s="1126"/>
      <c r="D819" s="1127"/>
      <c r="E819" s="63" t="s">
        <v>5</v>
      </c>
      <c r="F819" s="64" t="s">
        <v>6</v>
      </c>
      <c r="G819" s="63" t="s">
        <v>7</v>
      </c>
      <c r="H819" s="65" t="s">
        <v>27</v>
      </c>
    </row>
    <row r="820" spans="1:8">
      <c r="A820" s="34" t="s">
        <v>579</v>
      </c>
      <c r="B820" s="66" t="str">
        <f>VLOOKUP(A820,'PREC-BASE ALC'!A89:E339,2,0)</f>
        <v>Agua</v>
      </c>
      <c r="C820" s="67"/>
      <c r="D820" s="68"/>
      <c r="E820" s="23" t="str">
        <f>VLOOKUP(A820,'PREC-BASE ALC'!A89:E339,3,0)</f>
        <v>LT</v>
      </c>
      <c r="F820" s="90">
        <v>50</v>
      </c>
      <c r="G820" s="41">
        <f>(VLOOKUP(A820,'PREC-BASE ALC'!A89:E339,4,0))</f>
        <v>21.693435072</v>
      </c>
      <c r="H820" s="38">
        <f>ROUND((G820*F820),0)</f>
        <v>1085</v>
      </c>
    </row>
    <row r="821" spans="1:8">
      <c r="A821" s="34" t="s">
        <v>568</v>
      </c>
      <c r="B821" s="66" t="str">
        <f>VLOOKUP(A821,'PREC-BASE ALC'!A89:E339,2,0)</f>
        <v>Base granular IP&lt;3%</v>
      </c>
      <c r="C821" s="67"/>
      <c r="D821" s="68"/>
      <c r="E821" s="23" t="str">
        <f>VLOOKUP(A821,'PREC-BASE ALC'!A89:E339,3,0)</f>
        <v>M3</v>
      </c>
      <c r="F821" s="90">
        <v>1.3</v>
      </c>
      <c r="G821" s="41">
        <f>(VLOOKUP(A821,'PREC-BASE ALC'!A89:E339,4,0))</f>
        <v>137955.07200000001</v>
      </c>
      <c r="H821" s="38">
        <f>ROUND((G821*F821),0)</f>
        <v>179342</v>
      </c>
    </row>
    <row r="822" spans="1:8">
      <c r="A822" s="34"/>
      <c r="B822" s="66" t="s">
        <v>30</v>
      </c>
      <c r="C822" s="67"/>
      <c r="D822" s="68"/>
      <c r="E822" s="23" t="s">
        <v>30</v>
      </c>
      <c r="F822" s="44"/>
      <c r="G822" s="23" t="s">
        <v>30</v>
      </c>
      <c r="H822" s="38" t="s">
        <v>30</v>
      </c>
    </row>
    <row r="823" spans="1:8">
      <c r="A823" s="31"/>
      <c r="G823" s="71" t="s">
        <v>31</v>
      </c>
      <c r="H823" s="72">
        <f>+SUM(H820:H822)</f>
        <v>180427</v>
      </c>
    </row>
    <row r="824" spans="1:8">
      <c r="A824" s="31"/>
      <c r="H824" s="32"/>
    </row>
    <row r="825" spans="1:8">
      <c r="A825" s="33" t="s">
        <v>33</v>
      </c>
      <c r="H825" s="32"/>
    </row>
    <row r="826" spans="1:8">
      <c r="A826" s="62" t="s">
        <v>25</v>
      </c>
      <c r="B826" s="63" t="s">
        <v>20</v>
      </c>
      <c r="C826" s="63"/>
      <c r="D826" s="63" t="s">
        <v>34</v>
      </c>
      <c r="E826" s="63" t="s">
        <v>35</v>
      </c>
      <c r="F826" s="64" t="s">
        <v>36</v>
      </c>
      <c r="G826" s="63" t="s">
        <v>37</v>
      </c>
      <c r="H826" s="65" t="s">
        <v>27</v>
      </c>
    </row>
    <row r="827" spans="1:8">
      <c r="A827" s="34"/>
      <c r="B827" s="23"/>
      <c r="C827" s="23"/>
      <c r="D827" s="23"/>
      <c r="E827" s="23"/>
      <c r="F827" s="44"/>
      <c r="G827" s="23"/>
      <c r="H827" s="38"/>
    </row>
    <row r="828" spans="1:8">
      <c r="A828" s="34"/>
      <c r="B828" s="23" t="s">
        <v>30</v>
      </c>
      <c r="C828" s="23"/>
      <c r="D828" s="23" t="s">
        <v>30</v>
      </c>
      <c r="E828" s="23" t="s">
        <v>30</v>
      </c>
      <c r="F828" s="44" t="s">
        <v>30</v>
      </c>
      <c r="G828" s="23" t="s">
        <v>30</v>
      </c>
      <c r="H828" s="38" t="s">
        <v>30</v>
      </c>
    </row>
    <row r="829" spans="1:8">
      <c r="A829" s="31"/>
      <c r="G829" s="63" t="s">
        <v>31</v>
      </c>
      <c r="H829" s="70">
        <f>+SUM(H827:H828)</f>
        <v>0</v>
      </c>
    </row>
    <row r="830" spans="1:8">
      <c r="A830" s="31"/>
      <c r="H830" s="32"/>
    </row>
    <row r="831" spans="1:8">
      <c r="A831" s="33" t="s">
        <v>38</v>
      </c>
      <c r="H831" s="32"/>
    </row>
    <row r="832" spans="1:8">
      <c r="A832" s="62" t="s">
        <v>25</v>
      </c>
      <c r="B832" s="1125" t="s">
        <v>18</v>
      </c>
      <c r="C832" s="1126"/>
      <c r="D832" s="1127"/>
      <c r="E832" s="63" t="s">
        <v>5</v>
      </c>
      <c r="F832" s="64" t="s">
        <v>19</v>
      </c>
      <c r="G832" s="63" t="s">
        <v>39</v>
      </c>
      <c r="H832" s="65" t="s">
        <v>27</v>
      </c>
    </row>
    <row r="833" spans="1:8">
      <c r="A833" s="34" t="s">
        <v>191</v>
      </c>
      <c r="B833" s="66" t="str">
        <f>VLOOKUP(A833,'PREC-BASE ALC'!A74:F82,2,0)</f>
        <v>Obrero</v>
      </c>
      <c r="C833" s="67"/>
      <c r="D833" s="68"/>
      <c r="E833" s="23" t="str">
        <f>VLOOKUP(A833,'PREC-BASE ALC'!A74:E82,3,0)</f>
        <v>Día</v>
      </c>
      <c r="F833" s="90">
        <v>21.854154791310407</v>
      </c>
      <c r="G833" s="41">
        <f>ROUND((VLOOKUP(A833,'PREC-BASE ALC'!A74:F82,4,0))+(VLOOKUP(A833,'PREC-BASE ALC'!A74:F82,6,0)),0)</f>
        <v>101354</v>
      </c>
      <c r="H833" s="42">
        <f>IF(A833="","",ROUND((G833/F833),0))</f>
        <v>4638</v>
      </c>
    </row>
    <row r="834" spans="1:8">
      <c r="A834" s="34" t="s">
        <v>192</v>
      </c>
      <c r="B834" s="66" t="str">
        <f>VLOOKUP(A834,'PREC-BASE ALC'!A74:F82,2,0)</f>
        <v>Oficial</v>
      </c>
      <c r="C834" s="67"/>
      <c r="D834" s="68"/>
      <c r="E834" s="23" t="str">
        <f>VLOOKUP(A834,'PREC-BASE ALC'!A74:E82,3,0)</f>
        <v>Día</v>
      </c>
      <c r="F834" s="90">
        <v>15</v>
      </c>
      <c r="G834" s="41">
        <f>ROUND((VLOOKUP(A834,'PREC-BASE ALC'!A74:F82,4,0))+(VLOOKUP(A834,'PREC-BASE ALC'!A74:F82,6,0)),0)</f>
        <v>189532</v>
      </c>
      <c r="H834" s="42">
        <f>IF(A834="","",ROUND((G834/F834),0))</f>
        <v>12635</v>
      </c>
    </row>
    <row r="835" spans="1:8">
      <c r="A835" s="34"/>
      <c r="B835" s="1118"/>
      <c r="C835" s="1121"/>
      <c r="D835" s="1119"/>
      <c r="E835" s="23" t="s">
        <v>30</v>
      </c>
      <c r="F835" s="44"/>
      <c r="G835" s="23" t="s">
        <v>30</v>
      </c>
      <c r="H835" s="30" t="s">
        <v>30</v>
      </c>
    </row>
    <row r="836" spans="1:8">
      <c r="A836" s="31"/>
      <c r="G836" s="63" t="s">
        <v>31</v>
      </c>
      <c r="H836" s="69">
        <f>+SUM(H833:H835)</f>
        <v>17273</v>
      </c>
    </row>
    <row r="837" spans="1:8">
      <c r="A837" s="31"/>
      <c r="H837" s="32"/>
    </row>
    <row r="838" spans="1:8">
      <c r="A838" s="31"/>
      <c r="E838" s="46" t="s">
        <v>40</v>
      </c>
      <c r="H838" s="79">
        <f>+H816+H823+H836</f>
        <v>209218</v>
      </c>
    </row>
    <row r="839" spans="1:8">
      <c r="A839" s="31"/>
      <c r="H839" s="32"/>
    </row>
    <row r="840" spans="1:8">
      <c r="A840" s="31"/>
      <c r="H840" s="32"/>
    </row>
    <row r="841" spans="1:8">
      <c r="A841" s="31"/>
      <c r="H841" s="32"/>
    </row>
    <row r="842" spans="1:8">
      <c r="A842" s="1023" t="s">
        <v>12</v>
      </c>
      <c r="B842" s="1024"/>
      <c r="H842" s="32"/>
    </row>
    <row r="843" spans="1:8" ht="15.75">
      <c r="A843" s="1025" t="s">
        <v>1084</v>
      </c>
      <c r="B843" s="1026"/>
      <c r="H843" s="32"/>
    </row>
    <row r="844" spans="1:8">
      <c r="A844" s="1023" t="s">
        <v>1085</v>
      </c>
      <c r="B844" s="1027"/>
      <c r="H844" s="32"/>
    </row>
    <row r="845" spans="1:8" ht="15.75" thickBot="1">
      <c r="A845" s="35"/>
      <c r="B845" s="36"/>
      <c r="C845" s="36"/>
      <c r="D845" s="36"/>
      <c r="E845" s="36"/>
      <c r="F845" s="45"/>
      <c r="G845" s="36"/>
      <c r="H845" s="37"/>
    </row>
    <row r="847" spans="1:8" ht="15.75" thickBot="1"/>
    <row r="848" spans="1:8">
      <c r="A848" s="1129"/>
      <c r="B848" s="1164" t="str">
        <f>B49</f>
        <v>OPTIMIZACION DEL COLECTOR DE ALCANTARILLADO SANITARIO SOBRE LA AVENIDA 26 ENTRE LA CARRERA 6  Y LA CARRERA 7, ENTRE LOS BARRIOS LAS GRANJAS Y AEROPUERTO, EN LA COMUNA 2 DE LA CIUDAD DE NEIVA</v>
      </c>
      <c r="C848" s="1164"/>
      <c r="D848" s="1164"/>
      <c r="E848" s="1164"/>
      <c r="F848" s="1141" t="s">
        <v>0</v>
      </c>
      <c r="G848" s="1142"/>
      <c r="H848" s="1143"/>
    </row>
    <row r="849" spans="1:8">
      <c r="A849" s="1130"/>
      <c r="B849" s="1165"/>
      <c r="C849" s="1165"/>
      <c r="D849" s="1165"/>
      <c r="E849" s="1165"/>
      <c r="F849" s="1118" t="s">
        <v>1</v>
      </c>
      <c r="G849" s="1119"/>
      <c r="H849" s="1144"/>
    </row>
    <row r="850" spans="1:8">
      <c r="A850" s="1131"/>
      <c r="B850" s="1165"/>
      <c r="C850" s="1165"/>
      <c r="D850" s="1165"/>
      <c r="E850" s="1165"/>
      <c r="F850" s="1118" t="s">
        <v>21</v>
      </c>
      <c r="G850" s="1119"/>
      <c r="H850" s="1145"/>
    </row>
    <row r="851" spans="1:8">
      <c r="A851" s="1120" t="str">
        <f>A52</f>
        <v>PRESUPUESTO GENERAL DE OBRA</v>
      </c>
      <c r="B851" s="1121"/>
      <c r="C851" s="1121"/>
      <c r="D851" s="1121"/>
      <c r="E851" s="1119"/>
      <c r="F851" s="1154" t="s">
        <v>41</v>
      </c>
      <c r="G851" s="1154"/>
      <c r="H851" s="1155"/>
    </row>
    <row r="852" spans="1:8">
      <c r="A852" s="1146"/>
      <c r="B852" s="1121"/>
      <c r="C852" s="1121"/>
      <c r="D852" s="1121"/>
      <c r="E852" s="1121"/>
      <c r="F852" s="1121"/>
      <c r="G852" s="1121"/>
      <c r="H852" s="1147"/>
    </row>
    <row r="853" spans="1:8">
      <c r="A853" s="62" t="s">
        <v>54</v>
      </c>
      <c r="B853" s="1125" t="str">
        <f>'INTERVENCION '!B38</f>
        <v>Restitucion de Pavimentos</v>
      </c>
      <c r="C853" s="1126"/>
      <c r="D853" s="1126"/>
      <c r="E853" s="1126"/>
      <c r="F853" s="1127"/>
      <c r="G853" s="63" t="s">
        <v>23</v>
      </c>
      <c r="H853" s="65" t="s">
        <v>146</v>
      </c>
    </row>
    <row r="854" spans="1:8" ht="29.25" customHeight="1">
      <c r="A854" s="62" t="s">
        <v>826</v>
      </c>
      <c r="B854" s="1156" t="s">
        <v>841</v>
      </c>
      <c r="C854" s="1157"/>
      <c r="D854" s="1157"/>
      <c r="E854" s="1157"/>
      <c r="F854" s="1158"/>
      <c r="G854" s="59"/>
      <c r="H854" s="61"/>
    </row>
    <row r="855" spans="1:8">
      <c r="A855" s="31"/>
      <c r="H855" s="32"/>
    </row>
    <row r="856" spans="1:8">
      <c r="A856" s="31"/>
      <c r="H856" s="32"/>
    </row>
    <row r="857" spans="1:8">
      <c r="A857" s="33" t="s">
        <v>24</v>
      </c>
      <c r="H857" s="32"/>
    </row>
    <row r="858" spans="1:8">
      <c r="A858" s="62" t="s">
        <v>25</v>
      </c>
      <c r="B858" s="1151" t="s">
        <v>4</v>
      </c>
      <c r="C858" s="1152"/>
      <c r="D858" s="1153"/>
      <c r="E858" s="63" t="s">
        <v>5</v>
      </c>
      <c r="F858" s="64" t="s">
        <v>26</v>
      </c>
      <c r="G858" s="63" t="s">
        <v>7</v>
      </c>
      <c r="H858" s="65" t="s">
        <v>27</v>
      </c>
    </row>
    <row r="859" spans="1:8">
      <c r="A859" s="101" t="s">
        <v>613</v>
      </c>
      <c r="B859" s="66" t="str">
        <f>VLOOKUP(A859,'PREC-BASE ALC'!A42:D68,2,0)</f>
        <v>Herramienta Menor</v>
      </c>
      <c r="C859" s="67"/>
      <c r="D859" s="68"/>
      <c r="E859" s="100" t="str">
        <f>VLOOKUP(A859,'PREC-BASE ALC'!A42:D68,3,0)</f>
        <v>Dia</v>
      </c>
      <c r="F859" s="76">
        <v>10</v>
      </c>
      <c r="G859" s="106">
        <f>ROUND(VLOOKUP(A859,'PREC-BASE ALC'!A42:E68,4,0),0)</f>
        <v>36154</v>
      </c>
      <c r="H859" s="107">
        <f>ROUND((G859/F859),0)</f>
        <v>3615</v>
      </c>
    </row>
    <row r="860" spans="1:8">
      <c r="A860" s="34" t="s">
        <v>606</v>
      </c>
      <c r="B860" s="104" t="str">
        <f>VLOOKUP(A860,'PREC-BASE ALC'!A42:D68,2,0)</f>
        <v>Vibrocompactador 10Ton</v>
      </c>
      <c r="C860" s="102"/>
      <c r="D860" s="103"/>
      <c r="E860" s="100" t="str">
        <f>VLOOKUP(A860,'PREC-BASE ALC'!A42:D68,3,0)</f>
        <v>Dia</v>
      </c>
      <c r="F860" s="90">
        <v>30</v>
      </c>
      <c r="G860" s="108">
        <f>ROUND(VLOOKUP(A860,'PREC-BASE ALC'!A42:E68,4,0),0)</f>
        <v>303698</v>
      </c>
      <c r="H860" s="107">
        <f>ROUND((G860/F860),0)</f>
        <v>10123</v>
      </c>
    </row>
    <row r="861" spans="1:8">
      <c r="A861" s="34"/>
      <c r="B861" s="66"/>
      <c r="C861" s="67"/>
      <c r="D861" s="68"/>
      <c r="E861" s="100"/>
      <c r="F861" s="90"/>
      <c r="G861" s="89"/>
      <c r="H861" s="107"/>
    </row>
    <row r="862" spans="1:8">
      <c r="A862" s="34"/>
      <c r="B862" s="1122"/>
      <c r="C862" s="1123"/>
      <c r="D862" s="1128"/>
      <c r="E862" s="23" t="s">
        <v>30</v>
      </c>
      <c r="F862" s="44"/>
      <c r="G862" s="23" t="s">
        <v>30</v>
      </c>
      <c r="H862" s="38" t="s">
        <v>30</v>
      </c>
    </row>
    <row r="863" spans="1:8">
      <c r="A863" s="31"/>
      <c r="G863" s="71" t="s">
        <v>31</v>
      </c>
      <c r="H863" s="77">
        <f>+SUM(H859:H862)</f>
        <v>13738</v>
      </c>
    </row>
    <row r="864" spans="1:8">
      <c r="A864" s="31"/>
      <c r="H864" s="32"/>
    </row>
    <row r="865" spans="1:8">
      <c r="A865" s="33" t="s">
        <v>32</v>
      </c>
      <c r="H865" s="32"/>
    </row>
    <row r="866" spans="1:8">
      <c r="A866" s="62" t="s">
        <v>25</v>
      </c>
      <c r="B866" s="1125" t="s">
        <v>4</v>
      </c>
      <c r="C866" s="1126"/>
      <c r="D866" s="1127"/>
      <c r="E866" s="63" t="s">
        <v>5</v>
      </c>
      <c r="F866" s="64" t="s">
        <v>6</v>
      </c>
      <c r="G866" s="63" t="s">
        <v>7</v>
      </c>
      <c r="H866" s="65" t="s">
        <v>27</v>
      </c>
    </row>
    <row r="867" spans="1:8">
      <c r="A867" s="34" t="s">
        <v>540</v>
      </c>
      <c r="B867" s="93" t="str">
        <f>VLOOKUP(A867,'PREC-BASE ALC'!A89:E339,2,0)</f>
        <v xml:space="preserve">Mezcla asfáltica tipo MDC-19 </v>
      </c>
      <c r="C867" s="94"/>
      <c r="D867" s="95"/>
      <c r="E867" s="23" t="str">
        <f>VLOOKUP(A867,'PREC-BASE ALC'!A89:E339,3,0)</f>
        <v>M3</v>
      </c>
      <c r="F867" s="90">
        <v>0.1</v>
      </c>
      <c r="G867" s="89">
        <f>(VLOOKUP(A867,'PREC-BASE ALC'!A89:E339,4,0))</f>
        <v>1031456.7876755277</v>
      </c>
      <c r="H867" s="80">
        <f>ROUND((G867*F867),0)</f>
        <v>103146</v>
      </c>
    </row>
    <row r="868" spans="1:8">
      <c r="A868" s="34" t="s">
        <v>550</v>
      </c>
      <c r="B868" s="93" t="str">
        <f>VLOOKUP(A868,'PREC-BASE ALC'!A89:E339,2,0)</f>
        <v>Emulsión asfáltica/ Liga</v>
      </c>
      <c r="C868" s="94"/>
      <c r="D868" s="95"/>
      <c r="E868" s="23" t="str">
        <f>VLOOKUP(A868,'PREC-BASE ALC'!A89:E339,3,0)</f>
        <v>Lt</v>
      </c>
      <c r="F868" s="90">
        <v>0.3</v>
      </c>
      <c r="G868" s="89">
        <v>2570.7986488613828</v>
      </c>
      <c r="H868" s="80">
        <f>ROUND((G868*F868),0)</f>
        <v>771</v>
      </c>
    </row>
    <row r="869" spans="1:8">
      <c r="A869" s="34"/>
      <c r="B869" s="93"/>
      <c r="C869" s="94"/>
      <c r="D869" s="95"/>
      <c r="E869" s="23"/>
      <c r="F869" s="90"/>
      <c r="G869" s="89"/>
      <c r="H869" s="80"/>
    </row>
    <row r="870" spans="1:8">
      <c r="A870" s="34"/>
      <c r="B870" s="93"/>
      <c r="C870" s="94"/>
      <c r="D870" s="95"/>
      <c r="E870" s="23"/>
      <c r="F870" s="90"/>
      <c r="G870" s="89"/>
      <c r="H870" s="80"/>
    </row>
    <row r="871" spans="1:8">
      <c r="A871" s="31"/>
      <c r="G871" s="71" t="s">
        <v>31</v>
      </c>
      <c r="H871" s="72">
        <f>+SUM(H867:H870)</f>
        <v>103917</v>
      </c>
    </row>
    <row r="872" spans="1:8">
      <c r="A872" s="31"/>
      <c r="H872" s="32"/>
    </row>
    <row r="873" spans="1:8">
      <c r="A873" s="33" t="s">
        <v>33</v>
      </c>
      <c r="H873" s="32"/>
    </row>
    <row r="874" spans="1:8">
      <c r="A874" s="62" t="s">
        <v>25</v>
      </c>
      <c r="B874" s="63" t="s">
        <v>20</v>
      </c>
      <c r="C874" s="63"/>
      <c r="D874" s="63" t="s">
        <v>34</v>
      </c>
      <c r="E874" s="63" t="s">
        <v>35</v>
      </c>
      <c r="F874" s="64" t="s">
        <v>36</v>
      </c>
      <c r="G874" s="63" t="s">
        <v>37</v>
      </c>
      <c r="H874" s="65" t="s">
        <v>27</v>
      </c>
    </row>
    <row r="875" spans="1:8">
      <c r="A875" s="34" t="s">
        <v>605</v>
      </c>
      <c r="B875" s="23" t="str">
        <f>VLOOKUP(A875,'PREC-BASE ALC'!A42:E68,2,0)</f>
        <v xml:space="preserve">Volqueta (Cap. 5M3) </v>
      </c>
      <c r="C875" s="23"/>
      <c r="D875" s="23" t="str">
        <f>VLOOKUP(A875,'PREC-BASE ALC'!A42:E68,3,0)</f>
        <v>Viaje</v>
      </c>
      <c r="E875" s="23"/>
      <c r="F875" s="44">
        <v>0.03</v>
      </c>
      <c r="G875" s="88">
        <f>VLOOKUP(A875,'PREC-BASE ALC'!A42:E68,4,0)</f>
        <v>180772.36427457686</v>
      </c>
      <c r="H875" s="38">
        <f>ROUND((G875*F875),0)</f>
        <v>5423</v>
      </c>
    </row>
    <row r="876" spans="1:8">
      <c r="A876" s="34"/>
      <c r="B876" s="23" t="s">
        <v>30</v>
      </c>
      <c r="C876" s="23"/>
      <c r="D876" s="23" t="s">
        <v>30</v>
      </c>
      <c r="E876" s="23" t="s">
        <v>30</v>
      </c>
      <c r="F876" s="44" t="s">
        <v>30</v>
      </c>
      <c r="G876" s="23" t="s">
        <v>30</v>
      </c>
      <c r="H876" s="38" t="s">
        <v>30</v>
      </c>
    </row>
    <row r="877" spans="1:8">
      <c r="A877" s="31"/>
      <c r="G877" s="63" t="s">
        <v>31</v>
      </c>
      <c r="H877" s="70">
        <f>+SUM(H875:H876)</f>
        <v>5423</v>
      </c>
    </row>
    <row r="878" spans="1:8">
      <c r="A878" s="31"/>
      <c r="H878" s="32"/>
    </row>
    <row r="879" spans="1:8">
      <c r="A879" s="33" t="s">
        <v>38</v>
      </c>
      <c r="H879" s="32"/>
    </row>
    <row r="880" spans="1:8">
      <c r="A880" s="62" t="s">
        <v>25</v>
      </c>
      <c r="B880" s="1125" t="s">
        <v>18</v>
      </c>
      <c r="C880" s="1126"/>
      <c r="D880" s="1127"/>
      <c r="E880" s="63" t="s">
        <v>5</v>
      </c>
      <c r="F880" s="64" t="s">
        <v>19</v>
      </c>
      <c r="G880" s="63" t="s">
        <v>39</v>
      </c>
      <c r="H880" s="65" t="s">
        <v>27</v>
      </c>
    </row>
    <row r="881" spans="1:8">
      <c r="A881" s="34" t="s">
        <v>179</v>
      </c>
      <c r="B881" s="66" t="str">
        <f>VLOOKUP(A881,'PREC-BASE ALC'!A74:F82,2,0)</f>
        <v>Grupo 4: Pavimentos (Ofi+6Obr)</v>
      </c>
      <c r="C881" s="67"/>
      <c r="D881" s="68"/>
      <c r="E881" s="23" t="str">
        <f>VLOOKUP(A881,'PREC-BASE ALC'!A74:E82,3,0)</f>
        <v>Día</v>
      </c>
      <c r="F881" s="90">
        <v>35.17</v>
      </c>
      <c r="G881" s="41">
        <f>ROUND((VLOOKUP(A881,'PREC-BASE ALC'!A74:F82,4,0))+(VLOOKUP(A881,'PREC-BASE ALC'!A74:F82,6,0)),0)</f>
        <v>797656</v>
      </c>
      <c r="H881" s="42">
        <f>IF(A881="","",ROUND((G881/F881),0))</f>
        <v>22680</v>
      </c>
    </row>
    <row r="882" spans="1:8">
      <c r="A882" s="34"/>
      <c r="B882" s="1118" t="s">
        <v>30</v>
      </c>
      <c r="C882" s="1121"/>
      <c r="D882" s="1119"/>
      <c r="E882" s="23"/>
      <c r="F882" s="44"/>
      <c r="G882" s="23" t="s">
        <v>30</v>
      </c>
      <c r="H882" s="30" t="s">
        <v>30</v>
      </c>
    </row>
    <row r="883" spans="1:8">
      <c r="A883" s="34"/>
      <c r="B883" s="1118" t="s">
        <v>30</v>
      </c>
      <c r="C883" s="1121"/>
      <c r="D883" s="1119"/>
      <c r="E883" s="23" t="s">
        <v>30</v>
      </c>
      <c r="F883" s="44"/>
      <c r="G883" s="23" t="s">
        <v>30</v>
      </c>
      <c r="H883" s="30" t="s">
        <v>30</v>
      </c>
    </row>
    <row r="884" spans="1:8">
      <c r="A884" s="31"/>
      <c r="G884" s="63" t="s">
        <v>31</v>
      </c>
      <c r="H884" s="69">
        <f>+SUM(H881:H883)</f>
        <v>22680</v>
      </c>
    </row>
    <row r="885" spans="1:8">
      <c r="A885" s="31"/>
      <c r="H885" s="32"/>
    </row>
    <row r="886" spans="1:8">
      <c r="A886" s="31"/>
      <c r="E886" s="46" t="s">
        <v>40</v>
      </c>
      <c r="H886" s="79">
        <f>+H863+H871+H884+H877</f>
        <v>145758</v>
      </c>
    </row>
    <row r="887" spans="1:8">
      <c r="A887" s="31"/>
      <c r="H887" s="32"/>
    </row>
    <row r="888" spans="1:8">
      <c r="A888" s="31"/>
      <c r="H888" s="32"/>
    </row>
    <row r="889" spans="1:8">
      <c r="A889" s="31"/>
      <c r="H889" s="32"/>
    </row>
    <row r="890" spans="1:8">
      <c r="A890" s="1023" t="s">
        <v>12</v>
      </c>
      <c r="B890" s="1024"/>
      <c r="H890" s="32"/>
    </row>
    <row r="891" spans="1:8" ht="15.75">
      <c r="A891" s="1025" t="s">
        <v>1084</v>
      </c>
      <c r="B891" s="1026"/>
      <c r="H891" s="32"/>
    </row>
    <row r="892" spans="1:8">
      <c r="A892" s="1023" t="s">
        <v>1085</v>
      </c>
      <c r="B892" s="1027"/>
      <c r="H892" s="32"/>
    </row>
    <row r="893" spans="1:8" ht="15.75" thickBot="1">
      <c r="A893" s="35"/>
      <c r="B893" s="36"/>
      <c r="C893" s="36"/>
      <c r="D893" s="36"/>
      <c r="E893" s="36"/>
      <c r="F893" s="45"/>
      <c r="G893" s="36"/>
      <c r="H893" s="37"/>
    </row>
    <row r="894" spans="1:8" ht="15.75" thickBot="1"/>
    <row r="895" spans="1:8">
      <c r="A895" s="1129"/>
      <c r="B895" s="1164" t="str">
        <f>B2</f>
        <v>OPTIMIZACION DEL COLECTOR DE ALCANTARILLADO SANITARIO SOBRE LA AVENIDA 26 ENTRE LA CARRERA 6  Y LA CARRERA 7, ENTRE LOS BARRIOS LAS GRANJAS Y AEROPUERTO, EN LA COMUNA 2 DE LA CIUDAD DE NEIVA</v>
      </c>
      <c r="C895" s="1164"/>
      <c r="D895" s="1164"/>
      <c r="E895" s="1164"/>
      <c r="F895" s="1141" t="s">
        <v>0</v>
      </c>
      <c r="G895" s="1142"/>
      <c r="H895" s="1143"/>
    </row>
    <row r="896" spans="1:8">
      <c r="A896" s="1130"/>
      <c r="B896" s="1165"/>
      <c r="C896" s="1165"/>
      <c r="D896" s="1165"/>
      <c r="E896" s="1165"/>
      <c r="F896" s="1118" t="s">
        <v>1</v>
      </c>
      <c r="G896" s="1119"/>
      <c r="H896" s="1144"/>
    </row>
    <row r="897" spans="1:8">
      <c r="A897" s="1131"/>
      <c r="B897" s="1165"/>
      <c r="C897" s="1165"/>
      <c r="D897" s="1165"/>
      <c r="E897" s="1165"/>
      <c r="F897" s="1118" t="s">
        <v>21</v>
      </c>
      <c r="G897" s="1119"/>
      <c r="H897" s="1145"/>
    </row>
    <row r="898" spans="1:8">
      <c r="A898" s="1120" t="str">
        <f>A52</f>
        <v>PRESUPUESTO GENERAL DE OBRA</v>
      </c>
      <c r="B898" s="1121"/>
      <c r="C898" s="1121"/>
      <c r="D898" s="1121"/>
      <c r="E898" s="1119"/>
      <c r="F898" s="1154" t="s">
        <v>41</v>
      </c>
      <c r="G898" s="1154"/>
      <c r="H898" s="1155"/>
    </row>
    <row r="899" spans="1:8">
      <c r="A899" s="1146"/>
      <c r="B899" s="1121"/>
      <c r="C899" s="1121"/>
      <c r="D899" s="1121"/>
      <c r="E899" s="1121"/>
      <c r="F899" s="1121"/>
      <c r="G899" s="1121"/>
      <c r="H899" s="1147"/>
    </row>
    <row r="900" spans="1:8">
      <c r="A900" s="62" t="s">
        <v>827</v>
      </c>
      <c r="B900" s="1170" t="s">
        <v>965</v>
      </c>
      <c r="C900" s="1126"/>
      <c r="D900" s="1126"/>
      <c r="E900" s="1126"/>
      <c r="F900" s="1127"/>
      <c r="G900" s="63" t="s">
        <v>23</v>
      </c>
      <c r="H900" s="65" t="s">
        <v>13</v>
      </c>
    </row>
    <row r="901" spans="1:8">
      <c r="A901" s="62" t="s">
        <v>829</v>
      </c>
      <c r="B901" s="1156" t="s">
        <v>116</v>
      </c>
      <c r="C901" s="1157"/>
      <c r="D901" s="1157"/>
      <c r="E901" s="1157"/>
      <c r="F901" s="1158"/>
      <c r="G901" s="59"/>
      <c r="H901" s="61"/>
    </row>
    <row r="902" spans="1:8">
      <c r="A902" s="31"/>
      <c r="H902" s="32"/>
    </row>
    <row r="903" spans="1:8">
      <c r="A903" s="31"/>
      <c r="H903" s="32"/>
    </row>
    <row r="904" spans="1:8">
      <c r="A904" s="33" t="s">
        <v>24</v>
      </c>
      <c r="H904" s="32"/>
    </row>
    <row r="905" spans="1:8">
      <c r="A905" s="62" t="s">
        <v>25</v>
      </c>
      <c r="B905" s="1151" t="s">
        <v>4</v>
      </c>
      <c r="C905" s="1152"/>
      <c r="D905" s="1153"/>
      <c r="E905" s="63" t="s">
        <v>5</v>
      </c>
      <c r="F905" s="64" t="s">
        <v>26</v>
      </c>
      <c r="G905" s="63" t="s">
        <v>7</v>
      </c>
      <c r="H905" s="65" t="s">
        <v>27</v>
      </c>
    </row>
    <row r="906" spans="1:8">
      <c r="A906" s="101" t="s">
        <v>613</v>
      </c>
      <c r="B906" s="66" t="str">
        <f>VLOOKUP(A906,'PREC-BASE ALC'!A42:D68,2,0)</f>
        <v>Herramienta Menor</v>
      </c>
      <c r="C906" s="67"/>
      <c r="D906" s="68"/>
      <c r="E906" s="100" t="str">
        <f>VLOOKUP(A906,'PREC-BASE ALC'!A42:D68,3,0)</f>
        <v>Dia</v>
      </c>
      <c r="F906" s="76">
        <v>15</v>
      </c>
      <c r="G906" s="106">
        <f>ROUND(VLOOKUP(A906,'PREC-BASE ALC'!A42:E68,4,0),0)</f>
        <v>36154</v>
      </c>
      <c r="H906" s="107">
        <f>ROUND((G906/F906),0)</f>
        <v>2410</v>
      </c>
    </row>
    <row r="907" spans="1:8">
      <c r="A907" s="34"/>
      <c r="B907" s="104"/>
      <c r="C907" s="102"/>
      <c r="D907" s="103"/>
      <c r="E907" s="100"/>
      <c r="F907" s="90"/>
      <c r="G907" s="108"/>
      <c r="H907" s="107"/>
    </row>
    <row r="908" spans="1:8">
      <c r="A908" s="34"/>
      <c r="B908" s="66"/>
      <c r="C908" s="67"/>
      <c r="D908" s="68"/>
      <c r="E908" s="100"/>
      <c r="F908" s="90"/>
      <c r="G908" s="89"/>
      <c r="H908" s="107"/>
    </row>
    <row r="909" spans="1:8">
      <c r="A909" s="34"/>
      <c r="B909" s="1122"/>
      <c r="C909" s="1123"/>
      <c r="D909" s="1128"/>
      <c r="E909" s="23" t="s">
        <v>30</v>
      </c>
      <c r="F909" s="44"/>
      <c r="G909" s="23" t="s">
        <v>30</v>
      </c>
      <c r="H909" s="38" t="s">
        <v>30</v>
      </c>
    </row>
    <row r="910" spans="1:8">
      <c r="A910" s="31"/>
      <c r="G910" s="71" t="s">
        <v>31</v>
      </c>
      <c r="H910" s="77">
        <f>+SUM(H906:H909)</f>
        <v>2410</v>
      </c>
    </row>
    <row r="911" spans="1:8">
      <c r="A911" s="31"/>
      <c r="H911" s="32"/>
    </row>
    <row r="912" spans="1:8">
      <c r="A912" s="33" t="s">
        <v>32</v>
      </c>
      <c r="H912" s="32"/>
    </row>
    <row r="913" spans="1:8">
      <c r="A913" s="62" t="s">
        <v>25</v>
      </c>
      <c r="B913" s="1125" t="s">
        <v>4</v>
      </c>
      <c r="C913" s="1126"/>
      <c r="D913" s="1127"/>
      <c r="E913" s="63" t="s">
        <v>5</v>
      </c>
      <c r="F913" s="64" t="s">
        <v>6</v>
      </c>
      <c r="G913" s="63" t="s">
        <v>7</v>
      </c>
      <c r="H913" s="65" t="s">
        <v>27</v>
      </c>
    </row>
    <row r="914" spans="1:8">
      <c r="A914" s="34" t="s">
        <v>569</v>
      </c>
      <c r="B914" s="93" t="str">
        <f>VLOOKUP(A914,'PREC-BASE ALC'!A89:E339,2,0)</f>
        <v>Autorización entrada relleno sanitario</v>
      </c>
      <c r="C914" s="94"/>
      <c r="D914" s="95"/>
      <c r="E914" s="23" t="str">
        <f>VLOOKUP(A914,'PREC-BASE ALC'!A89:E339,3,0)</f>
        <v>M3</v>
      </c>
      <c r="F914" s="90">
        <v>1</v>
      </c>
      <c r="G914" s="89">
        <f>(VLOOKUP(A914,'PREC-BASE ALC'!A89:E339,4,0))</f>
        <v>10123.252399376304</v>
      </c>
      <c r="H914" s="80">
        <f>ROUND((G914*F914),0)</f>
        <v>10123</v>
      </c>
    </row>
    <row r="915" spans="1:8">
      <c r="A915" s="34"/>
      <c r="B915" s="93"/>
      <c r="C915" s="94"/>
      <c r="D915" s="95"/>
      <c r="E915" s="23"/>
      <c r="F915" s="90"/>
      <c r="G915" s="89"/>
      <c r="H915" s="80"/>
    </row>
    <row r="916" spans="1:8">
      <c r="A916" s="34"/>
      <c r="B916" s="93"/>
      <c r="C916" s="94"/>
      <c r="D916" s="95"/>
      <c r="E916" s="23"/>
      <c r="F916" s="90"/>
      <c r="G916" s="89"/>
      <c r="H916" s="80"/>
    </row>
    <row r="917" spans="1:8" ht="69" customHeight="1">
      <c r="A917" s="34"/>
      <c r="B917" s="93"/>
      <c r="C917" s="94"/>
      <c r="D917" s="95"/>
      <c r="E917" s="23"/>
      <c r="F917" s="90"/>
      <c r="G917" s="89"/>
      <c r="H917" s="80"/>
    </row>
    <row r="918" spans="1:8">
      <c r="A918" s="31"/>
      <c r="G918" s="71" t="s">
        <v>31</v>
      </c>
      <c r="H918" s="77">
        <f>+SUM(H914:H917)</f>
        <v>10123</v>
      </c>
    </row>
    <row r="919" spans="1:8">
      <c r="A919" s="31"/>
      <c r="H919" s="32"/>
    </row>
    <row r="920" spans="1:8">
      <c r="A920" s="33" t="s">
        <v>33</v>
      </c>
      <c r="H920" s="32"/>
    </row>
    <row r="921" spans="1:8">
      <c r="A921" s="62" t="s">
        <v>25</v>
      </c>
      <c r="B921" s="63" t="s">
        <v>20</v>
      </c>
      <c r="C921" s="63"/>
      <c r="D921" s="63" t="s">
        <v>34</v>
      </c>
      <c r="E921" s="63" t="s">
        <v>35</v>
      </c>
      <c r="F921" s="64" t="s">
        <v>36</v>
      </c>
      <c r="G921" s="63" t="s">
        <v>37</v>
      </c>
      <c r="H921" s="65" t="s">
        <v>27</v>
      </c>
    </row>
    <row r="922" spans="1:8">
      <c r="A922" s="34" t="s">
        <v>605</v>
      </c>
      <c r="B922" s="23" t="str">
        <f>VLOOKUP(A922,'PREC-BASE ALC'!A42:E68,2,0)</f>
        <v xml:space="preserve">Volqueta (Cap. 5M3) </v>
      </c>
      <c r="C922" s="23"/>
      <c r="D922" s="23" t="str">
        <f>VLOOKUP(A922,'PREC-BASE ALC'!A42:E68,3,0)</f>
        <v>Viaje</v>
      </c>
      <c r="E922" s="23"/>
      <c r="F922" s="90">
        <v>0.2</v>
      </c>
      <c r="G922" s="88">
        <f>VLOOKUP(A922,'PREC-BASE ALC'!A42:E68,4,0)</f>
        <v>180772.36427457686</v>
      </c>
      <c r="H922" s="38">
        <f>ROUND((G922*F922),0)</f>
        <v>36154</v>
      </c>
    </row>
    <row r="923" spans="1:8">
      <c r="A923" s="34"/>
      <c r="B923" s="23" t="s">
        <v>30</v>
      </c>
      <c r="C923" s="23"/>
      <c r="D923" s="23" t="s">
        <v>30</v>
      </c>
      <c r="E923" s="23" t="s">
        <v>30</v>
      </c>
      <c r="F923" s="44" t="s">
        <v>30</v>
      </c>
      <c r="G923" s="23" t="s">
        <v>30</v>
      </c>
      <c r="H923" s="38" t="s">
        <v>30</v>
      </c>
    </row>
    <row r="924" spans="1:8">
      <c r="A924" s="31"/>
      <c r="G924" s="63" t="s">
        <v>31</v>
      </c>
      <c r="H924" s="70">
        <f>+SUM(H922:H923)</f>
        <v>36154</v>
      </c>
    </row>
    <row r="925" spans="1:8">
      <c r="A925" s="31"/>
      <c r="H925" s="32"/>
    </row>
    <row r="926" spans="1:8">
      <c r="A926" s="33" t="s">
        <v>38</v>
      </c>
      <c r="H926" s="32"/>
    </row>
    <row r="927" spans="1:8">
      <c r="A927" s="62" t="s">
        <v>25</v>
      </c>
      <c r="B927" s="1125" t="s">
        <v>18</v>
      </c>
      <c r="C927" s="1126"/>
      <c r="D927" s="1127"/>
      <c r="E927" s="63" t="s">
        <v>5</v>
      </c>
      <c r="F927" s="64" t="s">
        <v>19</v>
      </c>
      <c r="G927" s="63" t="s">
        <v>39</v>
      </c>
      <c r="H927" s="65" t="s">
        <v>27</v>
      </c>
    </row>
    <row r="928" spans="1:8">
      <c r="A928" s="34" t="s">
        <v>191</v>
      </c>
      <c r="B928" s="66" t="str">
        <f>VLOOKUP(A928,'PREC-BASE ALC'!A74:F82,2,0)</f>
        <v>Obrero</v>
      </c>
      <c r="C928" s="67"/>
      <c r="D928" s="68"/>
      <c r="E928" s="23" t="str">
        <f>VLOOKUP(A928,'PREC-BASE ALC'!A74:E82,3,0)</f>
        <v>Día</v>
      </c>
      <c r="F928" s="90">
        <v>15</v>
      </c>
      <c r="G928" s="41">
        <f>ROUND((VLOOKUP(A928,'PREC-BASE ALC'!A74:F82,4,0))+(VLOOKUP(A928,'PREC-BASE ALC'!A74:F82,6,0)),0)</f>
        <v>101354</v>
      </c>
      <c r="H928" s="42">
        <f>IF(A928="","",ROUND((G928/F928),0))</f>
        <v>6757</v>
      </c>
    </row>
    <row r="929" spans="1:8">
      <c r="A929" s="34"/>
      <c r="B929" s="1118" t="s">
        <v>30</v>
      </c>
      <c r="C929" s="1121"/>
      <c r="D929" s="1119"/>
      <c r="E929" s="23"/>
      <c r="F929" s="44"/>
      <c r="G929" s="23" t="s">
        <v>30</v>
      </c>
      <c r="H929" s="30" t="s">
        <v>30</v>
      </c>
    </row>
    <row r="930" spans="1:8">
      <c r="A930" s="34"/>
      <c r="B930" s="1118" t="s">
        <v>30</v>
      </c>
      <c r="C930" s="1121"/>
      <c r="D930" s="1119"/>
      <c r="E930" s="23" t="s">
        <v>30</v>
      </c>
      <c r="F930" s="44"/>
      <c r="G930" s="23" t="s">
        <v>30</v>
      </c>
      <c r="H930" s="30" t="s">
        <v>30</v>
      </c>
    </row>
    <row r="931" spans="1:8">
      <c r="A931" s="31"/>
      <c r="G931" s="63" t="s">
        <v>31</v>
      </c>
      <c r="H931" s="78">
        <f>+SUM(H928:H930)</f>
        <v>6757</v>
      </c>
    </row>
    <row r="932" spans="1:8">
      <c r="A932" s="31"/>
      <c r="H932" s="32"/>
    </row>
    <row r="933" spans="1:8">
      <c r="A933" s="31"/>
      <c r="E933" s="46" t="s">
        <v>40</v>
      </c>
      <c r="H933" s="79">
        <f>+H910+H918+H931+H924</f>
        <v>55444</v>
      </c>
    </row>
    <row r="934" spans="1:8">
      <c r="A934" s="31"/>
      <c r="H934" s="32"/>
    </row>
    <row r="935" spans="1:8">
      <c r="A935" s="31"/>
      <c r="H935" s="32"/>
    </row>
    <row r="936" spans="1:8">
      <c r="A936" s="31"/>
      <c r="H936" s="32"/>
    </row>
    <row r="937" spans="1:8">
      <c r="A937" s="31"/>
      <c r="H937" s="32"/>
    </row>
    <row r="938" spans="1:8">
      <c r="A938" s="1023" t="s">
        <v>12</v>
      </c>
      <c r="B938" s="1024"/>
      <c r="H938" s="32"/>
    </row>
    <row r="939" spans="1:8" ht="15.75">
      <c r="A939" s="1025" t="s">
        <v>1084</v>
      </c>
      <c r="B939" s="1026"/>
      <c r="H939" s="32"/>
    </row>
    <row r="940" spans="1:8" ht="15.75" thickBot="1">
      <c r="A940" s="1023" t="s">
        <v>1085</v>
      </c>
      <c r="B940" s="1027"/>
      <c r="D940" s="36"/>
      <c r="E940" s="36"/>
      <c r="F940" s="45"/>
      <c r="G940" s="36"/>
      <c r="H940" s="37"/>
    </row>
    <row r="972" ht="36.75" customHeight="1"/>
    <row r="991" ht="30.75" customHeight="1"/>
    <row r="1027" ht="33" customHeight="1"/>
    <row r="1037" ht="43.5" customHeight="1"/>
    <row r="1082" ht="28.5" customHeight="1"/>
    <row r="1085" ht="42.75" customHeight="1"/>
    <row r="1129" ht="30" customHeight="1"/>
    <row r="1132" ht="42.75" customHeight="1"/>
    <row r="1175" ht="32.25" customHeight="1"/>
    <row r="1223" ht="36" customHeight="1"/>
    <row r="1270" ht="21" customHeight="1"/>
  </sheetData>
  <mergeCells count="369">
    <mergeCell ref="H378:H380"/>
    <mergeCell ref="F592:H592"/>
    <mergeCell ref="B252:D252"/>
    <mergeCell ref="B297:D297"/>
    <mergeCell ref="H533:H535"/>
    <mergeCell ref="F534:G534"/>
    <mergeCell ref="F535:G535"/>
    <mergeCell ref="A536:E536"/>
    <mergeCell ref="F536:H536"/>
    <mergeCell ref="A537:H537"/>
    <mergeCell ref="B538:F538"/>
    <mergeCell ref="B391:D391"/>
    <mergeCell ref="B395:D395"/>
    <mergeCell ref="F288:H288"/>
    <mergeCell ref="F287:G287"/>
    <mergeCell ref="F286:G286"/>
    <mergeCell ref="H285:H287"/>
    <mergeCell ref="B318:D318"/>
    <mergeCell ref="B302:D302"/>
    <mergeCell ref="B298:D298"/>
    <mergeCell ref="H331:H333"/>
    <mergeCell ref="B365:D365"/>
    <mergeCell ref="A378:A380"/>
    <mergeCell ref="B378:E380"/>
    <mergeCell ref="F378:G378"/>
    <mergeCell ref="F533:G533"/>
    <mergeCell ref="B547:D547"/>
    <mergeCell ref="B548:D548"/>
    <mergeCell ref="B549:D549"/>
    <mergeCell ref="B553:D553"/>
    <mergeCell ref="B563:C563"/>
    <mergeCell ref="B564:C564"/>
    <mergeCell ref="B566:C566"/>
    <mergeCell ref="B567:C567"/>
    <mergeCell ref="B543:D543"/>
    <mergeCell ref="B619:C619"/>
    <mergeCell ref="B620:C620"/>
    <mergeCell ref="B622:C622"/>
    <mergeCell ref="B623:C623"/>
    <mergeCell ref="B627:D627"/>
    <mergeCell ref="B631:D631"/>
    <mergeCell ref="A533:A535"/>
    <mergeCell ref="B533:E535"/>
    <mergeCell ref="B571:D571"/>
    <mergeCell ref="B574:D574"/>
    <mergeCell ref="B575:D575"/>
    <mergeCell ref="A592:E592"/>
    <mergeCell ref="A593:H593"/>
    <mergeCell ref="B594:F594"/>
    <mergeCell ref="B595:F595"/>
    <mergeCell ref="B599:D599"/>
    <mergeCell ref="B603:D603"/>
    <mergeCell ref="B605:D605"/>
    <mergeCell ref="B609:D609"/>
    <mergeCell ref="B495:D495"/>
    <mergeCell ref="B499:D499"/>
    <mergeCell ref="B509:C509"/>
    <mergeCell ref="B510:C510"/>
    <mergeCell ref="B512:C512"/>
    <mergeCell ref="B513:C513"/>
    <mergeCell ref="B517:D517"/>
    <mergeCell ref="B520:D520"/>
    <mergeCell ref="B521:D521"/>
    <mergeCell ref="B604:D604"/>
    <mergeCell ref="A589:A591"/>
    <mergeCell ref="B589:E591"/>
    <mergeCell ref="F589:G589"/>
    <mergeCell ref="H589:H591"/>
    <mergeCell ref="F590:G590"/>
    <mergeCell ref="F591:G591"/>
    <mergeCell ref="B539:F539"/>
    <mergeCell ref="F379:G379"/>
    <mergeCell ref="F380:G380"/>
    <mergeCell ref="B351:D351"/>
    <mergeCell ref="B362:D362"/>
    <mergeCell ref="B349:D349"/>
    <mergeCell ref="B350:D350"/>
    <mergeCell ref="A899:H899"/>
    <mergeCell ref="B900:F900"/>
    <mergeCell ref="B901:F901"/>
    <mergeCell ref="F895:G895"/>
    <mergeCell ref="H895:H897"/>
    <mergeCell ref="F896:G896"/>
    <mergeCell ref="F897:G897"/>
    <mergeCell ref="F898:H898"/>
    <mergeCell ref="A851:E851"/>
    <mergeCell ref="F851:H851"/>
    <mergeCell ref="A852:H852"/>
    <mergeCell ref="B853:F853"/>
    <mergeCell ref="B854:F854"/>
    <mergeCell ref="B858:D858"/>
    <mergeCell ref="B862:D862"/>
    <mergeCell ref="B866:D866"/>
    <mergeCell ref="B880:D880"/>
    <mergeCell ref="A804:E804"/>
    <mergeCell ref="B905:D905"/>
    <mergeCell ref="B909:D909"/>
    <mergeCell ref="B913:D913"/>
    <mergeCell ref="B927:D927"/>
    <mergeCell ref="B929:D929"/>
    <mergeCell ref="B930:D930"/>
    <mergeCell ref="B882:D882"/>
    <mergeCell ref="B883:D883"/>
    <mergeCell ref="A895:A897"/>
    <mergeCell ref="B895:E897"/>
    <mergeCell ref="A898:E898"/>
    <mergeCell ref="F804:H804"/>
    <mergeCell ref="A805:H805"/>
    <mergeCell ref="B806:F806"/>
    <mergeCell ref="B807:F807"/>
    <mergeCell ref="A848:A850"/>
    <mergeCell ref="B848:E850"/>
    <mergeCell ref="F848:G848"/>
    <mergeCell ref="H848:H850"/>
    <mergeCell ref="F849:G849"/>
    <mergeCell ref="F850:G850"/>
    <mergeCell ref="B835:D835"/>
    <mergeCell ref="B811:D811"/>
    <mergeCell ref="B815:D815"/>
    <mergeCell ref="B819:D819"/>
    <mergeCell ref="B832:D832"/>
    <mergeCell ref="B767:D767"/>
    <mergeCell ref="B772:D772"/>
    <mergeCell ref="B785:D785"/>
    <mergeCell ref="B788:D788"/>
    <mergeCell ref="A801:A803"/>
    <mergeCell ref="B801:E803"/>
    <mergeCell ref="A757:E757"/>
    <mergeCell ref="F757:H757"/>
    <mergeCell ref="A758:H758"/>
    <mergeCell ref="B759:F759"/>
    <mergeCell ref="B760:F760"/>
    <mergeCell ref="B764:D764"/>
    <mergeCell ref="B768:D768"/>
    <mergeCell ref="F801:G801"/>
    <mergeCell ref="H801:H803"/>
    <mergeCell ref="F802:G802"/>
    <mergeCell ref="F803:G803"/>
    <mergeCell ref="B737:D737"/>
    <mergeCell ref="B740:D740"/>
    <mergeCell ref="B741:D741"/>
    <mergeCell ref="A754:A756"/>
    <mergeCell ref="B754:E756"/>
    <mergeCell ref="F754:G754"/>
    <mergeCell ref="H754:H756"/>
    <mergeCell ref="F755:G755"/>
    <mergeCell ref="F756:G756"/>
    <mergeCell ref="B719:D719"/>
    <mergeCell ref="B729:C729"/>
    <mergeCell ref="B732:C732"/>
    <mergeCell ref="B733:C733"/>
    <mergeCell ref="A702:E702"/>
    <mergeCell ref="F702:H702"/>
    <mergeCell ref="A703:H703"/>
    <mergeCell ref="B704:F704"/>
    <mergeCell ref="B705:F705"/>
    <mergeCell ref="B709:D709"/>
    <mergeCell ref="B713:D713"/>
    <mergeCell ref="B714:D714"/>
    <mergeCell ref="B715:D715"/>
    <mergeCell ref="B682:D682"/>
    <mergeCell ref="B685:D685"/>
    <mergeCell ref="B686:D686"/>
    <mergeCell ref="A699:A701"/>
    <mergeCell ref="B699:E701"/>
    <mergeCell ref="F699:G699"/>
    <mergeCell ref="H699:H701"/>
    <mergeCell ref="F700:G700"/>
    <mergeCell ref="F701:G701"/>
    <mergeCell ref="B666:D666"/>
    <mergeCell ref="B667:D667"/>
    <mergeCell ref="B668:D668"/>
    <mergeCell ref="B669:D669"/>
    <mergeCell ref="B670:D670"/>
    <mergeCell ref="B674:C674"/>
    <mergeCell ref="B677:C677"/>
    <mergeCell ref="B678:C678"/>
    <mergeCell ref="A648:H648"/>
    <mergeCell ref="B649:F649"/>
    <mergeCell ref="B650:F650"/>
    <mergeCell ref="B654:D654"/>
    <mergeCell ref="B658:D658"/>
    <mergeCell ref="B659:D659"/>
    <mergeCell ref="B660:D660"/>
    <mergeCell ref="B664:D664"/>
    <mergeCell ref="B466:D466"/>
    <mergeCell ref="B467:D467"/>
    <mergeCell ref="A644:A646"/>
    <mergeCell ref="B644:E646"/>
    <mergeCell ref="F644:G644"/>
    <mergeCell ref="H644:H646"/>
    <mergeCell ref="F645:G645"/>
    <mergeCell ref="F646:G646"/>
    <mergeCell ref="A647:E647"/>
    <mergeCell ref="F647:H647"/>
    <mergeCell ref="A479:A481"/>
    <mergeCell ref="B479:E481"/>
    <mergeCell ref="F479:G479"/>
    <mergeCell ref="H479:H481"/>
    <mergeCell ref="F480:G480"/>
    <mergeCell ref="F481:G481"/>
    <mergeCell ref="A482:E482"/>
    <mergeCell ref="F482:H482"/>
    <mergeCell ref="A483:H483"/>
    <mergeCell ref="B484:F484"/>
    <mergeCell ref="B485:F485"/>
    <mergeCell ref="B489:D489"/>
    <mergeCell ref="B493:D493"/>
    <mergeCell ref="B494:D494"/>
    <mergeCell ref="B455:C455"/>
    <mergeCell ref="B456:C456"/>
    <mergeCell ref="B458:C458"/>
    <mergeCell ref="B459:C459"/>
    <mergeCell ref="B463:D463"/>
    <mergeCell ref="B430:F430"/>
    <mergeCell ref="B431:F431"/>
    <mergeCell ref="B435:D435"/>
    <mergeCell ref="B439:D439"/>
    <mergeCell ref="B440:D440"/>
    <mergeCell ref="B441:D441"/>
    <mergeCell ref="B445:D445"/>
    <mergeCell ref="A425:A427"/>
    <mergeCell ref="B425:E427"/>
    <mergeCell ref="F425:G425"/>
    <mergeCell ref="H425:H427"/>
    <mergeCell ref="F426:G426"/>
    <mergeCell ref="F427:G427"/>
    <mergeCell ref="A428:E428"/>
    <mergeCell ref="F428:H428"/>
    <mergeCell ref="A429:H429"/>
    <mergeCell ref="A1:H1"/>
    <mergeCell ref="F5:H5"/>
    <mergeCell ref="A6:H6"/>
    <mergeCell ref="B7:F7"/>
    <mergeCell ref="B8:F8"/>
    <mergeCell ref="B12:D12"/>
    <mergeCell ref="A2:A4"/>
    <mergeCell ref="B2:E4"/>
    <mergeCell ref="F2:G2"/>
    <mergeCell ref="H2:H4"/>
    <mergeCell ref="F3:G3"/>
    <mergeCell ref="F4:G4"/>
    <mergeCell ref="B21:D21"/>
    <mergeCell ref="B22:D22"/>
    <mergeCell ref="B23:D23"/>
    <mergeCell ref="B15:D15"/>
    <mergeCell ref="B16:D16"/>
    <mergeCell ref="B20:D20"/>
    <mergeCell ref="A5:E5"/>
    <mergeCell ref="F49:G49"/>
    <mergeCell ref="H49:H51"/>
    <mergeCell ref="F50:G50"/>
    <mergeCell ref="F51:G51"/>
    <mergeCell ref="A52:E52"/>
    <mergeCell ref="F52:H52"/>
    <mergeCell ref="B33:D33"/>
    <mergeCell ref="B35:D35"/>
    <mergeCell ref="B36:D36"/>
    <mergeCell ref="A49:A51"/>
    <mergeCell ref="B49:E51"/>
    <mergeCell ref="B69:D69"/>
    <mergeCell ref="B79:D79"/>
    <mergeCell ref="B62:D62"/>
    <mergeCell ref="B66:D66"/>
    <mergeCell ref="A53:H53"/>
    <mergeCell ref="B54:F54"/>
    <mergeCell ref="B55:F55"/>
    <mergeCell ref="B59:D59"/>
    <mergeCell ref="B82:D82"/>
    <mergeCell ref="B156:D156"/>
    <mergeCell ref="B160:D160"/>
    <mergeCell ref="A195:E195"/>
    <mergeCell ref="F195:H195"/>
    <mergeCell ref="A196:H196"/>
    <mergeCell ref="B197:F197"/>
    <mergeCell ref="B198:F198"/>
    <mergeCell ref="B202:D202"/>
    <mergeCell ref="A192:A194"/>
    <mergeCell ref="B192:E194"/>
    <mergeCell ref="F192:G192"/>
    <mergeCell ref="H192:H194"/>
    <mergeCell ref="F193:G193"/>
    <mergeCell ref="F194:G194"/>
    <mergeCell ref="A95:A97"/>
    <mergeCell ref="B95:E97"/>
    <mergeCell ref="A99:H99"/>
    <mergeCell ref="B100:F100"/>
    <mergeCell ref="B101:F101"/>
    <mergeCell ref="B105:D105"/>
    <mergeCell ref="F95:G95"/>
    <mergeCell ref="H95:H97"/>
    <mergeCell ref="F96:G96"/>
    <mergeCell ref="B245:F245"/>
    <mergeCell ref="B246:F246"/>
    <mergeCell ref="B250:D250"/>
    <mergeCell ref="F240:G240"/>
    <mergeCell ref="H240:H242"/>
    <mergeCell ref="F241:G241"/>
    <mergeCell ref="F242:G242"/>
    <mergeCell ref="A243:E243"/>
    <mergeCell ref="F243:H243"/>
    <mergeCell ref="A240:A242"/>
    <mergeCell ref="B240:E242"/>
    <mergeCell ref="B273:D273"/>
    <mergeCell ref="A331:A333"/>
    <mergeCell ref="B331:E333"/>
    <mergeCell ref="F331:G331"/>
    <mergeCell ref="B344:D344"/>
    <mergeCell ref="B348:D348"/>
    <mergeCell ref="B336:F336"/>
    <mergeCell ref="B337:F337"/>
    <mergeCell ref="B341:D341"/>
    <mergeCell ref="A285:A287"/>
    <mergeCell ref="B285:E287"/>
    <mergeCell ref="F285:G285"/>
    <mergeCell ref="B315:D315"/>
    <mergeCell ref="F332:G332"/>
    <mergeCell ref="F333:G333"/>
    <mergeCell ref="A334:E334"/>
    <mergeCell ref="F334:H334"/>
    <mergeCell ref="A335:H335"/>
    <mergeCell ref="B148:F148"/>
    <mergeCell ref="B152:D152"/>
    <mergeCell ref="B412:D412"/>
    <mergeCell ref="A381:E381"/>
    <mergeCell ref="F381:H381"/>
    <mergeCell ref="A382:H382"/>
    <mergeCell ref="B383:F383"/>
    <mergeCell ref="B384:F384"/>
    <mergeCell ref="B388:D388"/>
    <mergeCell ref="B409:D409"/>
    <mergeCell ref="B270:D270"/>
    <mergeCell ref="B295:D295"/>
    <mergeCell ref="B291:F291"/>
    <mergeCell ref="B290:F290"/>
    <mergeCell ref="A289:H289"/>
    <mergeCell ref="A288:E288"/>
    <mergeCell ref="B224:D224"/>
    <mergeCell ref="B227:D227"/>
    <mergeCell ref="B205:D205"/>
    <mergeCell ref="B206:D206"/>
    <mergeCell ref="B210:D210"/>
    <mergeCell ref="B253:D253"/>
    <mergeCell ref="B257:D257"/>
    <mergeCell ref="A244:H244"/>
    <mergeCell ref="F97:G97"/>
    <mergeCell ref="A98:E98"/>
    <mergeCell ref="F98:H98"/>
    <mergeCell ref="B129:D129"/>
    <mergeCell ref="B115:D115"/>
    <mergeCell ref="B126:D126"/>
    <mergeCell ref="B108:D108"/>
    <mergeCell ref="B112:D112"/>
    <mergeCell ref="B630:D630"/>
    <mergeCell ref="A142:A144"/>
    <mergeCell ref="B142:E144"/>
    <mergeCell ref="F142:G142"/>
    <mergeCell ref="H142:H144"/>
    <mergeCell ref="F143:G143"/>
    <mergeCell ref="F144:G144"/>
    <mergeCell ref="A145:E145"/>
    <mergeCell ref="F145:H145"/>
    <mergeCell ref="B173:D173"/>
    <mergeCell ref="B176:D176"/>
    <mergeCell ref="B161:D161"/>
    <mergeCell ref="B162:D162"/>
    <mergeCell ref="B163:D163"/>
    <mergeCell ref="A146:H146"/>
    <mergeCell ref="B147:F147"/>
  </mergeCells>
  <pageMargins left="0.7" right="0.7" top="0.75" bottom="0.75" header="0.3" footer="0.3"/>
  <pageSetup scale="64" fitToHeight="0" orientation="portrait" r:id="rId1"/>
  <rowBreaks count="18" manualBreakCount="18">
    <brk id="47" max="7" man="1"/>
    <brk id="93" max="7" man="1"/>
    <brk id="140" max="7" man="1"/>
    <brk id="188" max="7" man="1"/>
    <brk id="238" max="7" man="1"/>
    <brk id="284" max="7" man="1"/>
    <brk id="329" max="7" man="1"/>
    <brk id="376" max="7" man="1"/>
    <brk id="423" max="7" man="1"/>
    <brk id="478" max="7" man="1"/>
    <brk id="532" max="7" man="1"/>
    <brk id="588" max="7" man="1"/>
    <brk id="642" max="7" man="1"/>
    <brk id="697" max="7" man="1"/>
    <brk id="752" max="7" man="1"/>
    <brk id="799" max="7" man="1"/>
    <brk id="845" max="7" man="1"/>
    <brk id="893"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FE29A-0930-4887-85A4-287471455E18}">
  <dimension ref="A1:M89"/>
  <sheetViews>
    <sheetView showGridLines="0" view="pageBreakPreview" topLeftCell="A73" zoomScaleNormal="100" zoomScaleSheetLayoutView="100" workbookViewId="0">
      <selection activeCell="A49" sqref="A49"/>
    </sheetView>
  </sheetViews>
  <sheetFormatPr baseColWidth="10" defaultColWidth="10.140625" defaultRowHeight="15"/>
  <cols>
    <col min="1" max="2" width="9" style="981" customWidth="1"/>
    <col min="3" max="3" width="5.42578125" style="981" customWidth="1"/>
    <col min="4" max="4" width="6.42578125" style="981" customWidth="1"/>
    <col min="5" max="5" width="16.42578125" style="981" customWidth="1"/>
    <col min="6" max="6" width="5.28515625" style="981" customWidth="1"/>
    <col min="7" max="7" width="6.7109375" style="981" customWidth="1"/>
    <col min="8" max="8" width="12" style="981" customWidth="1"/>
    <col min="9" max="9" width="5.42578125" style="981" customWidth="1"/>
    <col min="10" max="10" width="8.42578125" style="981" customWidth="1"/>
    <col min="11" max="16384" width="10.140625" style="981"/>
  </cols>
  <sheetData>
    <row r="1" spans="1:10" ht="67.5" customHeight="1">
      <c r="A1" s="1188" t="s">
        <v>1079</v>
      </c>
      <c r="B1" s="1188"/>
      <c r="C1" s="1188"/>
      <c r="D1" s="1188"/>
      <c r="E1" s="1188"/>
      <c r="F1" s="1188"/>
      <c r="G1" s="1189"/>
      <c r="H1" s="1189"/>
      <c r="I1" s="1189"/>
      <c r="J1" s="1189"/>
    </row>
    <row r="2" spans="1:10">
      <c r="A2" s="1190" t="s">
        <v>1078</v>
      </c>
      <c r="B2" s="1190"/>
      <c r="C2" s="1190"/>
      <c r="D2" s="1190"/>
      <c r="E2" s="1190" t="s">
        <v>1077</v>
      </c>
      <c r="F2" s="1190"/>
      <c r="G2" s="1191" t="s">
        <v>1076</v>
      </c>
      <c r="H2" s="1191"/>
      <c r="I2" s="1191" t="s">
        <v>1075</v>
      </c>
      <c r="J2" s="1191"/>
    </row>
    <row r="3" spans="1:10" ht="5.45" customHeight="1" thickBot="1">
      <c r="A3" s="1010"/>
      <c r="B3" s="1010"/>
      <c r="C3" s="1010"/>
      <c r="D3" s="1010"/>
      <c r="E3" s="1010"/>
      <c r="F3" s="1010"/>
      <c r="G3" s="1010"/>
      <c r="H3" s="1010"/>
      <c r="I3" s="1010"/>
      <c r="J3" s="1010"/>
    </row>
    <row r="4" spans="1:10" ht="17.45" customHeight="1" thickBot="1">
      <c r="A4" s="1010" t="s">
        <v>1074</v>
      </c>
      <c r="B4" s="1192" t="s">
        <v>978</v>
      </c>
      <c r="C4" s="1193"/>
      <c r="D4" s="1193"/>
      <c r="E4" s="1193"/>
      <c r="F4" s="1193"/>
      <c r="G4" s="1193"/>
      <c r="H4" s="1193"/>
      <c r="I4" s="1193"/>
      <c r="J4" s="1194"/>
    </row>
    <row r="5" spans="1:10" ht="7.9" customHeight="1" thickBot="1"/>
    <row r="6" spans="1:10" ht="20.25" customHeight="1" thickBot="1">
      <c r="A6" s="1195" t="s">
        <v>1073</v>
      </c>
      <c r="B6" s="1195"/>
      <c r="C6" s="1195"/>
      <c r="D6" s="1009"/>
      <c r="E6" s="1004" t="s">
        <v>1072</v>
      </c>
      <c r="F6" s="1008"/>
      <c r="G6" s="1004"/>
      <c r="H6" s="1004" t="s">
        <v>1071</v>
      </c>
      <c r="I6" s="1007" t="s">
        <v>989</v>
      </c>
      <c r="J6" s="1004"/>
    </row>
    <row r="7" spans="1:10" ht="12" customHeight="1" thickBot="1">
      <c r="A7" s="1004"/>
      <c r="B7" s="1004"/>
      <c r="C7" s="1004"/>
      <c r="D7" s="1004"/>
      <c r="E7" s="1004"/>
      <c r="F7" s="1004"/>
      <c r="G7" s="1004"/>
      <c r="H7" s="1004"/>
      <c r="I7" s="1004"/>
      <c r="J7" s="1004"/>
    </row>
    <row r="8" spans="1:10" ht="18" customHeight="1" thickBot="1">
      <c r="A8" s="1004"/>
      <c r="B8" s="1004" t="s">
        <v>1070</v>
      </c>
      <c r="C8" s="1007" t="s">
        <v>989</v>
      </c>
      <c r="D8" s="1004" t="s">
        <v>1069</v>
      </c>
      <c r="E8" s="1004"/>
      <c r="F8" s="1006"/>
      <c r="G8" s="1004"/>
      <c r="H8" s="1004" t="s">
        <v>1068</v>
      </c>
      <c r="I8" s="1006"/>
      <c r="J8" s="1004"/>
    </row>
    <row r="9" spans="1:10" ht="5.45" customHeight="1"/>
    <row r="10" spans="1:10" ht="16.5">
      <c r="A10" s="1222" t="s">
        <v>1067</v>
      </c>
      <c r="B10" s="1222"/>
      <c r="C10" s="1222"/>
      <c r="D10" s="1222"/>
      <c r="E10" s="1222"/>
      <c r="F10" s="1222"/>
      <c r="G10" s="1222"/>
      <c r="H10" s="1222"/>
      <c r="I10" s="1222"/>
      <c r="J10" s="1222"/>
    </row>
    <row r="11" spans="1:10" ht="11.45" customHeight="1">
      <c r="A11" s="987"/>
      <c r="B11" s="987"/>
      <c r="C11" s="987"/>
      <c r="D11" s="987"/>
      <c r="E11" s="987"/>
      <c r="F11" s="987"/>
      <c r="G11" s="987"/>
      <c r="H11" s="987"/>
      <c r="I11" s="987"/>
      <c r="J11" s="987"/>
    </row>
    <row r="12" spans="1:10" ht="81.599999999999994" customHeight="1">
      <c r="A12" s="1196" t="s">
        <v>1066</v>
      </c>
      <c r="B12" s="1197"/>
      <c r="C12" s="1197"/>
      <c r="D12" s="1198"/>
      <c r="E12" s="1223" t="s">
        <v>1065</v>
      </c>
      <c r="F12" s="1223"/>
      <c r="G12" s="1223"/>
      <c r="H12" s="1223"/>
      <c r="I12" s="1223"/>
      <c r="J12" s="1223"/>
    </row>
    <row r="13" spans="1:10" ht="11.45" customHeight="1"/>
    <row r="14" spans="1:10" ht="191.25" customHeight="1">
      <c r="A14" s="1196" t="s">
        <v>1064</v>
      </c>
      <c r="B14" s="1197"/>
      <c r="C14" s="1197"/>
      <c r="D14" s="1198"/>
      <c r="E14" s="1224" t="s">
        <v>1063</v>
      </c>
      <c r="F14" s="1225"/>
      <c r="G14" s="1225"/>
      <c r="H14" s="1225"/>
      <c r="I14" s="1225"/>
      <c r="J14" s="1225"/>
    </row>
    <row r="15" spans="1:10" ht="11.45" customHeight="1"/>
    <row r="16" spans="1:10" ht="11.45" customHeight="1">
      <c r="A16" s="1196" t="s">
        <v>1062</v>
      </c>
      <c r="B16" s="1197"/>
      <c r="C16" s="1197"/>
      <c r="D16" s="1198"/>
      <c r="E16" s="1199">
        <v>1400</v>
      </c>
      <c r="F16" s="1199"/>
      <c r="G16" s="1199"/>
      <c r="H16" s="1199"/>
      <c r="I16" s="1199"/>
      <c r="J16" s="1199"/>
    </row>
    <row r="17" spans="1:13" ht="11.45" customHeight="1"/>
    <row r="18" spans="1:13" s="997" customFormat="1" ht="35.25" customHeight="1">
      <c r="A18" s="1200" t="s">
        <v>1061</v>
      </c>
      <c r="B18" s="1201"/>
      <c r="C18" s="1201"/>
      <c r="D18" s="1202"/>
      <c r="E18" s="1005" t="s">
        <v>1060</v>
      </c>
      <c r="F18" s="1005"/>
      <c r="G18" s="1209" t="s">
        <v>1059</v>
      </c>
      <c r="H18" s="1209"/>
      <c r="I18" s="1209"/>
      <c r="J18" s="1210"/>
    </row>
    <row r="19" spans="1:13" s="997" customFormat="1" ht="38.25" customHeight="1">
      <c r="A19" s="1203"/>
      <c r="B19" s="1204"/>
      <c r="C19" s="1204"/>
      <c r="D19" s="1205"/>
      <c r="E19" s="1004" t="s">
        <v>1058</v>
      </c>
      <c r="F19" s="1004"/>
      <c r="G19" s="1004" t="s">
        <v>1057</v>
      </c>
      <c r="H19" s="1004"/>
      <c r="I19" s="1004"/>
      <c r="J19" s="1003"/>
    </row>
    <row r="20" spans="1:13" s="997" customFormat="1" ht="60" customHeight="1" thickBot="1">
      <c r="A20" s="1203"/>
      <c r="B20" s="1204"/>
      <c r="C20" s="1204"/>
      <c r="D20" s="1205"/>
      <c r="E20" s="1002" t="s">
        <v>1056</v>
      </c>
      <c r="F20" s="1001"/>
      <c r="G20" s="1211" t="s">
        <v>1055</v>
      </c>
      <c r="H20" s="1211"/>
      <c r="I20" s="1211"/>
      <c r="J20" s="1212"/>
    </row>
    <row r="21" spans="1:13" s="997" customFormat="1" ht="12.75" customHeight="1" thickBot="1">
      <c r="A21" s="1203"/>
      <c r="B21" s="1204"/>
      <c r="C21" s="1204"/>
      <c r="D21" s="1205"/>
      <c r="E21" s="1000" t="s">
        <v>1054</v>
      </c>
      <c r="F21" s="1213" t="s">
        <v>1053</v>
      </c>
      <c r="G21" s="1213"/>
      <c r="H21" s="1213"/>
      <c r="I21" s="1213"/>
      <c r="J21" s="1213"/>
    </row>
    <row r="22" spans="1:13" s="997" customFormat="1" ht="125.25" customHeight="1" thickBot="1">
      <c r="A22" s="1203"/>
      <c r="B22" s="1204"/>
      <c r="C22" s="1204"/>
      <c r="D22" s="1205"/>
      <c r="E22" s="999" t="s">
        <v>1052</v>
      </c>
      <c r="F22" s="1214" t="s">
        <v>1051</v>
      </c>
      <c r="G22" s="1215"/>
      <c r="H22" s="1215"/>
      <c r="I22" s="1215"/>
      <c r="J22" s="1216"/>
    </row>
    <row r="23" spans="1:13" s="997" customFormat="1" ht="26.25" customHeight="1" thickBot="1">
      <c r="A23" s="1203"/>
      <c r="B23" s="1204"/>
      <c r="C23" s="1204"/>
      <c r="D23" s="1205"/>
      <c r="E23" s="998" t="s">
        <v>1050</v>
      </c>
      <c r="F23" s="1217" t="s">
        <v>1049</v>
      </c>
      <c r="G23" s="1217"/>
      <c r="H23" s="1217"/>
      <c r="I23" s="1217"/>
      <c r="J23" s="1218"/>
    </row>
    <row r="24" spans="1:13" ht="76.5" customHeight="1" thickBot="1">
      <c r="A24" s="1206"/>
      <c r="B24" s="1207"/>
      <c r="C24" s="1207"/>
      <c r="D24" s="1208"/>
      <c r="E24" s="996" t="s">
        <v>1048</v>
      </c>
      <c r="F24" s="1219" t="s">
        <v>1047</v>
      </c>
      <c r="G24" s="1220"/>
      <c r="H24" s="1220"/>
      <c r="I24" s="1220"/>
      <c r="J24" s="1221"/>
    </row>
    <row r="25" spans="1:13" ht="11.45" customHeight="1">
      <c r="A25" s="1233" t="s">
        <v>1046</v>
      </c>
      <c r="B25" s="1233"/>
      <c r="C25" s="1233"/>
      <c r="D25" s="1234"/>
      <c r="E25" s="1235" t="s">
        <v>1045</v>
      </c>
      <c r="F25" s="1236"/>
      <c r="G25" s="1236"/>
      <c r="H25" s="1236"/>
      <c r="I25" s="1236"/>
      <c r="J25" s="1236"/>
    </row>
    <row r="26" spans="1:13" ht="11.45" customHeight="1">
      <c r="E26" s="1238"/>
      <c r="F26" s="1238"/>
      <c r="G26" s="1238"/>
      <c r="H26" s="1238"/>
      <c r="I26" s="1238"/>
      <c r="J26" s="1238"/>
    </row>
    <row r="27" spans="1:13" ht="204" customHeight="1">
      <c r="A27" s="1226" t="s">
        <v>1044</v>
      </c>
      <c r="B27" s="1226"/>
      <c r="C27" s="1231" t="s">
        <v>1043</v>
      </c>
      <c r="D27" s="1237"/>
      <c r="E27" s="1237"/>
      <c r="F27" s="1237"/>
      <c r="G27" s="1237"/>
      <c r="H27" s="1237"/>
      <c r="I27" s="1237"/>
      <c r="J27" s="1237"/>
    </row>
    <row r="28" spans="1:13" ht="8.4499999999999993" customHeight="1"/>
    <row r="29" spans="1:13" ht="75" customHeight="1">
      <c r="A29" s="1226" t="s">
        <v>1042</v>
      </c>
      <c r="B29" s="1226"/>
      <c r="C29" s="1231" t="s">
        <v>1041</v>
      </c>
      <c r="D29" s="1232"/>
      <c r="E29" s="1232"/>
      <c r="F29" s="1232"/>
      <c r="G29" s="1232"/>
      <c r="H29" s="1232"/>
      <c r="I29" s="1232"/>
      <c r="J29" s="1232"/>
    </row>
    <row r="30" spans="1:13" ht="5.45" customHeight="1">
      <c r="A30" s="988"/>
      <c r="B30" s="988"/>
      <c r="C30" s="988"/>
      <c r="D30" s="988"/>
      <c r="E30" s="988"/>
      <c r="F30" s="988"/>
      <c r="G30" s="988"/>
      <c r="H30" s="988"/>
      <c r="I30" s="988"/>
      <c r="J30" s="988"/>
    </row>
    <row r="31" spans="1:13" ht="205.5" customHeight="1">
      <c r="A31" s="1226" t="s">
        <v>1040</v>
      </c>
      <c r="B31" s="1226"/>
      <c r="C31" s="1229"/>
      <c r="D31" s="1229"/>
      <c r="E31" s="1229"/>
      <c r="F31" s="1229"/>
      <c r="G31" s="1229"/>
      <c r="H31" s="1229"/>
      <c r="I31" s="1229"/>
      <c r="J31" s="1229"/>
      <c r="L31" s="995"/>
      <c r="M31" s="995"/>
    </row>
    <row r="32" spans="1:13" ht="5.45" customHeight="1">
      <c r="A32" s="987"/>
      <c r="B32" s="987"/>
      <c r="C32" s="987"/>
      <c r="D32" s="987"/>
      <c r="E32" s="987"/>
      <c r="F32" s="987"/>
      <c r="G32" s="987"/>
      <c r="H32" s="987"/>
      <c r="I32" s="987"/>
      <c r="J32" s="987"/>
    </row>
    <row r="33" spans="1:10" ht="16.5">
      <c r="A33" s="1222" t="s">
        <v>1039</v>
      </c>
      <c r="B33" s="1222"/>
      <c r="C33" s="1222"/>
      <c r="D33" s="1222"/>
      <c r="E33" s="1222"/>
      <c r="F33" s="1222"/>
      <c r="G33" s="1222"/>
      <c r="H33" s="1222"/>
      <c r="I33" s="1222"/>
      <c r="J33" s="1222"/>
    </row>
    <row r="34" spans="1:10" ht="7.9" customHeight="1"/>
    <row r="35" spans="1:10" ht="56.25" customHeight="1">
      <c r="A35" s="1230" t="s">
        <v>1038</v>
      </c>
      <c r="B35" s="1230"/>
      <c r="C35" s="1231" t="s">
        <v>1037</v>
      </c>
      <c r="D35" s="1232"/>
      <c r="E35" s="1232"/>
      <c r="F35" s="1232"/>
      <c r="G35" s="1232"/>
      <c r="H35" s="1232"/>
      <c r="I35" s="1232"/>
      <c r="J35" s="1232"/>
    </row>
    <row r="36" spans="1:10" ht="8.4499999999999993" customHeight="1"/>
    <row r="37" spans="1:10" ht="99.6" customHeight="1">
      <c r="A37" s="1226" t="s">
        <v>1036</v>
      </c>
      <c r="B37" s="1226"/>
      <c r="C37" s="1227" t="s">
        <v>1035</v>
      </c>
      <c r="D37" s="1228"/>
      <c r="E37" s="1228"/>
      <c r="F37" s="1228"/>
      <c r="G37" s="1228"/>
      <c r="H37" s="1228"/>
      <c r="I37" s="1228"/>
      <c r="J37" s="1228"/>
    </row>
    <row r="38" spans="1:10" ht="11.65" customHeight="1">
      <c r="A38" s="987"/>
      <c r="B38" s="987"/>
      <c r="C38" s="987"/>
      <c r="D38" s="987"/>
      <c r="E38" s="987"/>
      <c r="F38" s="987"/>
      <c r="G38" s="987"/>
      <c r="H38" s="987"/>
      <c r="I38" s="987"/>
      <c r="J38" s="989"/>
    </row>
    <row r="39" spans="1:10" ht="17.25" customHeight="1">
      <c r="A39" s="1240" t="s">
        <v>1034</v>
      </c>
      <c r="B39" s="1240"/>
      <c r="C39" s="1241" t="s">
        <v>1033</v>
      </c>
      <c r="D39" s="1242"/>
      <c r="E39" s="1242"/>
      <c r="F39" s="1242" t="s">
        <v>1032</v>
      </c>
      <c r="G39" s="1242"/>
      <c r="H39" s="1242"/>
      <c r="I39" s="994"/>
      <c r="J39" s="993"/>
    </row>
    <row r="40" spans="1:10" ht="17.25" customHeight="1">
      <c r="A40" s="1240"/>
      <c r="B40" s="1240"/>
      <c r="C40" s="1243" t="s">
        <v>1031</v>
      </c>
      <c r="D40" s="1244"/>
      <c r="E40" s="1244"/>
      <c r="F40" s="1244" t="s">
        <v>1030</v>
      </c>
      <c r="G40" s="1244"/>
      <c r="H40" s="1244"/>
      <c r="I40" s="992"/>
      <c r="J40" s="991"/>
    </row>
    <row r="41" spans="1:10" ht="9.75" customHeight="1">
      <c r="A41" s="990"/>
      <c r="B41" s="990"/>
      <c r="C41" s="987"/>
      <c r="D41" s="987"/>
      <c r="E41" s="987"/>
      <c r="F41" s="987"/>
      <c r="G41" s="987"/>
      <c r="H41" s="987"/>
      <c r="I41" s="987"/>
      <c r="J41" s="989"/>
    </row>
    <row r="42" spans="1:10" ht="16.5">
      <c r="A42" s="1239" t="s">
        <v>1029</v>
      </c>
      <c r="B42" s="1239"/>
      <c r="C42" s="1239"/>
      <c r="D42" s="1239"/>
      <c r="E42" s="1239"/>
      <c r="F42" s="1239"/>
      <c r="G42" s="1239"/>
      <c r="H42" s="1239"/>
      <c r="I42" s="1239"/>
      <c r="J42" s="1239"/>
    </row>
    <row r="43" spans="1:10" ht="33.75" customHeight="1">
      <c r="A43" s="1245" t="s">
        <v>1028</v>
      </c>
      <c r="B43" s="1245"/>
      <c r="C43" s="1245"/>
      <c r="D43" s="1245"/>
      <c r="E43" s="1245"/>
      <c r="F43" s="1245"/>
      <c r="G43" s="1245"/>
      <c r="H43" s="1245"/>
      <c r="I43" s="1245"/>
      <c r="J43" s="1246"/>
    </row>
    <row r="44" spans="1:10" ht="117.75" customHeight="1">
      <c r="A44" s="1247" t="s">
        <v>1027</v>
      </c>
      <c r="B44" s="1248"/>
      <c r="C44" s="1248"/>
      <c r="D44" s="1248"/>
      <c r="E44" s="1248"/>
      <c r="F44" s="1248"/>
      <c r="G44" s="1248"/>
      <c r="H44" s="1248"/>
      <c r="I44" s="1248"/>
      <c r="J44" s="1249"/>
    </row>
    <row r="45" spans="1:10" ht="5.65" customHeight="1">
      <c r="A45" s="988"/>
      <c r="B45" s="988"/>
      <c r="C45" s="988"/>
      <c r="D45" s="988"/>
      <c r="E45" s="988"/>
      <c r="F45" s="988"/>
      <c r="G45" s="988"/>
      <c r="H45" s="988"/>
      <c r="I45" s="988"/>
      <c r="J45" s="988"/>
    </row>
    <row r="46" spans="1:10" ht="16.149999999999999" customHeight="1">
      <c r="A46" s="1239" t="s">
        <v>1026</v>
      </c>
      <c r="B46" s="1239"/>
      <c r="C46" s="1239"/>
      <c r="D46" s="1239"/>
      <c r="E46" s="1239"/>
      <c r="F46" s="1239"/>
      <c r="G46" s="1239"/>
      <c r="H46" s="1239"/>
      <c r="I46" s="1239"/>
      <c r="J46" s="1239"/>
    </row>
    <row r="47" spans="1:10" ht="18.75" customHeight="1">
      <c r="A47" s="1250" t="s">
        <v>1025</v>
      </c>
      <c r="B47" s="1250"/>
      <c r="C47" s="1250"/>
      <c r="D47" s="1250"/>
      <c r="E47" s="1250"/>
      <c r="F47" s="1250"/>
      <c r="G47" s="1250"/>
      <c r="H47" s="1250"/>
      <c r="I47" s="1250"/>
      <c r="J47" s="1250"/>
    </row>
    <row r="48" spans="1:10" ht="198.75" customHeight="1">
      <c r="A48" s="1227" t="s">
        <v>1083</v>
      </c>
      <c r="B48" s="1227"/>
      <c r="C48" s="1227"/>
      <c r="D48" s="1227"/>
      <c r="E48" s="1227"/>
      <c r="F48" s="1227"/>
      <c r="G48" s="1227"/>
      <c r="H48" s="1227"/>
      <c r="I48" s="1227"/>
      <c r="J48" s="1227"/>
    </row>
    <row r="49" spans="1:10" ht="7.15" customHeight="1">
      <c r="A49" s="987"/>
      <c r="B49" s="987"/>
      <c r="C49" s="987"/>
      <c r="D49" s="987"/>
      <c r="E49" s="987"/>
      <c r="F49" s="987"/>
      <c r="G49" s="987"/>
      <c r="H49" s="987"/>
      <c r="I49" s="987"/>
      <c r="J49" s="987"/>
    </row>
    <row r="50" spans="1:10" ht="16.5">
      <c r="A50" s="1239" t="s">
        <v>1024</v>
      </c>
      <c r="B50" s="1239"/>
      <c r="C50" s="1239"/>
      <c r="D50" s="1239"/>
      <c r="E50" s="1239"/>
      <c r="F50" s="1239"/>
      <c r="G50" s="1239"/>
      <c r="H50" s="1239"/>
      <c r="I50" s="1239"/>
      <c r="J50" s="1239"/>
    </row>
    <row r="51" spans="1:10" ht="30.6" customHeight="1">
      <c r="A51" s="1250" t="s">
        <v>1023</v>
      </c>
      <c r="B51" s="1250"/>
      <c r="C51" s="1250"/>
      <c r="D51" s="1250"/>
      <c r="E51" s="1250"/>
      <c r="F51" s="1250"/>
      <c r="G51" s="1250"/>
      <c r="H51" s="1250"/>
      <c r="I51" s="1250"/>
      <c r="J51" s="1250"/>
    </row>
    <row r="52" spans="1:10" ht="296.25" customHeight="1">
      <c r="A52" s="1251" t="s">
        <v>1022</v>
      </c>
      <c r="B52" s="1251"/>
      <c r="C52" s="1251"/>
      <c r="D52" s="1251"/>
      <c r="E52" s="1251"/>
      <c r="F52" s="1251"/>
      <c r="G52" s="1251"/>
      <c r="H52" s="1251"/>
      <c r="I52" s="1251"/>
      <c r="J52" s="1251"/>
    </row>
    <row r="53" spans="1:10" ht="7.15" customHeight="1">
      <c r="A53" s="987"/>
      <c r="B53" s="987"/>
      <c r="C53" s="987"/>
      <c r="D53" s="987"/>
      <c r="E53" s="987"/>
      <c r="F53" s="987"/>
      <c r="G53" s="987"/>
      <c r="H53" s="987"/>
      <c r="I53" s="987"/>
      <c r="J53" s="987"/>
    </row>
    <row r="54" spans="1:10" ht="16.5">
      <c r="A54" s="1222" t="s">
        <v>1021</v>
      </c>
      <c r="B54" s="1222"/>
      <c r="C54" s="1222"/>
      <c r="D54" s="1222"/>
      <c r="E54" s="1222"/>
      <c r="F54" s="1222"/>
      <c r="G54" s="1222"/>
      <c r="H54" s="1222"/>
      <c r="I54" s="1222"/>
      <c r="J54" s="1222"/>
    </row>
    <row r="55" spans="1:10" ht="16.5">
      <c r="A55" s="1250" t="s">
        <v>1020</v>
      </c>
      <c r="B55" s="1250"/>
      <c r="C55" s="1250"/>
      <c r="D55" s="1250"/>
      <c r="E55" s="1250"/>
      <c r="F55" s="1250"/>
      <c r="G55" s="1250"/>
      <c r="H55" s="1250"/>
      <c r="I55" s="1250"/>
      <c r="J55" s="1250"/>
    </row>
    <row r="56" spans="1:10" ht="16.5">
      <c r="A56" s="1252" t="s">
        <v>1019</v>
      </c>
      <c r="B56" s="1253"/>
      <c r="C56" s="1252" t="s">
        <v>1018</v>
      </c>
      <c r="D56" s="1254"/>
      <c r="E56" s="1253"/>
      <c r="F56" s="1252" t="s">
        <v>1017</v>
      </c>
      <c r="G56" s="1254"/>
      <c r="H56" s="1254"/>
      <c r="I56" s="1254"/>
      <c r="J56" s="1253"/>
    </row>
    <row r="57" spans="1:10" ht="65.45" customHeight="1">
      <c r="A57" s="1255" t="s">
        <v>1016</v>
      </c>
      <c r="B57" s="1256"/>
      <c r="C57" s="1255" t="s">
        <v>1015</v>
      </c>
      <c r="D57" s="1257"/>
      <c r="E57" s="1256"/>
      <c r="F57" s="1255" t="s">
        <v>1014</v>
      </c>
      <c r="G57" s="1257"/>
      <c r="H57" s="1257"/>
      <c r="I57" s="1257"/>
      <c r="J57" s="1256"/>
    </row>
    <row r="58" spans="1:10" ht="46.5" customHeight="1">
      <c r="A58" s="1255" t="s">
        <v>1013</v>
      </c>
      <c r="B58" s="1256"/>
      <c r="C58" s="1255" t="s">
        <v>1012</v>
      </c>
      <c r="D58" s="1257"/>
      <c r="E58" s="1256"/>
      <c r="F58" s="1255" t="s">
        <v>1011</v>
      </c>
      <c r="G58" s="1257"/>
      <c r="H58" s="1257"/>
      <c r="I58" s="1257"/>
      <c r="J58" s="1256"/>
    </row>
    <row r="59" spans="1:10" ht="51.75" customHeight="1">
      <c r="A59" s="1255" t="s">
        <v>1010</v>
      </c>
      <c r="B59" s="1256"/>
      <c r="C59" s="1255" t="s">
        <v>1009</v>
      </c>
      <c r="D59" s="1257"/>
      <c r="E59" s="1256"/>
      <c r="F59" s="1255" t="s">
        <v>1008</v>
      </c>
      <c r="G59" s="1257"/>
      <c r="H59" s="1257"/>
      <c r="I59" s="1257"/>
      <c r="J59" s="1256"/>
    </row>
    <row r="60" spans="1:10" ht="32.25" customHeight="1">
      <c r="A60" s="1258" t="s">
        <v>1007</v>
      </c>
      <c r="B60" s="1258"/>
      <c r="C60" s="1258" t="s">
        <v>1006</v>
      </c>
      <c r="D60" s="1258"/>
      <c r="E60" s="1258"/>
      <c r="F60" s="1258" t="s">
        <v>1005</v>
      </c>
      <c r="G60" s="1258"/>
      <c r="H60" s="1258"/>
      <c r="I60" s="1258"/>
      <c r="J60" s="1258"/>
    </row>
    <row r="61" spans="1:10">
      <c r="A61" s="987"/>
      <c r="B61" s="987"/>
      <c r="C61" s="987"/>
      <c r="D61" s="987"/>
      <c r="E61" s="987"/>
      <c r="F61" s="987"/>
      <c r="G61" s="987"/>
      <c r="H61" s="987"/>
      <c r="I61" s="987"/>
      <c r="J61" s="987"/>
    </row>
    <row r="62" spans="1:10" ht="16.5">
      <c r="A62" s="1239" t="s">
        <v>1004</v>
      </c>
      <c r="B62" s="1239"/>
      <c r="C62" s="1239"/>
      <c r="D62" s="1239"/>
      <c r="E62" s="1239"/>
      <c r="F62" s="1239"/>
      <c r="G62" s="1239"/>
      <c r="H62" s="1239"/>
      <c r="I62" s="1239"/>
      <c r="J62" s="1239"/>
    </row>
    <row r="63" spans="1:10" ht="16.5">
      <c r="A63" s="1250" t="s">
        <v>1003</v>
      </c>
      <c r="B63" s="1250"/>
      <c r="C63" s="1250"/>
      <c r="D63" s="1250"/>
      <c r="E63" s="1250"/>
      <c r="F63" s="1250"/>
      <c r="G63" s="1250"/>
      <c r="H63" s="1250"/>
      <c r="I63" s="1250"/>
      <c r="J63" s="1250"/>
    </row>
    <row r="64" spans="1:10" ht="58.9" customHeight="1">
      <c r="A64" s="1263" t="s">
        <v>1002</v>
      </c>
      <c r="B64" s="1264"/>
      <c r="C64" s="1264"/>
      <c r="D64" s="1264"/>
      <c r="E64" s="1264"/>
      <c r="F64" s="1264"/>
      <c r="G64" s="1264"/>
      <c r="H64" s="1264"/>
      <c r="I64" s="1264"/>
      <c r="J64" s="1265"/>
    </row>
    <row r="65" spans="1:10" ht="7.15" customHeight="1">
      <c r="A65" s="987"/>
      <c r="B65" s="987"/>
      <c r="C65" s="987"/>
      <c r="D65" s="987"/>
      <c r="E65" s="987"/>
      <c r="F65" s="987"/>
      <c r="G65" s="987"/>
      <c r="H65" s="987"/>
      <c r="I65" s="987"/>
      <c r="J65" s="987"/>
    </row>
    <row r="66" spans="1:10" ht="16.5">
      <c r="A66" s="1239" t="s">
        <v>1001</v>
      </c>
      <c r="B66" s="1239"/>
      <c r="C66" s="1239"/>
      <c r="D66" s="1239"/>
      <c r="E66" s="1239"/>
      <c r="F66" s="1239"/>
      <c r="G66" s="1239"/>
      <c r="H66" s="1239"/>
      <c r="I66" s="1239"/>
      <c r="J66" s="1239"/>
    </row>
    <row r="67" spans="1:10" ht="30.6" customHeight="1">
      <c r="A67" s="1250" t="s">
        <v>1000</v>
      </c>
      <c r="B67" s="1250"/>
      <c r="C67" s="1250"/>
      <c r="D67" s="1250"/>
      <c r="E67" s="1250"/>
      <c r="F67" s="1250"/>
      <c r="G67" s="1250"/>
      <c r="H67" s="1250"/>
      <c r="I67" s="1250"/>
      <c r="J67" s="1250"/>
    </row>
    <row r="68" spans="1:10" ht="102.75" customHeight="1">
      <c r="A68" s="1231" t="s">
        <v>999</v>
      </c>
      <c r="B68" s="1266"/>
      <c r="C68" s="1266"/>
      <c r="D68" s="1266"/>
      <c r="E68" s="1266"/>
      <c r="F68" s="1266"/>
      <c r="G68" s="1266"/>
      <c r="H68" s="1266"/>
      <c r="I68" s="1266"/>
      <c r="J68" s="1266"/>
    </row>
    <row r="69" spans="1:10" ht="7.9" customHeight="1"/>
    <row r="70" spans="1:10" ht="16.5">
      <c r="A70" s="1239" t="s">
        <v>998</v>
      </c>
      <c r="B70" s="1239"/>
      <c r="C70" s="1239"/>
      <c r="D70" s="1239"/>
      <c r="E70" s="1239"/>
      <c r="F70" s="1239"/>
      <c r="G70" s="1239"/>
      <c r="H70" s="1239"/>
      <c r="I70" s="1239"/>
      <c r="J70" s="1239"/>
    </row>
    <row r="71" spans="1:10" ht="16.5">
      <c r="A71" s="1250" t="s">
        <v>997</v>
      </c>
      <c r="B71" s="1250"/>
      <c r="C71" s="1250"/>
      <c r="D71" s="1250"/>
      <c r="E71" s="1250"/>
      <c r="F71" s="1250"/>
      <c r="G71" s="1250"/>
      <c r="H71" s="1250"/>
      <c r="I71" s="1250"/>
      <c r="J71" s="1250"/>
    </row>
    <row r="72" spans="1:10" ht="46.15" customHeight="1">
      <c r="A72" s="1231" t="s">
        <v>996</v>
      </c>
      <c r="B72" s="1237"/>
      <c r="C72" s="1237"/>
      <c r="D72" s="1237"/>
      <c r="E72" s="1237"/>
      <c r="F72" s="1237"/>
      <c r="G72" s="1237"/>
      <c r="H72" s="1237"/>
      <c r="I72" s="1237"/>
      <c r="J72" s="1237"/>
    </row>
    <row r="73" spans="1:10" ht="7.9" customHeight="1"/>
    <row r="74" spans="1:10" ht="16.5">
      <c r="A74" s="1222" t="s">
        <v>995</v>
      </c>
      <c r="B74" s="1222"/>
      <c r="C74" s="1222"/>
      <c r="D74" s="1222"/>
      <c r="E74" s="1222"/>
      <c r="F74" s="1222"/>
      <c r="G74" s="1222"/>
      <c r="H74" s="1222"/>
      <c r="I74" s="1222"/>
      <c r="J74" s="1222"/>
    </row>
    <row r="75" spans="1:10" ht="16.5">
      <c r="A75" s="1250" t="s">
        <v>994</v>
      </c>
      <c r="B75" s="1250"/>
      <c r="C75" s="1250"/>
      <c r="D75" s="1250"/>
      <c r="E75" s="1250"/>
      <c r="F75" s="1250"/>
      <c r="G75" s="1250"/>
      <c r="H75" s="1250"/>
      <c r="I75" s="1250"/>
      <c r="J75" s="1250"/>
    </row>
    <row r="76" spans="1:10" ht="3" customHeight="1">
      <c r="A76" s="986"/>
      <c r="B76" s="986"/>
      <c r="C76" s="986"/>
      <c r="D76" s="986"/>
      <c r="E76" s="986"/>
      <c r="F76" s="986"/>
      <c r="G76" s="986"/>
      <c r="H76" s="986"/>
      <c r="I76" s="986"/>
      <c r="J76" s="986"/>
    </row>
    <row r="77" spans="1:10" ht="16.5">
      <c r="A77" s="1260" t="s">
        <v>993</v>
      </c>
      <c r="B77" s="1261"/>
      <c r="C77" s="983" t="s">
        <v>989</v>
      </c>
      <c r="D77" s="985"/>
      <c r="E77" s="1260" t="s">
        <v>992</v>
      </c>
      <c r="F77" s="1261"/>
      <c r="G77" s="983" t="s">
        <v>989</v>
      </c>
      <c r="H77" s="1262" t="s">
        <v>991</v>
      </c>
      <c r="I77" s="1260"/>
      <c r="J77" s="983" t="s">
        <v>989</v>
      </c>
    </row>
    <row r="78" spans="1:10" ht="6.6" customHeight="1">
      <c r="A78" s="985"/>
      <c r="B78" s="985"/>
      <c r="C78" s="985"/>
      <c r="D78" s="985"/>
      <c r="E78" s="985"/>
      <c r="F78" s="985"/>
      <c r="G78" s="985"/>
      <c r="H78" s="985"/>
      <c r="I78" s="985"/>
      <c r="J78" s="985"/>
    </row>
    <row r="79" spans="1:10" ht="16.5">
      <c r="A79" s="1260" t="s">
        <v>990</v>
      </c>
      <c r="B79" s="1261"/>
      <c r="C79" s="983" t="s">
        <v>989</v>
      </c>
      <c r="D79" s="985"/>
      <c r="E79" s="1260" t="s">
        <v>988</v>
      </c>
      <c r="F79" s="1261"/>
      <c r="G79" s="984">
        <v>0.3</v>
      </c>
      <c r="H79" s="1262" t="s">
        <v>987</v>
      </c>
      <c r="I79" s="1260"/>
      <c r="J79" s="983" t="s">
        <v>986</v>
      </c>
    </row>
    <row r="80" spans="1:10">
      <c r="A80" s="982"/>
      <c r="B80" s="982"/>
      <c r="C80" s="982"/>
      <c r="D80" s="982"/>
      <c r="E80" s="982"/>
      <c r="F80" s="982"/>
      <c r="G80" s="982"/>
      <c r="H80" s="982"/>
      <c r="I80" s="982"/>
      <c r="J80" s="982"/>
    </row>
    <row r="82" spans="1:10">
      <c r="A82" s="1267" t="s">
        <v>985</v>
      </c>
      <c r="B82" s="1267"/>
      <c r="C82" s="1267"/>
      <c r="D82" s="1267"/>
    </row>
    <row r="83" spans="1:10" ht="24.75" customHeight="1">
      <c r="A83" s="1268" t="s">
        <v>984</v>
      </c>
      <c r="B83" s="1268"/>
      <c r="C83" s="1268"/>
      <c r="D83" s="1268"/>
      <c r="F83" s="1259" t="s">
        <v>983</v>
      </c>
      <c r="G83" s="1259"/>
      <c r="H83" s="1259"/>
      <c r="I83" s="1259"/>
      <c r="J83" s="1259"/>
    </row>
    <row r="84" spans="1:10" ht="6" customHeight="1"/>
    <row r="85" spans="1:10">
      <c r="A85" s="1269" t="s">
        <v>982</v>
      </c>
      <c r="B85" s="1269"/>
      <c r="C85" s="1269"/>
      <c r="D85" s="1269"/>
      <c r="E85" s="1270"/>
      <c r="F85" s="1270"/>
      <c r="G85" s="1270"/>
      <c r="H85" s="1270"/>
      <c r="I85" s="1270"/>
      <c r="J85" s="1270"/>
    </row>
    <row r="86" spans="1:10" ht="16.5">
      <c r="A86" s="1269"/>
      <c r="B86" s="1269"/>
      <c r="C86" s="1269"/>
      <c r="D86" s="1269"/>
      <c r="E86" s="1259" t="s">
        <v>981</v>
      </c>
      <c r="F86" s="1259"/>
      <c r="G86" s="1259"/>
      <c r="H86" s="1259"/>
      <c r="I86" s="1259"/>
      <c r="J86" s="1259"/>
    </row>
    <row r="87" spans="1:10" ht="8.25" customHeight="1"/>
    <row r="88" spans="1:10" ht="30.75" customHeight="1">
      <c r="A88" s="1271" t="s">
        <v>980</v>
      </c>
      <c r="B88" s="1271"/>
      <c r="C88" s="1271"/>
      <c r="D88" s="1271"/>
      <c r="E88" s="1271"/>
      <c r="F88" s="1271"/>
      <c r="G88" s="1271"/>
      <c r="H88" s="1271"/>
      <c r="I88" s="1271"/>
      <c r="J88" s="1271"/>
    </row>
    <row r="89" spans="1:10">
      <c r="I89" s="1272"/>
      <c r="J89" s="1272"/>
    </row>
  </sheetData>
  <mergeCells count="92">
    <mergeCell ref="A85:D86"/>
    <mergeCell ref="E85:J85"/>
    <mergeCell ref="E86:J86"/>
    <mergeCell ref="A88:J88"/>
    <mergeCell ref="I89:J89"/>
    <mergeCell ref="F83:J83"/>
    <mergeCell ref="A77:B77"/>
    <mergeCell ref="E77:F77"/>
    <mergeCell ref="H77:I77"/>
    <mergeCell ref="A62:J62"/>
    <mergeCell ref="A63:J63"/>
    <mergeCell ref="A64:J64"/>
    <mergeCell ref="A66:J66"/>
    <mergeCell ref="A67:J67"/>
    <mergeCell ref="A68:J68"/>
    <mergeCell ref="A79:B79"/>
    <mergeCell ref="E79:F79"/>
    <mergeCell ref="H79:I79"/>
    <mergeCell ref="A82:D82"/>
    <mergeCell ref="A83:D83"/>
    <mergeCell ref="A70:J70"/>
    <mergeCell ref="A71:J71"/>
    <mergeCell ref="A72:J72"/>
    <mergeCell ref="A74:J74"/>
    <mergeCell ref="A75:J75"/>
    <mergeCell ref="F60:J60"/>
    <mergeCell ref="A57:B57"/>
    <mergeCell ref="C57:E57"/>
    <mergeCell ref="F57:J57"/>
    <mergeCell ref="A58:B58"/>
    <mergeCell ref="C58:E58"/>
    <mergeCell ref="F58:J58"/>
    <mergeCell ref="A59:B59"/>
    <mergeCell ref="C59:E59"/>
    <mergeCell ref="F59:J59"/>
    <mergeCell ref="A60:B60"/>
    <mergeCell ref="C60:E60"/>
    <mergeCell ref="A51:J51"/>
    <mergeCell ref="A52:J52"/>
    <mergeCell ref="A54:J54"/>
    <mergeCell ref="A55:J55"/>
    <mergeCell ref="A56:B56"/>
    <mergeCell ref="C56:E56"/>
    <mergeCell ref="F56:J56"/>
    <mergeCell ref="A50:J50"/>
    <mergeCell ref="A39:B40"/>
    <mergeCell ref="C39:E39"/>
    <mergeCell ref="F39:H39"/>
    <mergeCell ref="C40:E40"/>
    <mergeCell ref="F40:H40"/>
    <mergeCell ref="A42:J42"/>
    <mergeCell ref="A43:J43"/>
    <mergeCell ref="A44:J44"/>
    <mergeCell ref="A46:J46"/>
    <mergeCell ref="A47:J47"/>
    <mergeCell ref="A48:J48"/>
    <mergeCell ref="A25:D25"/>
    <mergeCell ref="E25:J25"/>
    <mergeCell ref="A27:B27"/>
    <mergeCell ref="C27:J27"/>
    <mergeCell ref="A29:B29"/>
    <mergeCell ref="C29:J29"/>
    <mergeCell ref="E26:J26"/>
    <mergeCell ref="A37:B37"/>
    <mergeCell ref="C37:J37"/>
    <mergeCell ref="A31:B31"/>
    <mergeCell ref="C31:J31"/>
    <mergeCell ref="A33:J33"/>
    <mergeCell ref="A35:B35"/>
    <mergeCell ref="C35:J35"/>
    <mergeCell ref="B4:J4"/>
    <mergeCell ref="A6:C6"/>
    <mergeCell ref="A16:D16"/>
    <mergeCell ref="E16:J16"/>
    <mergeCell ref="A18:D24"/>
    <mergeCell ref="G18:J18"/>
    <mergeCell ref="G20:J20"/>
    <mergeCell ref="F21:J21"/>
    <mergeCell ref="F22:J22"/>
    <mergeCell ref="F23:J23"/>
    <mergeCell ref="F24:J24"/>
    <mergeCell ref="A10:J10"/>
    <mergeCell ref="A12:D12"/>
    <mergeCell ref="E12:J12"/>
    <mergeCell ref="A14:D14"/>
    <mergeCell ref="E14:J14"/>
    <mergeCell ref="A1:F1"/>
    <mergeCell ref="G1:J1"/>
    <mergeCell ref="A2:D2"/>
    <mergeCell ref="E2:F2"/>
    <mergeCell ref="G2:H2"/>
    <mergeCell ref="I2:J2"/>
  </mergeCells>
  <printOptions horizontalCentered="1"/>
  <pageMargins left="0.70866141732283472" right="0.70866141732283472" top="0.78740157480314965" bottom="0.78740157480314965" header="0.31496062992125984" footer="0.31496062992125984"/>
  <pageSetup scale="90" orientation="portrait" r:id="rId1"/>
  <headerFooter>
    <oddFooter xml:space="preserve">&amp;L&amp;G&amp;RPágina &amp;P de &amp;P </oddFooter>
  </headerFooter>
  <rowBreaks count="3" manualBreakCount="3">
    <brk id="26" max="9" man="1"/>
    <brk id="41" max="9" man="1"/>
    <brk id="61" max="9" man="1"/>
  </row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3A7A0-0859-4B4B-855D-75018C8DB125}">
  <dimension ref="A1:BP42"/>
  <sheetViews>
    <sheetView tabSelected="1" view="pageBreakPreview" zoomScale="70" zoomScaleNormal="68" zoomScaleSheetLayoutView="70" workbookViewId="0">
      <selection activeCell="A25" sqref="A25:C26"/>
    </sheetView>
  </sheetViews>
  <sheetFormatPr baseColWidth="10" defaultRowHeight="15.75"/>
  <cols>
    <col min="1" max="1" width="6.42578125" style="515" customWidth="1"/>
    <col min="2" max="2" width="34.42578125" style="515" customWidth="1"/>
    <col min="3" max="3" width="10.42578125" style="515" customWidth="1"/>
    <col min="4" max="4" width="2.85546875" style="522" customWidth="1"/>
    <col min="5" max="6" width="3.42578125" style="522" customWidth="1"/>
    <col min="7" max="7" width="8.42578125" style="522" customWidth="1"/>
    <col min="8" max="11" width="4.42578125" style="522" customWidth="1"/>
    <col min="12" max="12" width="4.7109375" style="522" customWidth="1"/>
    <col min="13" max="14" width="3.42578125" style="522" customWidth="1"/>
    <col min="15" max="15" width="9.140625" style="522" customWidth="1"/>
    <col min="16" max="16" width="2.85546875" style="522" customWidth="1"/>
    <col min="17" max="17" width="6.7109375" style="522" customWidth="1"/>
    <col min="18" max="18" width="2.85546875" style="522" customWidth="1"/>
    <col min="19" max="19" width="4.85546875" style="522" customWidth="1"/>
    <col min="20" max="39" width="4.28515625" style="522" customWidth="1"/>
    <col min="40" max="40" width="3.42578125" style="522" customWidth="1"/>
    <col min="41" max="41" width="4" style="522" customWidth="1"/>
    <col min="42" max="42" width="3.42578125" style="522" customWidth="1"/>
    <col min="43" max="43" width="8.42578125" style="522" customWidth="1"/>
    <col min="44" max="44" width="5.42578125" style="515" hidden="1" customWidth="1"/>
    <col min="45" max="67" width="5.85546875" style="515" hidden="1" customWidth="1"/>
    <col min="68" max="68" width="22.42578125" style="1011" bestFit="1" customWidth="1"/>
    <col min="69" max="215" width="11" style="515"/>
    <col min="216" max="216" width="6.42578125" style="515" customWidth="1"/>
    <col min="217" max="217" width="21.42578125" style="515" customWidth="1"/>
    <col min="218" max="218" width="8.28515625" style="515" customWidth="1"/>
    <col min="219" max="266" width="2.85546875" style="515" customWidth="1"/>
    <col min="267" max="267" width="12" style="515" customWidth="1"/>
    <col min="268" max="471" width="11" style="515"/>
    <col min="472" max="472" width="6.42578125" style="515" customWidth="1"/>
    <col min="473" max="473" width="21.42578125" style="515" customWidth="1"/>
    <col min="474" max="474" width="8.28515625" style="515" customWidth="1"/>
    <col min="475" max="522" width="2.85546875" style="515" customWidth="1"/>
    <col min="523" max="523" width="12" style="515" customWidth="1"/>
    <col min="524" max="727" width="11" style="515"/>
    <col min="728" max="728" width="6.42578125" style="515" customWidth="1"/>
    <col min="729" max="729" width="21.42578125" style="515" customWidth="1"/>
    <col min="730" max="730" width="8.28515625" style="515" customWidth="1"/>
    <col min="731" max="778" width="2.85546875" style="515" customWidth="1"/>
    <col min="779" max="779" width="12" style="515" customWidth="1"/>
    <col min="780" max="983" width="11" style="515"/>
    <col min="984" max="984" width="6.42578125" style="515" customWidth="1"/>
    <col min="985" max="985" width="21.42578125" style="515" customWidth="1"/>
    <col min="986" max="986" width="8.28515625" style="515" customWidth="1"/>
    <col min="987" max="1034" width="2.85546875" style="515" customWidth="1"/>
    <col min="1035" max="1035" width="12" style="515" customWidth="1"/>
    <col min="1036" max="1239" width="11" style="515"/>
    <col min="1240" max="1240" width="6.42578125" style="515" customWidth="1"/>
    <col min="1241" max="1241" width="21.42578125" style="515" customWidth="1"/>
    <col min="1242" max="1242" width="8.28515625" style="515" customWidth="1"/>
    <col min="1243" max="1290" width="2.85546875" style="515" customWidth="1"/>
    <col min="1291" max="1291" width="12" style="515" customWidth="1"/>
    <col min="1292" max="1495" width="11" style="515"/>
    <col min="1496" max="1496" width="6.42578125" style="515" customWidth="1"/>
    <col min="1497" max="1497" width="21.42578125" style="515" customWidth="1"/>
    <col min="1498" max="1498" width="8.28515625" style="515" customWidth="1"/>
    <col min="1499" max="1546" width="2.85546875" style="515" customWidth="1"/>
    <col min="1547" max="1547" width="12" style="515" customWidth="1"/>
    <col min="1548" max="1751" width="11" style="515"/>
    <col min="1752" max="1752" width="6.42578125" style="515" customWidth="1"/>
    <col min="1753" max="1753" width="21.42578125" style="515" customWidth="1"/>
    <col min="1754" max="1754" width="8.28515625" style="515" customWidth="1"/>
    <col min="1755" max="1802" width="2.85546875" style="515" customWidth="1"/>
    <col min="1803" max="1803" width="12" style="515" customWidth="1"/>
    <col min="1804" max="2007" width="11" style="515"/>
    <col min="2008" max="2008" width="6.42578125" style="515" customWidth="1"/>
    <col min="2009" max="2009" width="21.42578125" style="515" customWidth="1"/>
    <col min="2010" max="2010" width="8.28515625" style="515" customWidth="1"/>
    <col min="2011" max="2058" width="2.85546875" style="515" customWidth="1"/>
    <col min="2059" max="2059" width="12" style="515" customWidth="1"/>
    <col min="2060" max="2263" width="11" style="515"/>
    <col min="2264" max="2264" width="6.42578125" style="515" customWidth="1"/>
    <col min="2265" max="2265" width="21.42578125" style="515" customWidth="1"/>
    <col min="2266" max="2266" width="8.28515625" style="515" customWidth="1"/>
    <col min="2267" max="2314" width="2.85546875" style="515" customWidth="1"/>
    <col min="2315" max="2315" width="12" style="515" customWidth="1"/>
    <col min="2316" max="2519" width="11" style="515"/>
    <col min="2520" max="2520" width="6.42578125" style="515" customWidth="1"/>
    <col min="2521" max="2521" width="21.42578125" style="515" customWidth="1"/>
    <col min="2522" max="2522" width="8.28515625" style="515" customWidth="1"/>
    <col min="2523" max="2570" width="2.85546875" style="515" customWidth="1"/>
    <col min="2571" max="2571" width="12" style="515" customWidth="1"/>
    <col min="2572" max="2775" width="11" style="515"/>
    <col min="2776" max="2776" width="6.42578125" style="515" customWidth="1"/>
    <col min="2777" max="2777" width="21.42578125" style="515" customWidth="1"/>
    <col min="2778" max="2778" width="8.28515625" style="515" customWidth="1"/>
    <col min="2779" max="2826" width="2.85546875" style="515" customWidth="1"/>
    <col min="2827" max="2827" width="12" style="515" customWidth="1"/>
    <col min="2828" max="3031" width="11" style="515"/>
    <col min="3032" max="3032" width="6.42578125" style="515" customWidth="1"/>
    <col min="3033" max="3033" width="21.42578125" style="515" customWidth="1"/>
    <col min="3034" max="3034" width="8.28515625" style="515" customWidth="1"/>
    <col min="3035" max="3082" width="2.85546875" style="515" customWidth="1"/>
    <col min="3083" max="3083" width="12" style="515" customWidth="1"/>
    <col min="3084" max="3287" width="11" style="515"/>
    <col min="3288" max="3288" width="6.42578125" style="515" customWidth="1"/>
    <col min="3289" max="3289" width="21.42578125" style="515" customWidth="1"/>
    <col min="3290" max="3290" width="8.28515625" style="515" customWidth="1"/>
    <col min="3291" max="3338" width="2.85546875" style="515" customWidth="1"/>
    <col min="3339" max="3339" width="12" style="515" customWidth="1"/>
    <col min="3340" max="3543" width="11" style="515"/>
    <col min="3544" max="3544" width="6.42578125" style="515" customWidth="1"/>
    <col min="3545" max="3545" width="21.42578125" style="515" customWidth="1"/>
    <col min="3546" max="3546" width="8.28515625" style="515" customWidth="1"/>
    <col min="3547" max="3594" width="2.85546875" style="515" customWidth="1"/>
    <col min="3595" max="3595" width="12" style="515" customWidth="1"/>
    <col min="3596" max="3799" width="11" style="515"/>
    <col min="3800" max="3800" width="6.42578125" style="515" customWidth="1"/>
    <col min="3801" max="3801" width="21.42578125" style="515" customWidth="1"/>
    <col min="3802" max="3802" width="8.28515625" style="515" customWidth="1"/>
    <col min="3803" max="3850" width="2.85546875" style="515" customWidth="1"/>
    <col min="3851" max="3851" width="12" style="515" customWidth="1"/>
    <col min="3852" max="4055" width="11" style="515"/>
    <col min="4056" max="4056" width="6.42578125" style="515" customWidth="1"/>
    <col min="4057" max="4057" width="21.42578125" style="515" customWidth="1"/>
    <col min="4058" max="4058" width="8.28515625" style="515" customWidth="1"/>
    <col min="4059" max="4106" width="2.85546875" style="515" customWidth="1"/>
    <col min="4107" max="4107" width="12" style="515" customWidth="1"/>
    <col min="4108" max="4311" width="11" style="515"/>
    <col min="4312" max="4312" width="6.42578125" style="515" customWidth="1"/>
    <col min="4313" max="4313" width="21.42578125" style="515" customWidth="1"/>
    <col min="4314" max="4314" width="8.28515625" style="515" customWidth="1"/>
    <col min="4315" max="4362" width="2.85546875" style="515" customWidth="1"/>
    <col min="4363" max="4363" width="12" style="515" customWidth="1"/>
    <col min="4364" max="4567" width="11" style="515"/>
    <col min="4568" max="4568" width="6.42578125" style="515" customWidth="1"/>
    <col min="4569" max="4569" width="21.42578125" style="515" customWidth="1"/>
    <col min="4570" max="4570" width="8.28515625" style="515" customWidth="1"/>
    <col min="4571" max="4618" width="2.85546875" style="515" customWidth="1"/>
    <col min="4619" max="4619" width="12" style="515" customWidth="1"/>
    <col min="4620" max="4823" width="11" style="515"/>
    <col min="4824" max="4824" width="6.42578125" style="515" customWidth="1"/>
    <col min="4825" max="4825" width="21.42578125" style="515" customWidth="1"/>
    <col min="4826" max="4826" width="8.28515625" style="515" customWidth="1"/>
    <col min="4827" max="4874" width="2.85546875" style="515" customWidth="1"/>
    <col min="4875" max="4875" width="12" style="515" customWidth="1"/>
    <col min="4876" max="5079" width="11" style="515"/>
    <col min="5080" max="5080" width="6.42578125" style="515" customWidth="1"/>
    <col min="5081" max="5081" width="21.42578125" style="515" customWidth="1"/>
    <col min="5082" max="5082" width="8.28515625" style="515" customWidth="1"/>
    <col min="5083" max="5130" width="2.85546875" style="515" customWidth="1"/>
    <col min="5131" max="5131" width="12" style="515" customWidth="1"/>
    <col min="5132" max="5335" width="11" style="515"/>
    <col min="5336" max="5336" width="6.42578125" style="515" customWidth="1"/>
    <col min="5337" max="5337" width="21.42578125" style="515" customWidth="1"/>
    <col min="5338" max="5338" width="8.28515625" style="515" customWidth="1"/>
    <col min="5339" max="5386" width="2.85546875" style="515" customWidth="1"/>
    <col min="5387" max="5387" width="12" style="515" customWidth="1"/>
    <col min="5388" max="5591" width="11" style="515"/>
    <col min="5592" max="5592" width="6.42578125" style="515" customWidth="1"/>
    <col min="5593" max="5593" width="21.42578125" style="515" customWidth="1"/>
    <col min="5594" max="5594" width="8.28515625" style="515" customWidth="1"/>
    <col min="5595" max="5642" width="2.85546875" style="515" customWidth="1"/>
    <col min="5643" max="5643" width="12" style="515" customWidth="1"/>
    <col min="5644" max="5847" width="11" style="515"/>
    <col min="5848" max="5848" width="6.42578125" style="515" customWidth="1"/>
    <col min="5849" max="5849" width="21.42578125" style="515" customWidth="1"/>
    <col min="5850" max="5850" width="8.28515625" style="515" customWidth="1"/>
    <col min="5851" max="5898" width="2.85546875" style="515" customWidth="1"/>
    <col min="5899" max="5899" width="12" style="515" customWidth="1"/>
    <col min="5900" max="6103" width="11" style="515"/>
    <col min="6104" max="6104" width="6.42578125" style="515" customWidth="1"/>
    <col min="6105" max="6105" width="21.42578125" style="515" customWidth="1"/>
    <col min="6106" max="6106" width="8.28515625" style="515" customWidth="1"/>
    <col min="6107" max="6154" width="2.85546875" style="515" customWidth="1"/>
    <col min="6155" max="6155" width="12" style="515" customWidth="1"/>
    <col min="6156" max="6359" width="11" style="515"/>
    <col min="6360" max="6360" width="6.42578125" style="515" customWidth="1"/>
    <col min="6361" max="6361" width="21.42578125" style="515" customWidth="1"/>
    <col min="6362" max="6362" width="8.28515625" style="515" customWidth="1"/>
    <col min="6363" max="6410" width="2.85546875" style="515" customWidth="1"/>
    <col min="6411" max="6411" width="12" style="515" customWidth="1"/>
    <col min="6412" max="6615" width="11" style="515"/>
    <col min="6616" max="6616" width="6.42578125" style="515" customWidth="1"/>
    <col min="6617" max="6617" width="21.42578125" style="515" customWidth="1"/>
    <col min="6618" max="6618" width="8.28515625" style="515" customWidth="1"/>
    <col min="6619" max="6666" width="2.85546875" style="515" customWidth="1"/>
    <col min="6667" max="6667" width="12" style="515" customWidth="1"/>
    <col min="6668" max="6871" width="11" style="515"/>
    <col min="6872" max="6872" width="6.42578125" style="515" customWidth="1"/>
    <col min="6873" max="6873" width="21.42578125" style="515" customWidth="1"/>
    <col min="6874" max="6874" width="8.28515625" style="515" customWidth="1"/>
    <col min="6875" max="6922" width="2.85546875" style="515" customWidth="1"/>
    <col min="6923" max="6923" width="12" style="515" customWidth="1"/>
    <col min="6924" max="7127" width="11" style="515"/>
    <col min="7128" max="7128" width="6.42578125" style="515" customWidth="1"/>
    <col min="7129" max="7129" width="21.42578125" style="515" customWidth="1"/>
    <col min="7130" max="7130" width="8.28515625" style="515" customWidth="1"/>
    <col min="7131" max="7178" width="2.85546875" style="515" customWidth="1"/>
    <col min="7179" max="7179" width="12" style="515" customWidth="1"/>
    <col min="7180" max="7383" width="11" style="515"/>
    <col min="7384" max="7384" width="6.42578125" style="515" customWidth="1"/>
    <col min="7385" max="7385" width="21.42578125" style="515" customWidth="1"/>
    <col min="7386" max="7386" width="8.28515625" style="515" customWidth="1"/>
    <col min="7387" max="7434" width="2.85546875" style="515" customWidth="1"/>
    <col min="7435" max="7435" width="12" style="515" customWidth="1"/>
    <col min="7436" max="7639" width="11" style="515"/>
    <col min="7640" max="7640" width="6.42578125" style="515" customWidth="1"/>
    <col min="7641" max="7641" width="21.42578125" style="515" customWidth="1"/>
    <col min="7642" max="7642" width="8.28515625" style="515" customWidth="1"/>
    <col min="7643" max="7690" width="2.85546875" style="515" customWidth="1"/>
    <col min="7691" max="7691" width="12" style="515" customWidth="1"/>
    <col min="7692" max="7895" width="11" style="515"/>
    <col min="7896" max="7896" width="6.42578125" style="515" customWidth="1"/>
    <col min="7897" max="7897" width="21.42578125" style="515" customWidth="1"/>
    <col min="7898" max="7898" width="8.28515625" style="515" customWidth="1"/>
    <col min="7899" max="7946" width="2.85546875" style="515" customWidth="1"/>
    <col min="7947" max="7947" width="12" style="515" customWidth="1"/>
    <col min="7948" max="8151" width="11" style="515"/>
    <col min="8152" max="8152" width="6.42578125" style="515" customWidth="1"/>
    <col min="8153" max="8153" width="21.42578125" style="515" customWidth="1"/>
    <col min="8154" max="8154" width="8.28515625" style="515" customWidth="1"/>
    <col min="8155" max="8202" width="2.85546875" style="515" customWidth="1"/>
    <col min="8203" max="8203" width="12" style="515" customWidth="1"/>
    <col min="8204" max="8407" width="11" style="515"/>
    <col min="8408" max="8408" width="6.42578125" style="515" customWidth="1"/>
    <col min="8409" max="8409" width="21.42578125" style="515" customWidth="1"/>
    <col min="8410" max="8410" width="8.28515625" style="515" customWidth="1"/>
    <col min="8411" max="8458" width="2.85546875" style="515" customWidth="1"/>
    <col min="8459" max="8459" width="12" style="515" customWidth="1"/>
    <col min="8460" max="8663" width="11" style="515"/>
    <col min="8664" max="8664" width="6.42578125" style="515" customWidth="1"/>
    <col min="8665" max="8665" width="21.42578125" style="515" customWidth="1"/>
    <col min="8666" max="8666" width="8.28515625" style="515" customWidth="1"/>
    <col min="8667" max="8714" width="2.85546875" style="515" customWidth="1"/>
    <col min="8715" max="8715" width="12" style="515" customWidth="1"/>
    <col min="8716" max="8919" width="11" style="515"/>
    <col min="8920" max="8920" width="6.42578125" style="515" customWidth="1"/>
    <col min="8921" max="8921" width="21.42578125" style="515" customWidth="1"/>
    <col min="8922" max="8922" width="8.28515625" style="515" customWidth="1"/>
    <col min="8923" max="8970" width="2.85546875" style="515" customWidth="1"/>
    <col min="8971" max="8971" width="12" style="515" customWidth="1"/>
    <col min="8972" max="9175" width="11" style="515"/>
    <col min="9176" max="9176" width="6.42578125" style="515" customWidth="1"/>
    <col min="9177" max="9177" width="21.42578125" style="515" customWidth="1"/>
    <col min="9178" max="9178" width="8.28515625" style="515" customWidth="1"/>
    <col min="9179" max="9226" width="2.85546875" style="515" customWidth="1"/>
    <col min="9227" max="9227" width="12" style="515" customWidth="1"/>
    <col min="9228" max="9431" width="11" style="515"/>
    <col min="9432" max="9432" width="6.42578125" style="515" customWidth="1"/>
    <col min="9433" max="9433" width="21.42578125" style="515" customWidth="1"/>
    <col min="9434" max="9434" width="8.28515625" style="515" customWidth="1"/>
    <col min="9435" max="9482" width="2.85546875" style="515" customWidth="1"/>
    <col min="9483" max="9483" width="12" style="515" customWidth="1"/>
    <col min="9484" max="9687" width="11" style="515"/>
    <col min="9688" max="9688" width="6.42578125" style="515" customWidth="1"/>
    <col min="9689" max="9689" width="21.42578125" style="515" customWidth="1"/>
    <col min="9690" max="9690" width="8.28515625" style="515" customWidth="1"/>
    <col min="9691" max="9738" width="2.85546875" style="515" customWidth="1"/>
    <col min="9739" max="9739" width="12" style="515" customWidth="1"/>
    <col min="9740" max="9943" width="11" style="515"/>
    <col min="9944" max="9944" width="6.42578125" style="515" customWidth="1"/>
    <col min="9945" max="9945" width="21.42578125" style="515" customWidth="1"/>
    <col min="9946" max="9946" width="8.28515625" style="515" customWidth="1"/>
    <col min="9947" max="9994" width="2.85546875" style="515" customWidth="1"/>
    <col min="9995" max="9995" width="12" style="515" customWidth="1"/>
    <col min="9996" max="10199" width="11" style="515"/>
    <col min="10200" max="10200" width="6.42578125" style="515" customWidth="1"/>
    <col min="10201" max="10201" width="21.42578125" style="515" customWidth="1"/>
    <col min="10202" max="10202" width="8.28515625" style="515" customWidth="1"/>
    <col min="10203" max="10250" width="2.85546875" style="515" customWidth="1"/>
    <col min="10251" max="10251" width="12" style="515" customWidth="1"/>
    <col min="10252" max="10455" width="11" style="515"/>
    <col min="10456" max="10456" width="6.42578125" style="515" customWidth="1"/>
    <col min="10457" max="10457" width="21.42578125" style="515" customWidth="1"/>
    <col min="10458" max="10458" width="8.28515625" style="515" customWidth="1"/>
    <col min="10459" max="10506" width="2.85546875" style="515" customWidth="1"/>
    <col min="10507" max="10507" width="12" style="515" customWidth="1"/>
    <col min="10508" max="10711" width="11" style="515"/>
    <col min="10712" max="10712" width="6.42578125" style="515" customWidth="1"/>
    <col min="10713" max="10713" width="21.42578125" style="515" customWidth="1"/>
    <col min="10714" max="10714" width="8.28515625" style="515" customWidth="1"/>
    <col min="10715" max="10762" width="2.85546875" style="515" customWidth="1"/>
    <col min="10763" max="10763" width="12" style="515" customWidth="1"/>
    <col min="10764" max="10967" width="11" style="515"/>
    <col min="10968" max="10968" width="6.42578125" style="515" customWidth="1"/>
    <col min="10969" max="10969" width="21.42578125" style="515" customWidth="1"/>
    <col min="10970" max="10970" width="8.28515625" style="515" customWidth="1"/>
    <col min="10971" max="11018" width="2.85546875" style="515" customWidth="1"/>
    <col min="11019" max="11019" width="12" style="515" customWidth="1"/>
    <col min="11020" max="11223" width="11" style="515"/>
    <col min="11224" max="11224" width="6.42578125" style="515" customWidth="1"/>
    <col min="11225" max="11225" width="21.42578125" style="515" customWidth="1"/>
    <col min="11226" max="11226" width="8.28515625" style="515" customWidth="1"/>
    <col min="11227" max="11274" width="2.85546875" style="515" customWidth="1"/>
    <col min="11275" max="11275" width="12" style="515" customWidth="1"/>
    <col min="11276" max="11479" width="11" style="515"/>
    <col min="11480" max="11480" width="6.42578125" style="515" customWidth="1"/>
    <col min="11481" max="11481" width="21.42578125" style="515" customWidth="1"/>
    <col min="11482" max="11482" width="8.28515625" style="515" customWidth="1"/>
    <col min="11483" max="11530" width="2.85546875" style="515" customWidth="1"/>
    <col min="11531" max="11531" width="12" style="515" customWidth="1"/>
    <col min="11532" max="11735" width="11" style="515"/>
    <col min="11736" max="11736" width="6.42578125" style="515" customWidth="1"/>
    <col min="11737" max="11737" width="21.42578125" style="515" customWidth="1"/>
    <col min="11738" max="11738" width="8.28515625" style="515" customWidth="1"/>
    <col min="11739" max="11786" width="2.85546875" style="515" customWidth="1"/>
    <col min="11787" max="11787" width="12" style="515" customWidth="1"/>
    <col min="11788" max="11991" width="11" style="515"/>
    <col min="11992" max="11992" width="6.42578125" style="515" customWidth="1"/>
    <col min="11993" max="11993" width="21.42578125" style="515" customWidth="1"/>
    <col min="11994" max="11994" width="8.28515625" style="515" customWidth="1"/>
    <col min="11995" max="12042" width="2.85546875" style="515" customWidth="1"/>
    <col min="12043" max="12043" width="12" style="515" customWidth="1"/>
    <col min="12044" max="12247" width="11" style="515"/>
    <col min="12248" max="12248" width="6.42578125" style="515" customWidth="1"/>
    <col min="12249" max="12249" width="21.42578125" style="515" customWidth="1"/>
    <col min="12250" max="12250" width="8.28515625" style="515" customWidth="1"/>
    <col min="12251" max="12298" width="2.85546875" style="515" customWidth="1"/>
    <col min="12299" max="12299" width="12" style="515" customWidth="1"/>
    <col min="12300" max="12503" width="11" style="515"/>
    <col min="12504" max="12504" width="6.42578125" style="515" customWidth="1"/>
    <col min="12505" max="12505" width="21.42578125" style="515" customWidth="1"/>
    <col min="12506" max="12506" width="8.28515625" style="515" customWidth="1"/>
    <col min="12507" max="12554" width="2.85546875" style="515" customWidth="1"/>
    <col min="12555" max="12555" width="12" style="515" customWidth="1"/>
    <col min="12556" max="12759" width="11" style="515"/>
    <col min="12760" max="12760" width="6.42578125" style="515" customWidth="1"/>
    <col min="12761" max="12761" width="21.42578125" style="515" customWidth="1"/>
    <col min="12762" max="12762" width="8.28515625" style="515" customWidth="1"/>
    <col min="12763" max="12810" width="2.85546875" style="515" customWidth="1"/>
    <col min="12811" max="12811" width="12" style="515" customWidth="1"/>
    <col min="12812" max="13015" width="11" style="515"/>
    <col min="13016" max="13016" width="6.42578125" style="515" customWidth="1"/>
    <col min="13017" max="13017" width="21.42578125" style="515" customWidth="1"/>
    <col min="13018" max="13018" width="8.28515625" style="515" customWidth="1"/>
    <col min="13019" max="13066" width="2.85546875" style="515" customWidth="1"/>
    <col min="13067" max="13067" width="12" style="515" customWidth="1"/>
    <col min="13068" max="13271" width="11" style="515"/>
    <col min="13272" max="13272" width="6.42578125" style="515" customWidth="1"/>
    <col min="13273" max="13273" width="21.42578125" style="515" customWidth="1"/>
    <col min="13274" max="13274" width="8.28515625" style="515" customWidth="1"/>
    <col min="13275" max="13322" width="2.85546875" style="515" customWidth="1"/>
    <col min="13323" max="13323" width="12" style="515" customWidth="1"/>
    <col min="13324" max="13527" width="11" style="515"/>
    <col min="13528" max="13528" width="6.42578125" style="515" customWidth="1"/>
    <col min="13529" max="13529" width="21.42578125" style="515" customWidth="1"/>
    <col min="13530" max="13530" width="8.28515625" style="515" customWidth="1"/>
    <col min="13531" max="13578" width="2.85546875" style="515" customWidth="1"/>
    <col min="13579" max="13579" width="12" style="515" customWidth="1"/>
    <col min="13580" max="13783" width="11" style="515"/>
    <col min="13784" max="13784" width="6.42578125" style="515" customWidth="1"/>
    <col min="13785" max="13785" width="21.42578125" style="515" customWidth="1"/>
    <col min="13786" max="13786" width="8.28515625" style="515" customWidth="1"/>
    <col min="13787" max="13834" width="2.85546875" style="515" customWidth="1"/>
    <col min="13835" max="13835" width="12" style="515" customWidth="1"/>
    <col min="13836" max="14039" width="11" style="515"/>
    <col min="14040" max="14040" width="6.42578125" style="515" customWidth="1"/>
    <col min="14041" max="14041" width="21.42578125" style="515" customWidth="1"/>
    <col min="14042" max="14042" width="8.28515625" style="515" customWidth="1"/>
    <col min="14043" max="14090" width="2.85546875" style="515" customWidth="1"/>
    <col min="14091" max="14091" width="12" style="515" customWidth="1"/>
    <col min="14092" max="14295" width="11" style="515"/>
    <col min="14296" max="14296" width="6.42578125" style="515" customWidth="1"/>
    <col min="14297" max="14297" width="21.42578125" style="515" customWidth="1"/>
    <col min="14298" max="14298" width="8.28515625" style="515" customWidth="1"/>
    <col min="14299" max="14346" width="2.85546875" style="515" customWidth="1"/>
    <col min="14347" max="14347" width="12" style="515" customWidth="1"/>
    <col min="14348" max="14551" width="11" style="515"/>
    <col min="14552" max="14552" width="6.42578125" style="515" customWidth="1"/>
    <col min="14553" max="14553" width="21.42578125" style="515" customWidth="1"/>
    <col min="14554" max="14554" width="8.28515625" style="515" customWidth="1"/>
    <col min="14555" max="14602" width="2.85546875" style="515" customWidth="1"/>
    <col min="14603" max="14603" width="12" style="515" customWidth="1"/>
    <col min="14604" max="14807" width="11" style="515"/>
    <col min="14808" max="14808" width="6.42578125" style="515" customWidth="1"/>
    <col min="14809" max="14809" width="21.42578125" style="515" customWidth="1"/>
    <col min="14810" max="14810" width="8.28515625" style="515" customWidth="1"/>
    <col min="14811" max="14858" width="2.85546875" style="515" customWidth="1"/>
    <col min="14859" max="14859" width="12" style="515" customWidth="1"/>
    <col min="14860" max="15063" width="11" style="515"/>
    <col min="15064" max="15064" width="6.42578125" style="515" customWidth="1"/>
    <col min="15065" max="15065" width="21.42578125" style="515" customWidth="1"/>
    <col min="15066" max="15066" width="8.28515625" style="515" customWidth="1"/>
    <col min="15067" max="15114" width="2.85546875" style="515" customWidth="1"/>
    <col min="15115" max="15115" width="12" style="515" customWidth="1"/>
    <col min="15116" max="15319" width="11" style="515"/>
    <col min="15320" max="15320" width="6.42578125" style="515" customWidth="1"/>
    <col min="15321" max="15321" width="21.42578125" style="515" customWidth="1"/>
    <col min="15322" max="15322" width="8.28515625" style="515" customWidth="1"/>
    <col min="15323" max="15370" width="2.85546875" style="515" customWidth="1"/>
    <col min="15371" max="15371" width="12" style="515" customWidth="1"/>
    <col min="15372" max="15575" width="11" style="515"/>
    <col min="15576" max="15576" width="6.42578125" style="515" customWidth="1"/>
    <col min="15577" max="15577" width="21.42578125" style="515" customWidth="1"/>
    <col min="15578" max="15578" width="8.28515625" style="515" customWidth="1"/>
    <col min="15579" max="15626" width="2.85546875" style="515" customWidth="1"/>
    <col min="15627" max="15627" width="12" style="515" customWidth="1"/>
    <col min="15628" max="15831" width="11" style="515"/>
    <col min="15832" max="15832" width="6.42578125" style="515" customWidth="1"/>
    <col min="15833" max="15833" width="21.42578125" style="515" customWidth="1"/>
    <col min="15834" max="15834" width="8.28515625" style="515" customWidth="1"/>
    <col min="15835" max="15882" width="2.85546875" style="515" customWidth="1"/>
    <col min="15883" max="15883" width="12" style="515" customWidth="1"/>
    <col min="15884" max="16087" width="11" style="515"/>
    <col min="16088" max="16088" width="6.42578125" style="515" customWidth="1"/>
    <col min="16089" max="16089" width="21.42578125" style="515" customWidth="1"/>
    <col min="16090" max="16090" width="8.28515625" style="515" customWidth="1"/>
    <col min="16091" max="16138" width="2.85546875" style="515" customWidth="1"/>
    <col min="16139" max="16139" width="12" style="515" customWidth="1"/>
    <col min="16140" max="16328" width="11" style="515"/>
    <col min="16329" max="16384" width="10.140625" style="515" customWidth="1"/>
  </cols>
  <sheetData>
    <row r="1" spans="1:68" ht="116.25" customHeight="1" thickBot="1">
      <c r="A1" s="1274"/>
      <c r="B1" s="1276"/>
      <c r="C1" s="1282" t="s">
        <v>868</v>
      </c>
      <c r="D1" s="1283"/>
      <c r="E1" s="1283"/>
      <c r="F1" s="1283"/>
      <c r="G1" s="1283"/>
      <c r="H1" s="1283"/>
      <c r="I1" s="1283"/>
      <c r="J1" s="1283"/>
      <c r="K1" s="1283"/>
      <c r="L1" s="1283"/>
      <c r="M1" s="1283"/>
      <c r="N1" s="1283"/>
      <c r="O1" s="1283"/>
      <c r="P1" s="1283"/>
      <c r="Q1" s="1283"/>
      <c r="R1" s="1283"/>
      <c r="S1" s="1283"/>
      <c r="T1" s="1283"/>
      <c r="U1" s="1283"/>
      <c r="V1" s="1283"/>
      <c r="W1" s="1283"/>
      <c r="X1" s="1283"/>
      <c r="Y1" s="1283"/>
      <c r="Z1" s="1283"/>
      <c r="AA1" s="1283"/>
      <c r="AB1" s="1283"/>
      <c r="AC1" s="1283"/>
      <c r="AD1" s="1283"/>
      <c r="AE1" s="1283"/>
      <c r="AF1" s="1283"/>
      <c r="AG1" s="1283"/>
      <c r="AH1" s="1283"/>
      <c r="AI1" s="1283"/>
      <c r="AJ1" s="1283"/>
      <c r="AK1" s="1283"/>
      <c r="AL1" s="1283"/>
      <c r="AM1" s="1283"/>
      <c r="AN1" s="1283"/>
      <c r="AO1" s="1283"/>
      <c r="AP1" s="1283"/>
      <c r="AQ1" s="1283"/>
      <c r="AR1" s="1283"/>
      <c r="AS1" s="1283"/>
      <c r="AT1" s="1283"/>
      <c r="AU1" s="1283"/>
      <c r="AV1" s="1283"/>
      <c r="AW1" s="1283"/>
      <c r="AX1" s="1283"/>
      <c r="AY1" s="1283"/>
      <c r="AZ1" s="1283"/>
      <c r="BA1" s="1283"/>
      <c r="BB1" s="1283"/>
      <c r="BC1" s="1283"/>
      <c r="BD1" s="1283"/>
      <c r="BE1" s="1283"/>
      <c r="BF1" s="1283"/>
      <c r="BG1" s="1283"/>
      <c r="BH1" s="1283"/>
      <c r="BI1" s="1284"/>
      <c r="BJ1" s="1274"/>
      <c r="BK1" s="1275"/>
      <c r="BL1" s="1275"/>
      <c r="BM1" s="1275"/>
      <c r="BN1" s="1275"/>
      <c r="BO1" s="1275"/>
      <c r="BP1" s="1276"/>
    </row>
    <row r="2" spans="1:68" ht="15">
      <c r="A2" s="1279"/>
      <c r="B2" s="1279"/>
      <c r="C2" s="1279"/>
      <c r="D2" s="1279"/>
      <c r="E2" s="1279"/>
      <c r="F2" s="1279"/>
      <c r="G2" s="1279"/>
      <c r="H2" s="1279"/>
      <c r="I2" s="1279"/>
      <c r="J2" s="1279"/>
      <c r="K2" s="1279"/>
      <c r="L2" s="1279"/>
      <c r="M2" s="1279"/>
      <c r="N2" s="1279"/>
      <c r="O2" s="1279"/>
      <c r="P2" s="1279"/>
      <c r="Q2" s="1279"/>
      <c r="R2" s="1279"/>
      <c r="S2" s="1279"/>
      <c r="T2" s="1279"/>
      <c r="U2" s="1279"/>
      <c r="V2" s="1279"/>
      <c r="W2" s="1279"/>
      <c r="X2" s="1279"/>
      <c r="Y2" s="1279"/>
      <c r="Z2" s="1279"/>
      <c r="AA2" s="1279"/>
      <c r="AB2" s="1279"/>
      <c r="AC2" s="1279"/>
      <c r="AD2" s="1279"/>
      <c r="AE2" s="1279"/>
      <c r="AF2" s="1279"/>
      <c r="AG2" s="1279"/>
      <c r="AH2" s="1279"/>
      <c r="AI2" s="1279"/>
      <c r="AJ2" s="1279"/>
      <c r="AK2" s="1279"/>
      <c r="AL2" s="1279"/>
      <c r="AM2" s="1279"/>
      <c r="AN2" s="1279"/>
      <c r="AO2" s="1279"/>
      <c r="AP2" s="1279"/>
      <c r="AQ2" s="1279"/>
      <c r="AR2" s="1279"/>
      <c r="AS2" s="1279"/>
      <c r="AT2" s="1279"/>
      <c r="AU2" s="1279"/>
      <c r="AV2" s="1279"/>
      <c r="AW2" s="1279"/>
      <c r="AX2" s="1279"/>
      <c r="AY2" s="1279"/>
      <c r="AZ2" s="1279"/>
      <c r="BA2" s="1279"/>
      <c r="BB2" s="1279"/>
      <c r="BC2" s="1279"/>
      <c r="BD2" s="1279"/>
      <c r="BE2" s="1279"/>
      <c r="BF2" s="1279"/>
      <c r="BG2" s="1279"/>
      <c r="BH2" s="1279"/>
      <c r="BI2" s="1279"/>
      <c r="BJ2" s="1279"/>
      <c r="BK2" s="1279"/>
      <c r="BL2" s="1279"/>
      <c r="BM2" s="1279"/>
      <c r="BN2" s="1279"/>
      <c r="BO2" s="1279"/>
      <c r="BP2" s="1279"/>
    </row>
    <row r="3" spans="1:68" ht="40.5" customHeight="1">
      <c r="A3" s="1277" t="s">
        <v>1081</v>
      </c>
      <c r="B3" s="1278"/>
      <c r="C3" s="1278"/>
      <c r="D3" s="1278"/>
      <c r="E3" s="1278"/>
      <c r="F3" s="1278"/>
      <c r="G3" s="1278"/>
      <c r="H3" s="1278"/>
      <c r="I3" s="1278"/>
      <c r="J3" s="1278"/>
      <c r="K3" s="1278"/>
      <c r="L3" s="1278"/>
      <c r="M3" s="1278"/>
      <c r="N3" s="1278"/>
      <c r="O3" s="1278"/>
      <c r="P3" s="1278"/>
      <c r="Q3" s="1278"/>
      <c r="R3" s="1278"/>
      <c r="S3" s="1278"/>
      <c r="T3" s="1278"/>
      <c r="U3" s="1278"/>
      <c r="V3" s="1278"/>
      <c r="W3" s="1278"/>
      <c r="X3" s="1278"/>
      <c r="Y3" s="1278"/>
      <c r="Z3" s="1278"/>
      <c r="AA3" s="1278"/>
      <c r="AB3" s="1278"/>
      <c r="AC3" s="1278"/>
      <c r="AD3" s="1278"/>
      <c r="AE3" s="1278"/>
      <c r="AF3" s="1278"/>
      <c r="AG3" s="1278"/>
      <c r="AH3" s="1278"/>
      <c r="AI3" s="1278"/>
      <c r="AJ3" s="1278"/>
      <c r="AK3" s="1278"/>
      <c r="AL3" s="1278"/>
      <c r="AM3" s="1278"/>
      <c r="AN3" s="1278"/>
      <c r="AO3" s="1278"/>
      <c r="AP3" s="1278"/>
      <c r="AQ3" s="1278"/>
      <c r="AR3" s="1278"/>
      <c r="AS3" s="1278"/>
      <c r="AT3" s="1278"/>
      <c r="AU3" s="1278"/>
      <c r="AV3" s="1278"/>
      <c r="AW3" s="1278"/>
      <c r="AX3" s="1278"/>
      <c r="AY3" s="1278"/>
      <c r="AZ3" s="1278"/>
      <c r="BA3" s="1278"/>
      <c r="BB3" s="1278"/>
      <c r="BC3" s="1278"/>
      <c r="BD3" s="1278"/>
      <c r="BE3" s="1278"/>
      <c r="BF3" s="1278"/>
      <c r="BG3" s="1278"/>
      <c r="BH3" s="1278"/>
      <c r="BI3" s="1278"/>
      <c r="BJ3" s="1278"/>
      <c r="BK3" s="1278"/>
      <c r="BL3" s="1278"/>
      <c r="BM3" s="1278"/>
      <c r="BN3" s="1278"/>
      <c r="BO3" s="1278"/>
      <c r="BP3" s="1278"/>
    </row>
    <row r="4" spans="1:68" ht="15.75" customHeight="1">
      <c r="A4" s="1280" t="s">
        <v>953</v>
      </c>
      <c r="B4" s="1281"/>
      <c r="C4" s="1281"/>
      <c r="D4" s="1281"/>
      <c r="E4" s="1281"/>
      <c r="F4" s="1281"/>
      <c r="G4" s="1281"/>
      <c r="H4" s="1281"/>
      <c r="I4" s="1281"/>
      <c r="J4" s="1281"/>
      <c r="K4" s="1281"/>
      <c r="L4" s="1281"/>
      <c r="M4" s="1281"/>
      <c r="N4" s="1281"/>
      <c r="O4" s="1281"/>
      <c r="P4" s="1281"/>
      <c r="Q4" s="1281"/>
      <c r="R4" s="1281"/>
      <c r="S4" s="1281"/>
      <c r="T4" s="1281"/>
      <c r="U4" s="1281"/>
      <c r="V4" s="1281"/>
      <c r="W4" s="1281"/>
      <c r="X4" s="1281"/>
      <c r="Y4" s="1281"/>
      <c r="Z4" s="1281"/>
      <c r="AA4" s="1281"/>
      <c r="AB4" s="1281"/>
      <c r="AC4" s="1281"/>
      <c r="AD4" s="1281"/>
      <c r="AE4" s="1281"/>
      <c r="AF4" s="1281"/>
      <c r="AG4" s="1281"/>
      <c r="AH4" s="1281"/>
      <c r="AI4" s="1281"/>
      <c r="AJ4" s="1281"/>
      <c r="AK4" s="1281"/>
      <c r="AL4" s="1281"/>
      <c r="AM4" s="1281"/>
      <c r="AN4" s="1281"/>
      <c r="AO4" s="1281"/>
      <c r="AP4" s="1281"/>
      <c r="AQ4" s="1281"/>
      <c r="AR4" s="1281"/>
      <c r="AS4" s="1281"/>
      <c r="AT4" s="1281"/>
      <c r="AU4" s="1281"/>
      <c r="AV4" s="1281"/>
      <c r="AW4" s="1281"/>
      <c r="AX4" s="1281"/>
      <c r="AY4" s="1281"/>
      <c r="AZ4" s="1281"/>
      <c r="BA4" s="1281"/>
      <c r="BB4" s="1281"/>
      <c r="BC4" s="1281"/>
      <c r="BD4" s="1281"/>
      <c r="BE4" s="1281"/>
      <c r="BF4" s="1281"/>
      <c r="BG4" s="1281"/>
      <c r="BH4" s="1281"/>
      <c r="BI4" s="1281"/>
      <c r="BJ4" s="1281"/>
      <c r="BK4" s="1281"/>
      <c r="BL4" s="1281"/>
      <c r="BM4" s="1281"/>
      <c r="BN4" s="1281"/>
      <c r="BO4" s="1281"/>
      <c r="BP4" s="1281"/>
    </row>
    <row r="5" spans="1:68" ht="16.5" thickBot="1">
      <c r="A5" s="1273"/>
      <c r="B5" s="1273"/>
      <c r="C5" s="714"/>
      <c r="D5" s="714"/>
      <c r="E5" s="714"/>
      <c r="F5" s="714"/>
      <c r="G5" s="714"/>
      <c r="H5" s="714"/>
      <c r="I5" s="714"/>
      <c r="J5" s="714"/>
      <c r="K5" s="714"/>
      <c r="L5" s="714"/>
      <c r="M5" s="714"/>
      <c r="N5" s="714"/>
      <c r="O5" s="714"/>
      <c r="P5" s="714"/>
      <c r="Q5" s="714"/>
      <c r="R5" s="714"/>
      <c r="S5" s="714"/>
      <c r="T5" s="714"/>
      <c r="U5" s="714"/>
      <c r="V5" s="714"/>
      <c r="W5" s="714"/>
      <c r="X5" s="714"/>
      <c r="Y5" s="714"/>
      <c r="Z5" s="714"/>
      <c r="AA5" s="714"/>
      <c r="AB5" s="714"/>
      <c r="AC5" s="714"/>
      <c r="AD5" s="714"/>
      <c r="AE5" s="714"/>
      <c r="AF5" s="714"/>
      <c r="AG5" s="714"/>
      <c r="AH5" s="714"/>
      <c r="AI5" s="714"/>
      <c r="AJ5" s="714"/>
      <c r="AK5" s="714"/>
      <c r="AL5" s="714"/>
      <c r="AM5" s="714"/>
      <c r="AN5" s="714"/>
      <c r="AO5" s="714"/>
      <c r="AP5" s="714"/>
      <c r="AQ5" s="714"/>
    </row>
    <row r="6" spans="1:68" ht="15.75" customHeight="1" thickBot="1">
      <c r="A6" s="1291" t="s">
        <v>3</v>
      </c>
      <c r="B6" s="1291" t="s">
        <v>4</v>
      </c>
      <c r="C6" s="1293" t="s">
        <v>781</v>
      </c>
      <c r="D6" s="1286" t="s">
        <v>780</v>
      </c>
      <c r="E6" s="1287"/>
      <c r="F6" s="1287"/>
      <c r="G6" s="1287"/>
      <c r="H6" s="1287"/>
      <c r="I6" s="1287"/>
      <c r="J6" s="1287"/>
      <c r="K6" s="1287"/>
      <c r="L6" s="1287"/>
      <c r="M6" s="1287"/>
      <c r="N6" s="1287"/>
      <c r="O6" s="1287"/>
      <c r="P6" s="1287"/>
      <c r="Q6" s="1287"/>
      <c r="R6" s="1287"/>
      <c r="S6" s="1287"/>
      <c r="T6" s="1287"/>
      <c r="U6" s="1287"/>
      <c r="V6" s="1287"/>
      <c r="W6" s="1287"/>
      <c r="X6" s="1287"/>
      <c r="Y6" s="1287"/>
      <c r="Z6" s="1287"/>
      <c r="AA6" s="1287"/>
      <c r="AB6" s="1287"/>
      <c r="AC6" s="1287"/>
      <c r="AD6" s="1287"/>
      <c r="AE6" s="1287"/>
      <c r="AF6" s="1287"/>
      <c r="AG6" s="1287"/>
      <c r="AH6" s="1287"/>
      <c r="AI6" s="1287"/>
      <c r="AJ6" s="1287"/>
      <c r="AK6" s="1287"/>
      <c r="AL6" s="1287"/>
      <c r="AM6" s="1287"/>
      <c r="AN6" s="1287"/>
      <c r="AO6" s="1287"/>
      <c r="AP6" s="1287"/>
      <c r="AQ6" s="1287"/>
      <c r="AR6" s="1287"/>
      <c r="AS6" s="1287"/>
      <c r="AT6" s="1287"/>
      <c r="AU6" s="1287"/>
      <c r="AV6" s="1287"/>
      <c r="AW6" s="1287"/>
      <c r="AX6" s="1287"/>
      <c r="AY6" s="1287"/>
      <c r="AZ6" s="1287"/>
      <c r="BA6" s="1287"/>
      <c r="BB6" s="1287"/>
      <c r="BC6" s="1287"/>
      <c r="BD6" s="1287"/>
      <c r="BE6" s="1287"/>
      <c r="BF6" s="1287"/>
      <c r="BG6" s="1287"/>
      <c r="BH6" s="1287"/>
      <c r="BI6" s="1287"/>
      <c r="BJ6" s="1287"/>
      <c r="BK6" s="1287"/>
      <c r="BL6" s="1287"/>
      <c r="BM6" s="1287"/>
      <c r="BN6" s="1287"/>
      <c r="BO6" s="1287"/>
      <c r="BP6" s="1373" t="s">
        <v>8</v>
      </c>
    </row>
    <row r="7" spans="1:68" thickBot="1">
      <c r="A7" s="1292"/>
      <c r="B7" s="1292"/>
      <c r="C7" s="1294"/>
      <c r="D7" s="1286">
        <v>1</v>
      </c>
      <c r="E7" s="1287"/>
      <c r="F7" s="1287"/>
      <c r="G7" s="1287"/>
      <c r="H7" s="1288">
        <v>2</v>
      </c>
      <c r="I7" s="1288"/>
      <c r="J7" s="1288"/>
      <c r="K7" s="1288"/>
      <c r="L7" s="1289">
        <v>3</v>
      </c>
      <c r="M7" s="1288"/>
      <c r="N7" s="1288"/>
      <c r="O7" s="1290"/>
      <c r="P7" s="1288">
        <v>4</v>
      </c>
      <c r="Q7" s="1288"/>
      <c r="R7" s="1288"/>
      <c r="S7" s="1288"/>
      <c r="T7" s="1289">
        <v>5</v>
      </c>
      <c r="U7" s="1288"/>
      <c r="V7" s="1288"/>
      <c r="W7" s="1290"/>
      <c r="X7" s="1288">
        <v>6</v>
      </c>
      <c r="Y7" s="1288"/>
      <c r="Z7" s="1288"/>
      <c r="AA7" s="1288"/>
      <c r="AB7" s="1288">
        <v>7</v>
      </c>
      <c r="AC7" s="1288"/>
      <c r="AD7" s="1288"/>
      <c r="AE7" s="1288"/>
      <c r="AF7" s="1288">
        <v>8</v>
      </c>
      <c r="AG7" s="1288"/>
      <c r="AH7" s="1288"/>
      <c r="AI7" s="1288"/>
      <c r="AJ7" s="1288">
        <v>9</v>
      </c>
      <c r="AK7" s="1288"/>
      <c r="AL7" s="1288"/>
      <c r="AM7" s="1288"/>
      <c r="AN7" s="1288">
        <v>10</v>
      </c>
      <c r="AO7" s="1288"/>
      <c r="AP7" s="1288"/>
      <c r="AQ7" s="1288"/>
      <c r="AR7" s="1288">
        <v>11</v>
      </c>
      <c r="AS7" s="1288"/>
      <c r="AT7" s="1288"/>
      <c r="AU7" s="1288"/>
      <c r="AV7" s="1288">
        <v>12</v>
      </c>
      <c r="AW7" s="1288"/>
      <c r="AX7" s="1288"/>
      <c r="AY7" s="1288"/>
      <c r="AZ7" s="1289">
        <v>13</v>
      </c>
      <c r="BA7" s="1288"/>
      <c r="BB7" s="1288"/>
      <c r="BC7" s="1290"/>
      <c r="BD7" s="1288">
        <v>14</v>
      </c>
      <c r="BE7" s="1288"/>
      <c r="BF7" s="1288"/>
      <c r="BG7" s="1288"/>
      <c r="BH7" s="1289">
        <v>15</v>
      </c>
      <c r="BI7" s="1288"/>
      <c r="BJ7" s="1288"/>
      <c r="BK7" s="1290"/>
      <c r="BL7" s="1288">
        <v>16</v>
      </c>
      <c r="BM7" s="1288"/>
      <c r="BN7" s="1288"/>
      <c r="BO7" s="1288"/>
      <c r="BP7" s="1374"/>
    </row>
    <row r="8" spans="1:68" ht="16.5" thickBot="1">
      <c r="A8" s="1299" t="s">
        <v>867</v>
      </c>
      <c r="B8" s="1300"/>
      <c r="C8" s="1301"/>
      <c r="D8" s="695"/>
      <c r="E8" s="693"/>
      <c r="F8" s="693"/>
      <c r="G8" s="693"/>
      <c r="H8" s="694"/>
      <c r="I8" s="693"/>
      <c r="J8" s="693"/>
      <c r="K8" s="692"/>
      <c r="L8" s="693"/>
      <c r="M8" s="693"/>
      <c r="N8" s="693"/>
      <c r="O8" s="693"/>
      <c r="P8" s="694"/>
      <c r="Q8" s="693"/>
      <c r="R8" s="693"/>
      <c r="S8" s="692"/>
      <c r="T8" s="693"/>
      <c r="U8" s="693"/>
      <c r="V8" s="693"/>
      <c r="W8" s="693"/>
      <c r="X8" s="694"/>
      <c r="Y8" s="693"/>
      <c r="Z8" s="693"/>
      <c r="AA8" s="692"/>
      <c r="AB8" s="694"/>
      <c r="AC8" s="693"/>
      <c r="AD8" s="693"/>
      <c r="AE8" s="692"/>
      <c r="AF8" s="694"/>
      <c r="AG8" s="693"/>
      <c r="AH8" s="693"/>
      <c r="AI8" s="692"/>
      <c r="AJ8" s="694"/>
      <c r="AK8" s="693"/>
      <c r="AL8" s="693"/>
      <c r="AM8" s="692"/>
      <c r="AN8" s="694"/>
      <c r="AO8" s="693"/>
      <c r="AP8" s="693"/>
      <c r="AQ8" s="692"/>
      <c r="AR8" s="694"/>
      <c r="AS8" s="693"/>
      <c r="AT8" s="693"/>
      <c r="AU8" s="692"/>
      <c r="AV8" s="694"/>
      <c r="AW8" s="693"/>
      <c r="AX8" s="693"/>
      <c r="AY8" s="692"/>
      <c r="AZ8" s="693"/>
      <c r="BA8" s="693"/>
      <c r="BB8" s="693"/>
      <c r="BC8" s="693"/>
      <c r="BD8" s="694"/>
      <c r="BE8" s="693"/>
      <c r="BF8" s="693"/>
      <c r="BG8" s="692"/>
      <c r="BH8" s="693"/>
      <c r="BI8" s="693"/>
      <c r="BJ8" s="693"/>
      <c r="BK8" s="693"/>
      <c r="BL8" s="694"/>
      <c r="BM8" s="693"/>
      <c r="BN8" s="693"/>
      <c r="BO8" s="692"/>
    </row>
    <row r="9" spans="1:68">
      <c r="A9" s="1302">
        <v>1</v>
      </c>
      <c r="B9" s="1304" t="s">
        <v>866</v>
      </c>
      <c r="C9" s="1306">
        <f>2/5</f>
        <v>0.4</v>
      </c>
      <c r="D9" s="1307"/>
      <c r="E9" s="1308"/>
      <c r="F9" s="1309"/>
      <c r="G9" s="1310"/>
      <c r="H9" s="1297"/>
      <c r="I9" s="1311"/>
      <c r="J9" s="1311"/>
      <c r="K9" s="1296"/>
      <c r="L9" s="1314"/>
      <c r="M9" s="1308"/>
      <c r="N9" s="1309"/>
      <c r="O9" s="1310"/>
      <c r="P9" s="1314"/>
      <c r="Q9" s="1308"/>
      <c r="R9" s="1309"/>
      <c r="S9" s="1310"/>
      <c r="T9" s="1297"/>
      <c r="U9" s="1298"/>
      <c r="V9" s="1295"/>
      <c r="W9" s="1296"/>
      <c r="X9" s="1297"/>
      <c r="Y9" s="1298"/>
      <c r="Z9" s="1295"/>
      <c r="AA9" s="1296"/>
      <c r="AB9" s="1297"/>
      <c r="AC9" s="1298"/>
      <c r="AD9" s="1295"/>
      <c r="AE9" s="1296"/>
      <c r="AF9" s="1297"/>
      <c r="AG9" s="1298"/>
      <c r="AH9" s="1295"/>
      <c r="AI9" s="1296"/>
      <c r="AJ9" s="1297"/>
      <c r="AK9" s="1298"/>
      <c r="AL9" s="1295"/>
      <c r="AM9" s="1296"/>
      <c r="AN9" s="1297"/>
      <c r="AO9" s="1298"/>
      <c r="AP9" s="1295"/>
      <c r="AQ9" s="1296"/>
      <c r="AR9" s="1297"/>
      <c r="AS9" s="1298"/>
      <c r="AT9" s="1295"/>
      <c r="AU9" s="1296"/>
      <c r="AV9" s="1297"/>
      <c r="AW9" s="1298"/>
      <c r="AX9" s="1295"/>
      <c r="AY9" s="1311"/>
      <c r="AZ9" s="1297"/>
      <c r="BA9" s="1298"/>
      <c r="BB9" s="1295"/>
      <c r="BC9" s="1296"/>
      <c r="BD9" s="1297"/>
      <c r="BE9" s="1298"/>
      <c r="BF9" s="1295"/>
      <c r="BG9" s="1311"/>
      <c r="BH9" s="1297"/>
      <c r="BI9" s="1298"/>
      <c r="BJ9" s="1295"/>
      <c r="BK9" s="1296"/>
      <c r="BL9" s="1297"/>
      <c r="BM9" s="1298"/>
      <c r="BN9" s="1295"/>
      <c r="BO9" s="1296"/>
    </row>
    <row r="10" spans="1:68">
      <c r="A10" s="1303"/>
      <c r="B10" s="1305"/>
      <c r="C10" s="1306"/>
      <c r="D10" s="1313">
        <f>ROUND('INTERVENCION '!$F$12/2,0)</f>
        <v>1551589</v>
      </c>
      <c r="E10" s="1313"/>
      <c r="F10" s="1313"/>
      <c r="G10" s="1313"/>
      <c r="H10" s="1313">
        <f>+D10-1</f>
        <v>1551588</v>
      </c>
      <c r="I10" s="1313"/>
      <c r="J10" s="1313"/>
      <c r="K10" s="1313"/>
      <c r="L10" s="1313"/>
      <c r="M10" s="1313"/>
      <c r="N10" s="1313"/>
      <c r="O10" s="1313"/>
      <c r="P10" s="1314"/>
      <c r="Q10" s="1307"/>
      <c r="R10" s="1307"/>
      <c r="S10" s="1310"/>
      <c r="T10" s="1312"/>
      <c r="U10" s="1312"/>
      <c r="V10" s="1312"/>
      <c r="W10" s="1312"/>
      <c r="X10" s="1312"/>
      <c r="Y10" s="1312"/>
      <c r="Z10" s="1312"/>
      <c r="AA10" s="1312"/>
      <c r="AB10" s="1312"/>
      <c r="AC10" s="1312"/>
      <c r="AD10" s="1312"/>
      <c r="AE10" s="1312"/>
      <c r="AF10" s="1312"/>
      <c r="AG10" s="1312"/>
      <c r="AH10" s="1312"/>
      <c r="AI10" s="1312"/>
      <c r="AJ10" s="1314"/>
      <c r="AK10" s="1307"/>
      <c r="AL10" s="1307"/>
      <c r="AM10" s="1310"/>
      <c r="AN10" s="1314"/>
      <c r="AO10" s="1307"/>
      <c r="AP10" s="1307"/>
      <c r="AQ10" s="1310"/>
      <c r="AR10" s="1314"/>
      <c r="AS10" s="1307"/>
      <c r="AT10" s="1307"/>
      <c r="AU10" s="1310"/>
      <c r="AV10" s="1314"/>
      <c r="AW10" s="1307"/>
      <c r="AX10" s="1307"/>
      <c r="AY10" s="1307"/>
      <c r="AZ10" s="1314"/>
      <c r="BA10" s="1307"/>
      <c r="BB10" s="1307"/>
      <c r="BC10" s="1307"/>
      <c r="BD10" s="1314"/>
      <c r="BE10" s="1307"/>
      <c r="BF10" s="1307"/>
      <c r="BG10" s="1307"/>
      <c r="BH10" s="1314"/>
      <c r="BI10" s="1307"/>
      <c r="BJ10" s="1307"/>
      <c r="BK10" s="1307"/>
      <c r="BL10" s="1314"/>
      <c r="BM10" s="1307"/>
      <c r="BN10" s="1307"/>
      <c r="BO10" s="1310"/>
      <c r="BP10" s="1012">
        <f>ROUND(SUM(D10:BO10),0)</f>
        <v>3103177</v>
      </c>
    </row>
    <row r="11" spans="1:68">
      <c r="A11" s="1315">
        <v>2</v>
      </c>
      <c r="B11" s="1316" t="s">
        <v>865</v>
      </c>
      <c r="C11" s="1306">
        <f>5/5</f>
        <v>1</v>
      </c>
      <c r="D11" s="1307"/>
      <c r="E11" s="1308"/>
      <c r="F11" s="1309"/>
      <c r="G11" s="1310"/>
      <c r="H11" s="1297"/>
      <c r="I11" s="1311"/>
      <c r="J11" s="1311"/>
      <c r="K11" s="1296"/>
      <c r="L11" s="1314"/>
      <c r="M11" s="1308"/>
      <c r="N11" s="1309"/>
      <c r="O11" s="1310"/>
      <c r="P11" s="1314"/>
      <c r="Q11" s="1308"/>
      <c r="R11" s="1309"/>
      <c r="S11" s="1310"/>
      <c r="T11" s="1297"/>
      <c r="U11" s="1298"/>
      <c r="V11" s="1295"/>
      <c r="W11" s="1296"/>
      <c r="X11" s="1297"/>
      <c r="Y11" s="1298"/>
      <c r="Z11" s="1295"/>
      <c r="AA11" s="1296"/>
      <c r="AB11" s="1297"/>
      <c r="AC11" s="1298"/>
      <c r="AD11" s="1295"/>
      <c r="AE11" s="1296"/>
      <c r="AF11" s="1297"/>
      <c r="AG11" s="1298"/>
      <c r="AH11" s="1295"/>
      <c r="AI11" s="1296"/>
      <c r="AJ11" s="1297"/>
      <c r="AK11" s="1298"/>
      <c r="AL11" s="1295"/>
      <c r="AM11" s="1296"/>
      <c r="AN11" s="1297"/>
      <c r="AO11" s="1298"/>
      <c r="AP11" s="1295"/>
      <c r="AQ11" s="1296"/>
      <c r="AR11" s="1297"/>
      <c r="AS11" s="1298"/>
      <c r="AT11" s="1295"/>
      <c r="AU11" s="1296"/>
      <c r="AV11" s="1297"/>
      <c r="AW11" s="1298"/>
      <c r="AX11" s="1295"/>
      <c r="AY11" s="1311"/>
      <c r="AZ11" s="1297"/>
      <c r="BA11" s="1298"/>
      <c r="BB11" s="1295"/>
      <c r="BC11" s="1296"/>
      <c r="BD11" s="1297"/>
      <c r="BE11" s="1298"/>
      <c r="BF11" s="1295"/>
      <c r="BG11" s="1311"/>
      <c r="BH11" s="1297"/>
      <c r="BI11" s="1298"/>
      <c r="BJ11" s="1295"/>
      <c r="BK11" s="1296"/>
      <c r="BL11" s="1297"/>
      <c r="BM11" s="1298"/>
      <c r="BN11" s="1295"/>
      <c r="BO11" s="1296"/>
      <c r="BP11" s="1012"/>
    </row>
    <row r="12" spans="1:68">
      <c r="A12" s="1303"/>
      <c r="B12" s="1305"/>
      <c r="C12" s="1306"/>
      <c r="D12" s="1307"/>
      <c r="E12" s="1307"/>
      <c r="F12" s="1307"/>
      <c r="G12" s="1310"/>
      <c r="H12" s="1285"/>
      <c r="I12" s="1285"/>
      <c r="J12" s="1285"/>
      <c r="K12" s="1285"/>
      <c r="L12" s="1285">
        <f ca="1">ROUND('INTERVENCION '!$F$16/3,0)</f>
        <v>5124079</v>
      </c>
      <c r="M12" s="1285"/>
      <c r="N12" s="1285"/>
      <c r="O12" s="1285"/>
      <c r="P12" s="1285">
        <f ca="1">+L12</f>
        <v>5124079</v>
      </c>
      <c r="Q12" s="1285"/>
      <c r="R12" s="1285"/>
      <c r="S12" s="1285"/>
      <c r="T12" s="1285">
        <f ca="1">+L12</f>
        <v>5124079</v>
      </c>
      <c r="U12" s="1285"/>
      <c r="V12" s="1285"/>
      <c r="W12" s="1285"/>
      <c r="X12" s="1285"/>
      <c r="Y12" s="1285"/>
      <c r="Z12" s="1285"/>
      <c r="AA12" s="1285"/>
      <c r="AB12" s="1285"/>
      <c r="AC12" s="1285"/>
      <c r="AD12" s="1285"/>
      <c r="AE12" s="1285"/>
      <c r="AF12" s="1285"/>
      <c r="AG12" s="1285"/>
      <c r="AH12" s="1285"/>
      <c r="AI12" s="1285"/>
      <c r="AJ12" s="1307"/>
      <c r="AK12" s="1307"/>
      <c r="AL12" s="1307"/>
      <c r="AM12" s="1307"/>
      <c r="AN12" s="1312"/>
      <c r="AO12" s="1312"/>
      <c r="AP12" s="1312"/>
      <c r="AQ12" s="1312"/>
      <c r="AR12" s="1307"/>
      <c r="AS12" s="1307"/>
      <c r="AT12" s="1307"/>
      <c r="AU12" s="1307"/>
      <c r="AV12" s="1307"/>
      <c r="AW12" s="1307"/>
      <c r="AX12" s="1307"/>
      <c r="AY12" s="1307"/>
      <c r="AZ12" s="1314"/>
      <c r="BA12" s="1307"/>
      <c r="BB12" s="1307"/>
      <c r="BC12" s="1307"/>
      <c r="BD12" s="1307"/>
      <c r="BE12" s="1307"/>
      <c r="BF12" s="1307"/>
      <c r="BG12" s="1307"/>
      <c r="BH12" s="1314"/>
      <c r="BI12" s="1307"/>
      <c r="BJ12" s="1307"/>
      <c r="BK12" s="1307"/>
      <c r="BL12" s="1307"/>
      <c r="BM12" s="1307"/>
      <c r="BN12" s="1307"/>
      <c r="BO12" s="1307"/>
      <c r="BP12" s="1012">
        <f t="shared" ref="BP12:BP28" ca="1" si="0">ROUND(SUM(D12:BO12),0)</f>
        <v>15372237</v>
      </c>
    </row>
    <row r="13" spans="1:68">
      <c r="A13" s="1315">
        <v>3</v>
      </c>
      <c r="B13" s="1316" t="s">
        <v>864</v>
      </c>
      <c r="C13" s="1306">
        <f>6.5/5</f>
        <v>1.3</v>
      </c>
      <c r="D13" s="1307"/>
      <c r="E13" s="1308"/>
      <c r="F13" s="1309"/>
      <c r="G13" s="1310"/>
      <c r="H13" s="1297"/>
      <c r="I13" s="1311"/>
      <c r="J13" s="1311"/>
      <c r="K13" s="1296"/>
      <c r="L13" s="1314"/>
      <c r="M13" s="1308"/>
      <c r="N13" s="1309"/>
      <c r="O13" s="1310"/>
      <c r="P13" s="1314"/>
      <c r="Q13" s="1308"/>
      <c r="R13" s="1309"/>
      <c r="S13" s="1310"/>
      <c r="T13" s="1297"/>
      <c r="U13" s="1298"/>
      <c r="V13" s="1295"/>
      <c r="W13" s="1296"/>
      <c r="X13" s="1297"/>
      <c r="Y13" s="1298"/>
      <c r="Z13" s="1295"/>
      <c r="AA13" s="1296"/>
      <c r="AB13" s="1297"/>
      <c r="AC13" s="1298"/>
      <c r="AD13" s="1295"/>
      <c r="AE13" s="1296"/>
      <c r="AF13" s="1297"/>
      <c r="AG13" s="1298"/>
      <c r="AH13" s="1295"/>
      <c r="AI13" s="1296"/>
      <c r="AJ13" s="1297"/>
      <c r="AK13" s="1298"/>
      <c r="AL13" s="1295"/>
      <c r="AM13" s="1296"/>
      <c r="AN13" s="1297"/>
      <c r="AO13" s="1298"/>
      <c r="AP13" s="1295"/>
      <c r="AQ13" s="1296"/>
      <c r="AR13" s="1297"/>
      <c r="AS13" s="1298"/>
      <c r="AT13" s="1295"/>
      <c r="AU13" s="1296"/>
      <c r="AV13" s="1297"/>
      <c r="AW13" s="1298"/>
      <c r="AX13" s="1295"/>
      <c r="AY13" s="1311"/>
      <c r="AZ13" s="1297"/>
      <c r="BA13" s="1298"/>
      <c r="BB13" s="1295"/>
      <c r="BC13" s="1296"/>
      <c r="BD13" s="1297"/>
      <c r="BE13" s="1298"/>
      <c r="BF13" s="1295"/>
      <c r="BG13" s="1311"/>
      <c r="BH13" s="1297"/>
      <c r="BI13" s="1298"/>
      <c r="BJ13" s="1295"/>
      <c r="BK13" s="1296"/>
      <c r="BL13" s="1297"/>
      <c r="BM13" s="1298"/>
      <c r="BN13" s="1295"/>
      <c r="BO13" s="1296"/>
      <c r="BP13" s="1012"/>
    </row>
    <row r="14" spans="1:68" ht="16.5" thickBot="1">
      <c r="A14" s="1303"/>
      <c r="B14" s="1305"/>
      <c r="C14" s="1306"/>
      <c r="D14" s="1307"/>
      <c r="E14" s="1307"/>
      <c r="F14" s="1307"/>
      <c r="G14" s="1307"/>
      <c r="H14" s="1285"/>
      <c r="I14" s="1285"/>
      <c r="J14" s="1285"/>
      <c r="K14" s="1285"/>
      <c r="L14" s="1285">
        <f>ROUND('INTERVENCION '!$F$22/6,0)</f>
        <v>6696687</v>
      </c>
      <c r="M14" s="1285"/>
      <c r="N14" s="1285"/>
      <c r="O14" s="1285"/>
      <c r="P14" s="1285">
        <f>+L14</f>
        <v>6696687</v>
      </c>
      <c r="Q14" s="1285"/>
      <c r="R14" s="1285"/>
      <c r="S14" s="1285"/>
      <c r="T14" s="1285">
        <f>+P14</f>
        <v>6696687</v>
      </c>
      <c r="U14" s="1285"/>
      <c r="V14" s="1285"/>
      <c r="W14" s="1285"/>
      <c r="X14" s="1285">
        <f>+T14</f>
        <v>6696687</v>
      </c>
      <c r="Y14" s="1285"/>
      <c r="Z14" s="1285"/>
      <c r="AA14" s="1285"/>
      <c r="AB14" s="1285">
        <f>+X14</f>
        <v>6696687</v>
      </c>
      <c r="AC14" s="1285"/>
      <c r="AD14" s="1285"/>
      <c r="AE14" s="1285"/>
      <c r="AF14" s="1285">
        <f>+AB14+1</f>
        <v>6696688</v>
      </c>
      <c r="AG14" s="1285"/>
      <c r="AH14" s="1285"/>
      <c r="AI14" s="1285"/>
      <c r="AJ14" s="1285"/>
      <c r="AK14" s="1285"/>
      <c r="AL14" s="1285"/>
      <c r="AM14" s="1285"/>
      <c r="AN14" s="1285"/>
      <c r="AO14" s="1285"/>
      <c r="AP14" s="1285"/>
      <c r="AQ14" s="1285"/>
      <c r="AR14" s="1285"/>
      <c r="AS14" s="1285"/>
      <c r="AT14" s="1285"/>
      <c r="AU14" s="1285"/>
      <c r="AV14" s="1285"/>
      <c r="AW14" s="1285"/>
      <c r="AX14" s="1285"/>
      <c r="AY14" s="1285"/>
      <c r="AZ14" s="1312"/>
      <c r="BA14" s="1312"/>
      <c r="BB14" s="1312"/>
      <c r="BC14" s="1312"/>
      <c r="BD14" s="1285"/>
      <c r="BE14" s="1285"/>
      <c r="BF14" s="1285"/>
      <c r="BG14" s="1285"/>
      <c r="BH14" s="1312"/>
      <c r="BI14" s="1312"/>
      <c r="BJ14" s="1312"/>
      <c r="BK14" s="1312"/>
      <c r="BL14" s="1314"/>
      <c r="BM14" s="1307"/>
      <c r="BN14" s="1307"/>
      <c r="BO14" s="1310"/>
      <c r="BP14" s="1012">
        <f t="shared" si="0"/>
        <v>40180123</v>
      </c>
    </row>
    <row r="15" spans="1:68" ht="14.25" customHeight="1">
      <c r="A15" s="1302">
        <v>4</v>
      </c>
      <c r="B15" s="1316" t="s">
        <v>863</v>
      </c>
      <c r="C15" s="1306">
        <f>8/5</f>
        <v>1.6</v>
      </c>
      <c r="D15" s="1307"/>
      <c r="E15" s="1308"/>
      <c r="F15" s="1309"/>
      <c r="G15" s="1310"/>
      <c r="H15" s="1297"/>
      <c r="I15" s="1311"/>
      <c r="J15" s="1311"/>
      <c r="K15" s="1296"/>
      <c r="L15" s="1314"/>
      <c r="M15" s="1308"/>
      <c r="N15" s="1309"/>
      <c r="O15" s="1310"/>
      <c r="P15" s="1314"/>
      <c r="Q15" s="1308"/>
      <c r="R15" s="1309"/>
      <c r="S15" s="1310"/>
      <c r="T15" s="1297"/>
      <c r="U15" s="1298"/>
      <c r="V15" s="1295"/>
      <c r="W15" s="1296"/>
      <c r="X15" s="1297"/>
      <c r="Y15" s="1298"/>
      <c r="Z15" s="1295"/>
      <c r="AA15" s="1296"/>
      <c r="AB15" s="1297"/>
      <c r="AC15" s="1298"/>
      <c r="AD15" s="1295"/>
      <c r="AE15" s="1296"/>
      <c r="AF15" s="1297"/>
      <c r="AG15" s="1298"/>
      <c r="AH15" s="1295"/>
      <c r="AI15" s="1296"/>
      <c r="AJ15" s="1295"/>
      <c r="AK15" s="1296"/>
      <c r="AL15" s="1295"/>
      <c r="AM15" s="1296"/>
      <c r="AN15" s="1297"/>
      <c r="AO15" s="1298"/>
      <c r="AP15" s="1295"/>
      <c r="AQ15" s="1296"/>
      <c r="AR15" s="1297"/>
      <c r="AS15" s="1298"/>
      <c r="AT15" s="1295"/>
      <c r="AU15" s="1296"/>
      <c r="AV15" s="1297"/>
      <c r="AW15" s="1298"/>
      <c r="AX15" s="1295"/>
      <c r="AY15" s="1311"/>
      <c r="AZ15" s="1297"/>
      <c r="BA15" s="1298"/>
      <c r="BB15" s="1295"/>
      <c r="BC15" s="1296"/>
      <c r="BD15" s="1297"/>
      <c r="BE15" s="1298"/>
      <c r="BF15" s="1295"/>
      <c r="BG15" s="1311"/>
      <c r="BH15" s="1297"/>
      <c r="BI15" s="1298"/>
      <c r="BJ15" s="1295"/>
      <c r="BK15" s="1296"/>
      <c r="BL15" s="1297"/>
      <c r="BM15" s="1298"/>
      <c r="BN15" s="1295"/>
      <c r="BO15" s="1296"/>
      <c r="BP15" s="1012"/>
    </row>
    <row r="16" spans="1:68">
      <c r="A16" s="1303"/>
      <c r="B16" s="1305"/>
      <c r="C16" s="1306"/>
      <c r="D16" s="1307"/>
      <c r="E16" s="1307"/>
      <c r="F16" s="1307"/>
      <c r="G16" s="1307"/>
      <c r="H16" s="1317"/>
      <c r="I16" s="1313"/>
      <c r="J16" s="1313"/>
      <c r="K16" s="1318"/>
      <c r="L16" s="1313"/>
      <c r="M16" s="1313"/>
      <c r="N16" s="1313"/>
      <c r="O16" s="1313"/>
      <c r="P16" s="1313">
        <f>+ROUND('INTERVENCION '!$F$25/6,0)</f>
        <v>171171494</v>
      </c>
      <c r="Q16" s="1313"/>
      <c r="R16" s="1313"/>
      <c r="S16" s="1313"/>
      <c r="T16" s="1313">
        <f>+P16</f>
        <v>171171494</v>
      </c>
      <c r="U16" s="1313"/>
      <c r="V16" s="1313"/>
      <c r="W16" s="1313"/>
      <c r="X16" s="1313">
        <f t="shared" ref="X16" si="1">+T16</f>
        <v>171171494</v>
      </c>
      <c r="Y16" s="1313"/>
      <c r="Z16" s="1313"/>
      <c r="AA16" s="1313"/>
      <c r="AB16" s="1313">
        <f t="shared" ref="AB16" si="2">+X16</f>
        <v>171171494</v>
      </c>
      <c r="AC16" s="1313"/>
      <c r="AD16" s="1313"/>
      <c r="AE16" s="1313"/>
      <c r="AF16" s="1313">
        <f t="shared" ref="AF16" si="3">+AB16</f>
        <v>171171494</v>
      </c>
      <c r="AG16" s="1313"/>
      <c r="AH16" s="1313"/>
      <c r="AI16" s="1313"/>
      <c r="AJ16" s="1313">
        <f>+AF16+1</f>
        <v>171171495</v>
      </c>
      <c r="AK16" s="1313"/>
      <c r="AL16" s="1313"/>
      <c r="AM16" s="1313"/>
      <c r="AN16" s="1313"/>
      <c r="AO16" s="1313"/>
      <c r="AP16" s="1313"/>
      <c r="AQ16" s="1313"/>
      <c r="AR16" s="1313"/>
      <c r="AS16" s="1313"/>
      <c r="AT16" s="1313"/>
      <c r="AU16" s="1313"/>
      <c r="AV16" s="1313"/>
      <c r="AW16" s="1313"/>
      <c r="AX16" s="1313"/>
      <c r="AY16" s="1313"/>
      <c r="AZ16" s="1313"/>
      <c r="BA16" s="1313"/>
      <c r="BB16" s="1313"/>
      <c r="BC16" s="1313"/>
      <c r="BD16" s="1313"/>
      <c r="BE16" s="1313"/>
      <c r="BF16" s="1313"/>
      <c r="BG16" s="1313"/>
      <c r="BH16" s="1313"/>
      <c r="BI16" s="1313"/>
      <c r="BJ16" s="1313"/>
      <c r="BK16" s="1313"/>
      <c r="BL16" s="1314"/>
      <c r="BM16" s="1307"/>
      <c r="BN16" s="1307"/>
      <c r="BO16" s="1310"/>
      <c r="BP16" s="1012">
        <f t="shared" si="0"/>
        <v>1027028965</v>
      </c>
    </row>
    <row r="17" spans="1:68">
      <c r="A17" s="1315">
        <v>5</v>
      </c>
      <c r="B17" s="1316" t="s">
        <v>862</v>
      </c>
      <c r="C17" s="1306">
        <f>5/5</f>
        <v>1</v>
      </c>
      <c r="D17" s="1307"/>
      <c r="E17" s="1308"/>
      <c r="F17" s="1309"/>
      <c r="G17" s="1310"/>
      <c r="H17" s="1297"/>
      <c r="I17" s="1311"/>
      <c r="J17" s="1311"/>
      <c r="K17" s="1296"/>
      <c r="L17" s="1314"/>
      <c r="M17" s="1308"/>
      <c r="N17" s="1309"/>
      <c r="O17" s="1310"/>
      <c r="P17" s="1314"/>
      <c r="Q17" s="1308"/>
      <c r="R17" s="1309"/>
      <c r="S17" s="1310"/>
      <c r="T17" s="1297"/>
      <c r="U17" s="1298"/>
      <c r="V17" s="1295"/>
      <c r="W17" s="1296"/>
      <c r="X17" s="1297"/>
      <c r="Y17" s="1298"/>
      <c r="Z17" s="1295"/>
      <c r="AA17" s="1296"/>
      <c r="AB17" s="1297"/>
      <c r="AC17" s="1298"/>
      <c r="AD17" s="1295"/>
      <c r="AE17" s="1296"/>
      <c r="AF17" s="1297"/>
      <c r="AG17" s="1298"/>
      <c r="AH17" s="1295"/>
      <c r="AI17" s="1296"/>
      <c r="AJ17" s="1297"/>
      <c r="AK17" s="1298"/>
      <c r="AL17" s="1295"/>
      <c r="AM17" s="1296"/>
      <c r="AN17" s="1297"/>
      <c r="AO17" s="1298"/>
      <c r="AP17" s="1295"/>
      <c r="AQ17" s="1296"/>
      <c r="AR17" s="1297"/>
      <c r="AS17" s="1298"/>
      <c r="AT17" s="1295"/>
      <c r="AU17" s="1296"/>
      <c r="AV17" s="1297"/>
      <c r="AW17" s="1298"/>
      <c r="AX17" s="1295"/>
      <c r="AY17" s="1311"/>
      <c r="AZ17" s="1297"/>
      <c r="BA17" s="1298"/>
      <c r="BB17" s="1295"/>
      <c r="BC17" s="1296"/>
      <c r="BD17" s="1297"/>
      <c r="BE17" s="1298"/>
      <c r="BF17" s="1295"/>
      <c r="BG17" s="1311"/>
      <c r="BH17" s="1297"/>
      <c r="BI17" s="1298"/>
      <c r="BJ17" s="1295"/>
      <c r="BK17" s="1296"/>
      <c r="BL17" s="1297"/>
      <c r="BM17" s="1298"/>
      <c r="BN17" s="1295"/>
      <c r="BO17" s="1296"/>
      <c r="BP17" s="1012"/>
    </row>
    <row r="18" spans="1:68">
      <c r="A18" s="1303"/>
      <c r="B18" s="1305"/>
      <c r="C18" s="1306"/>
      <c r="D18" s="1307"/>
      <c r="E18" s="1307"/>
      <c r="F18" s="1307"/>
      <c r="G18" s="1307"/>
      <c r="H18" s="1312"/>
      <c r="I18" s="1312"/>
      <c r="J18" s="1312"/>
      <c r="K18" s="1312"/>
      <c r="L18" s="1317"/>
      <c r="M18" s="1313"/>
      <c r="N18" s="1313"/>
      <c r="O18" s="1318"/>
      <c r="P18" s="1317"/>
      <c r="Q18" s="1313"/>
      <c r="R18" s="1313"/>
      <c r="S18" s="1318"/>
      <c r="T18" s="1317"/>
      <c r="U18" s="1313"/>
      <c r="V18" s="1313"/>
      <c r="W18" s="1318"/>
      <c r="X18" s="1317"/>
      <c r="Y18" s="1313"/>
      <c r="Z18" s="1313"/>
      <c r="AA18" s="1318"/>
      <c r="AB18" s="1317">
        <f>ROUND('INTERVENCION '!$F$31/4,0)</f>
        <v>9877909</v>
      </c>
      <c r="AC18" s="1313"/>
      <c r="AD18" s="1313"/>
      <c r="AE18" s="1318"/>
      <c r="AF18" s="1317">
        <f>+AB18</f>
        <v>9877909</v>
      </c>
      <c r="AG18" s="1313"/>
      <c r="AH18" s="1313"/>
      <c r="AI18" s="1318"/>
      <c r="AJ18" s="1317">
        <f t="shared" ref="AJ18" si="4">+AF18</f>
        <v>9877909</v>
      </c>
      <c r="AK18" s="1313"/>
      <c r="AL18" s="1313"/>
      <c r="AM18" s="1318"/>
      <c r="AN18" s="1317">
        <f t="shared" ref="AN18" si="5">+AJ18</f>
        <v>9877909</v>
      </c>
      <c r="AO18" s="1313"/>
      <c r="AP18" s="1313"/>
      <c r="AQ18" s="1318"/>
      <c r="AR18" s="1317"/>
      <c r="AS18" s="1313"/>
      <c r="AT18" s="1313"/>
      <c r="AU18" s="1318"/>
      <c r="AV18" s="1317"/>
      <c r="AW18" s="1313"/>
      <c r="AX18" s="1313"/>
      <c r="AY18" s="1318"/>
      <c r="AZ18" s="1317"/>
      <c r="BA18" s="1313"/>
      <c r="BB18" s="1313"/>
      <c r="BC18" s="1318"/>
      <c r="BD18" s="1317"/>
      <c r="BE18" s="1313"/>
      <c r="BF18" s="1313"/>
      <c r="BG18" s="1318"/>
      <c r="BH18" s="1317"/>
      <c r="BI18" s="1313"/>
      <c r="BJ18" s="1313"/>
      <c r="BK18" s="1318"/>
      <c r="BL18" s="1369"/>
      <c r="BM18" s="1370"/>
      <c r="BN18" s="1370"/>
      <c r="BO18" s="1370"/>
      <c r="BP18" s="1012">
        <f t="shared" si="0"/>
        <v>39511636</v>
      </c>
    </row>
    <row r="19" spans="1:68">
      <c r="A19" s="1315">
        <v>6</v>
      </c>
      <c r="B19" s="1316" t="s">
        <v>861</v>
      </c>
      <c r="C19" s="1306">
        <f>8/5</f>
        <v>1.6</v>
      </c>
      <c r="D19" s="1308"/>
      <c r="E19" s="1319"/>
      <c r="F19" s="1319"/>
      <c r="G19" s="1309"/>
      <c r="H19" s="1320"/>
      <c r="I19" s="1319"/>
      <c r="J19" s="1319"/>
      <c r="K19" s="1321"/>
      <c r="L19" s="1308"/>
      <c r="M19" s="1319"/>
      <c r="N19" s="1319"/>
      <c r="O19" s="1309"/>
      <c r="P19" s="1320"/>
      <c r="Q19" s="1319"/>
      <c r="R19" s="1319"/>
      <c r="S19" s="1321"/>
      <c r="T19" s="1308"/>
      <c r="U19" s="1319"/>
      <c r="V19" s="1319"/>
      <c r="W19" s="1309"/>
      <c r="X19" s="1320"/>
      <c r="Y19" s="1319"/>
      <c r="Z19" s="1319"/>
      <c r="AA19" s="1321"/>
      <c r="AB19" s="1320"/>
      <c r="AC19" s="1319"/>
      <c r="AD19" s="1319"/>
      <c r="AE19" s="1321"/>
      <c r="AF19" s="1320"/>
      <c r="AG19" s="1319"/>
      <c r="AH19" s="1319"/>
      <c r="AI19" s="1321"/>
      <c r="AJ19" s="1320"/>
      <c r="AK19" s="1319"/>
      <c r="AL19" s="1319"/>
      <c r="AM19" s="1321"/>
      <c r="AN19" s="1320"/>
      <c r="AO19" s="1319"/>
      <c r="AP19" s="1319"/>
      <c r="AQ19" s="1321"/>
      <c r="AR19" s="1320"/>
      <c r="AS19" s="1319"/>
      <c r="AT19" s="1319"/>
      <c r="AU19" s="1321"/>
      <c r="AV19" s="1320"/>
      <c r="AW19" s="1319"/>
      <c r="AX19" s="1319"/>
      <c r="AY19" s="1309"/>
      <c r="AZ19" s="1320"/>
      <c r="BA19" s="1319"/>
      <c r="BB19" s="1319"/>
      <c r="BC19" s="1309"/>
      <c r="BD19" s="1320"/>
      <c r="BE19" s="1319"/>
      <c r="BF19" s="1319"/>
      <c r="BG19" s="1309"/>
      <c r="BH19" s="1320"/>
      <c r="BI19" s="1319"/>
      <c r="BJ19" s="1319"/>
      <c r="BK19" s="1309"/>
      <c r="BL19" s="1320"/>
      <c r="BM19" s="1319"/>
      <c r="BN19" s="1319"/>
      <c r="BO19" s="1321"/>
      <c r="BP19" s="1012"/>
    </row>
    <row r="20" spans="1:68" ht="16.5" thickBot="1">
      <c r="A20" s="1303"/>
      <c r="B20" s="1305"/>
      <c r="C20" s="1306"/>
      <c r="D20" s="1307"/>
      <c r="E20" s="1307"/>
      <c r="F20" s="1307"/>
      <c r="G20" s="1307"/>
      <c r="H20" s="1317"/>
      <c r="I20" s="1313"/>
      <c r="J20" s="1313"/>
      <c r="K20" s="1318"/>
      <c r="L20" s="1317"/>
      <c r="M20" s="1313"/>
      <c r="N20" s="1313"/>
      <c r="O20" s="1318"/>
      <c r="P20" s="1317"/>
      <c r="Q20" s="1313"/>
      <c r="R20" s="1313"/>
      <c r="S20" s="1318"/>
      <c r="T20" s="1317">
        <f>ROUND('INTERVENCION '!F37/6,0)</f>
        <v>24316622</v>
      </c>
      <c r="U20" s="1313"/>
      <c r="V20" s="1313"/>
      <c r="W20" s="1318"/>
      <c r="X20" s="1317">
        <f>+T20</f>
        <v>24316622</v>
      </c>
      <c r="Y20" s="1313"/>
      <c r="Z20" s="1313"/>
      <c r="AA20" s="1318"/>
      <c r="AB20" s="1317">
        <f t="shared" ref="AB20" si="6">+X20</f>
        <v>24316622</v>
      </c>
      <c r="AC20" s="1313"/>
      <c r="AD20" s="1313"/>
      <c r="AE20" s="1318"/>
      <c r="AF20" s="1317">
        <f t="shared" ref="AF20" si="7">+AB20</f>
        <v>24316622</v>
      </c>
      <c r="AG20" s="1313"/>
      <c r="AH20" s="1313"/>
      <c r="AI20" s="1318"/>
      <c r="AJ20" s="1317">
        <f t="shared" ref="AJ20" si="8">+AF20</f>
        <v>24316622</v>
      </c>
      <c r="AK20" s="1313"/>
      <c r="AL20" s="1313"/>
      <c r="AM20" s="1318"/>
      <c r="AN20" s="1317">
        <f>+AJ20-1</f>
        <v>24316621</v>
      </c>
      <c r="AO20" s="1313"/>
      <c r="AP20" s="1313"/>
      <c r="AQ20" s="1318"/>
      <c r="AR20" s="1317"/>
      <c r="AS20" s="1313"/>
      <c r="AT20" s="1313"/>
      <c r="AU20" s="1318"/>
      <c r="AV20" s="1317"/>
      <c r="AW20" s="1313"/>
      <c r="AX20" s="1313"/>
      <c r="AY20" s="1318"/>
      <c r="AZ20" s="1317"/>
      <c r="BA20" s="1313"/>
      <c r="BB20" s="1313"/>
      <c r="BC20" s="1318"/>
      <c r="BD20" s="1317"/>
      <c r="BE20" s="1313"/>
      <c r="BF20" s="1313"/>
      <c r="BG20" s="1318"/>
      <c r="BH20" s="1317"/>
      <c r="BI20" s="1313"/>
      <c r="BJ20" s="1313"/>
      <c r="BK20" s="1318"/>
      <c r="BL20" s="1317"/>
      <c r="BM20" s="1313"/>
      <c r="BN20" s="1313"/>
      <c r="BO20" s="1318"/>
      <c r="BP20" s="1012">
        <f t="shared" si="0"/>
        <v>145899731</v>
      </c>
    </row>
    <row r="21" spans="1:68" ht="14.25" customHeight="1">
      <c r="A21" s="1302">
        <v>7</v>
      </c>
      <c r="B21" s="1316" t="s">
        <v>860</v>
      </c>
      <c r="C21" s="1306">
        <f>7.5/5</f>
        <v>1.5</v>
      </c>
      <c r="D21" s="1314"/>
      <c r="E21" s="1308"/>
      <c r="F21" s="1309"/>
      <c r="G21" s="1310"/>
      <c r="H21" s="1297"/>
      <c r="I21" s="1311"/>
      <c r="J21" s="1311"/>
      <c r="K21" s="1296"/>
      <c r="L21" s="1314"/>
      <c r="M21" s="1308"/>
      <c r="N21" s="1309"/>
      <c r="O21" s="1310"/>
      <c r="P21" s="1314"/>
      <c r="Q21" s="1308"/>
      <c r="R21" s="1309"/>
      <c r="S21" s="1310"/>
      <c r="T21" s="1322"/>
      <c r="U21" s="1323"/>
      <c r="V21" s="1324"/>
      <c r="W21" s="1325"/>
      <c r="X21" s="1297"/>
      <c r="Y21" s="1298"/>
      <c r="Z21" s="1295"/>
      <c r="AA21" s="1296"/>
      <c r="AB21" s="1297"/>
      <c r="AC21" s="1298"/>
      <c r="AD21" s="1295"/>
      <c r="AE21" s="1296"/>
      <c r="AF21" s="1297"/>
      <c r="AG21" s="1298"/>
      <c r="AH21" s="1295"/>
      <c r="AI21" s="1296"/>
      <c r="AJ21" s="1297"/>
      <c r="AK21" s="1298"/>
      <c r="AL21" s="1295"/>
      <c r="AM21" s="1296"/>
      <c r="AN21" s="1297"/>
      <c r="AO21" s="1298"/>
      <c r="AP21" s="1295"/>
      <c r="AQ21" s="1296"/>
      <c r="AR21" s="1297"/>
      <c r="AS21" s="1298"/>
      <c r="AT21" s="1295"/>
      <c r="AU21" s="1296"/>
      <c r="AV21" s="1297"/>
      <c r="AW21" s="1298"/>
      <c r="AX21" s="1295"/>
      <c r="AY21" s="1311"/>
      <c r="AZ21" s="1322"/>
      <c r="BA21" s="1323"/>
      <c r="BB21" s="1324"/>
      <c r="BC21" s="1325"/>
      <c r="BD21" s="1297"/>
      <c r="BE21" s="1298"/>
      <c r="BF21" s="1295"/>
      <c r="BG21" s="1311"/>
      <c r="BH21" s="1322"/>
      <c r="BI21" s="1323"/>
      <c r="BJ21" s="1324"/>
      <c r="BK21" s="1325"/>
      <c r="BL21" s="1297"/>
      <c r="BM21" s="1298"/>
      <c r="BN21" s="1295"/>
      <c r="BO21" s="1296"/>
      <c r="BP21" s="1012"/>
    </row>
    <row r="22" spans="1:68">
      <c r="A22" s="1303"/>
      <c r="B22" s="1305"/>
      <c r="C22" s="1306"/>
      <c r="D22" s="1307"/>
      <c r="E22" s="1307"/>
      <c r="F22" s="1307"/>
      <c r="G22" s="1307"/>
      <c r="H22" s="1312"/>
      <c r="I22" s="1312"/>
      <c r="J22" s="1312"/>
      <c r="K22" s="1312"/>
      <c r="L22" s="1285"/>
      <c r="M22" s="1285"/>
      <c r="N22" s="1285"/>
      <c r="O22" s="1285"/>
      <c r="P22" s="1285"/>
      <c r="Q22" s="1285"/>
      <c r="R22" s="1285"/>
      <c r="S22" s="1285"/>
      <c r="T22" s="1285"/>
      <c r="U22" s="1285"/>
      <c r="V22" s="1285"/>
      <c r="W22" s="1285"/>
      <c r="X22" s="1285"/>
      <c r="Y22" s="1285"/>
      <c r="Z22" s="1285"/>
      <c r="AA22" s="1285"/>
      <c r="AB22" s="1285"/>
      <c r="AC22" s="1285"/>
      <c r="AD22" s="1285"/>
      <c r="AE22" s="1285"/>
      <c r="AF22" s="1285"/>
      <c r="AG22" s="1285"/>
      <c r="AH22" s="1285"/>
      <c r="AI22" s="1285"/>
      <c r="AJ22" s="1371">
        <f ca="1">+ROUND('INTERVENCION '!F40/2,0)</f>
        <v>30244785</v>
      </c>
      <c r="AK22" s="1371"/>
      <c r="AL22" s="1371"/>
      <c r="AM22" s="1371"/>
      <c r="AN22" s="1285">
        <f ca="1">+AJ22</f>
        <v>30244785</v>
      </c>
      <c r="AO22" s="1285"/>
      <c r="AP22" s="1285"/>
      <c r="AQ22" s="1285"/>
      <c r="AV22" s="1371"/>
      <c r="AW22" s="1371"/>
      <c r="AX22" s="1371"/>
      <c r="AY22" s="1372"/>
      <c r="AZ22" s="1371"/>
      <c r="BA22" s="1371"/>
      <c r="BB22" s="1371"/>
      <c r="BC22" s="1372"/>
      <c r="BD22" s="1371"/>
      <c r="BE22" s="1371"/>
      <c r="BF22" s="1371"/>
      <c r="BG22" s="1372"/>
      <c r="BH22" s="1371"/>
      <c r="BI22" s="1371"/>
      <c r="BJ22" s="1371"/>
      <c r="BK22" s="1372"/>
      <c r="BL22" s="1371"/>
      <c r="BM22" s="1371"/>
      <c r="BN22" s="1371"/>
      <c r="BO22" s="1372"/>
      <c r="BP22" s="1012">
        <f t="shared" ca="1" si="0"/>
        <v>60489570</v>
      </c>
    </row>
    <row r="23" spans="1:68" ht="19.5" customHeight="1">
      <c r="A23" s="1315">
        <v>8</v>
      </c>
      <c r="B23" s="1316" t="s">
        <v>859</v>
      </c>
      <c r="C23" s="1306">
        <f>6/5</f>
        <v>1.2</v>
      </c>
      <c r="D23" s="1314"/>
      <c r="E23" s="1308"/>
      <c r="F23" s="1309"/>
      <c r="G23" s="1310"/>
      <c r="H23" s="1297"/>
      <c r="I23" s="1311"/>
      <c r="J23" s="1311"/>
      <c r="K23" s="1296"/>
      <c r="L23" s="1314"/>
      <c r="M23" s="1308"/>
      <c r="N23" s="1309"/>
      <c r="O23" s="1310"/>
      <c r="P23" s="1314"/>
      <c r="Q23" s="1308"/>
      <c r="R23" s="1309"/>
      <c r="S23" s="1310"/>
      <c r="T23" s="1322"/>
      <c r="U23" s="1323"/>
      <c r="V23" s="1324"/>
      <c r="W23" s="1325"/>
      <c r="X23" s="1297"/>
      <c r="Y23" s="1298"/>
      <c r="Z23" s="1295"/>
      <c r="AA23" s="1296"/>
      <c r="AB23" s="1297"/>
      <c r="AC23" s="1298"/>
      <c r="AD23" s="1295"/>
      <c r="AE23" s="1296"/>
      <c r="AF23" s="1297"/>
      <c r="AG23" s="1298"/>
      <c r="AH23" s="1295"/>
      <c r="AI23" s="1296"/>
      <c r="AJ23" s="1297"/>
      <c r="AK23" s="1298"/>
      <c r="AL23" s="1295"/>
      <c r="AM23" s="1296"/>
      <c r="AN23" s="1297"/>
      <c r="AO23" s="1298"/>
      <c r="AP23" s="1295"/>
      <c r="AQ23" s="1296"/>
      <c r="AR23" s="1297"/>
      <c r="AS23" s="1298"/>
      <c r="AT23" s="1295"/>
      <c r="AU23" s="1296"/>
      <c r="AV23" s="1297"/>
      <c r="AW23" s="1298"/>
      <c r="AX23" s="1295"/>
      <c r="AY23" s="1311"/>
      <c r="AZ23" s="1322"/>
      <c r="BA23" s="1323"/>
      <c r="BB23" s="1324"/>
      <c r="BC23" s="1325"/>
      <c r="BD23" s="1297"/>
      <c r="BE23" s="1298"/>
      <c r="BF23" s="1295"/>
      <c r="BG23" s="1311"/>
      <c r="BH23" s="1322"/>
      <c r="BI23" s="1323"/>
      <c r="BJ23" s="1324"/>
      <c r="BK23" s="1325"/>
      <c r="BL23" s="1297"/>
      <c r="BM23" s="1298"/>
      <c r="BN23" s="1295"/>
      <c r="BO23" s="1296"/>
      <c r="BP23" s="1012"/>
    </row>
    <row r="24" spans="1:68" ht="24.75" customHeight="1" thickBot="1">
      <c r="A24" s="1326"/>
      <c r="B24" s="1327"/>
      <c r="C24" s="1328"/>
      <c r="D24" s="1307"/>
      <c r="E24" s="1307"/>
      <c r="F24" s="1307"/>
      <c r="G24" s="1307"/>
      <c r="H24" s="1312"/>
      <c r="I24" s="1312"/>
      <c r="J24" s="1312"/>
      <c r="K24" s="1312"/>
      <c r="L24" s="1285"/>
      <c r="M24" s="1285"/>
      <c r="N24" s="1285"/>
      <c r="O24" s="1285"/>
      <c r="P24" s="1285">
        <f>+ROUND('INTERVENCION '!F43/7,0)</f>
        <v>14336234</v>
      </c>
      <c r="Q24" s="1285"/>
      <c r="R24" s="1285"/>
      <c r="S24" s="1285"/>
      <c r="T24" s="1285">
        <f>+P24</f>
        <v>14336234</v>
      </c>
      <c r="U24" s="1285"/>
      <c r="V24" s="1285"/>
      <c r="W24" s="1285"/>
      <c r="X24" s="1285">
        <f t="shared" ref="X24" si="9">+T24</f>
        <v>14336234</v>
      </c>
      <c r="Y24" s="1285"/>
      <c r="Z24" s="1285"/>
      <c r="AA24" s="1285"/>
      <c r="AB24" s="1285">
        <f t="shared" ref="AB24" si="10">+X24</f>
        <v>14336234</v>
      </c>
      <c r="AC24" s="1285"/>
      <c r="AD24" s="1285"/>
      <c r="AE24" s="1285"/>
      <c r="AF24" s="1285">
        <f t="shared" ref="AF24" si="11">+AB24</f>
        <v>14336234</v>
      </c>
      <c r="AG24" s="1285"/>
      <c r="AH24" s="1285"/>
      <c r="AI24" s="1285"/>
      <c r="AJ24" s="1285">
        <f>+AF24+1</f>
        <v>14336235</v>
      </c>
      <c r="AK24" s="1285"/>
      <c r="AL24" s="1285"/>
      <c r="AM24" s="1285"/>
      <c r="AN24" s="1285">
        <f t="shared" ref="AN24" si="12">+AJ24</f>
        <v>14336235</v>
      </c>
      <c r="AO24" s="1285"/>
      <c r="AP24" s="1285"/>
      <c r="AQ24" s="1285"/>
      <c r="AR24" s="1285"/>
      <c r="AS24" s="1285"/>
      <c r="AT24" s="1285"/>
      <c r="AU24" s="1285"/>
      <c r="AV24" s="1285"/>
      <c r="AW24" s="1285"/>
      <c r="AX24" s="1285"/>
      <c r="AY24" s="1285"/>
      <c r="AZ24" s="1285"/>
      <c r="BA24" s="1285"/>
      <c r="BB24" s="1285"/>
      <c r="BC24" s="1285"/>
      <c r="BD24" s="1285"/>
      <c r="BE24" s="1285"/>
      <c r="BF24" s="1285"/>
      <c r="BG24" s="1285"/>
      <c r="BH24" s="1285"/>
      <c r="BI24" s="1285"/>
      <c r="BJ24" s="1285"/>
      <c r="BK24" s="1285"/>
      <c r="BL24" s="1285"/>
      <c r="BM24" s="1285"/>
      <c r="BN24" s="1285"/>
      <c r="BO24" s="1285"/>
      <c r="BP24" s="1012">
        <f t="shared" si="0"/>
        <v>100353640</v>
      </c>
    </row>
    <row r="25" spans="1:68" ht="20.45" customHeight="1" thickBot="1">
      <c r="A25" s="1329" t="s">
        <v>71</v>
      </c>
      <c r="B25" s="1330"/>
      <c r="C25" s="1331"/>
      <c r="D25" s="689"/>
      <c r="E25" s="689"/>
      <c r="F25" s="689"/>
      <c r="G25" s="689"/>
      <c r="H25" s="690"/>
      <c r="I25" s="689"/>
      <c r="J25" s="689"/>
      <c r="K25" s="691"/>
      <c r="L25" s="689"/>
      <c r="M25" s="689"/>
      <c r="N25" s="689"/>
      <c r="O25" s="689"/>
      <c r="P25" s="689"/>
      <c r="Q25" s="689"/>
      <c r="R25" s="689"/>
      <c r="S25" s="689"/>
      <c r="T25" s="689"/>
      <c r="U25" s="689"/>
      <c r="V25" s="689"/>
      <c r="W25" s="689"/>
      <c r="X25" s="690"/>
      <c r="Y25" s="689"/>
      <c r="Z25" s="689"/>
      <c r="AA25" s="689"/>
      <c r="AB25" s="1338"/>
      <c r="AC25" s="1339"/>
      <c r="AD25" s="1339"/>
      <c r="AE25" s="1340"/>
      <c r="AF25" s="690"/>
      <c r="AG25" s="689"/>
      <c r="AH25" s="689"/>
      <c r="AI25" s="689"/>
      <c r="AJ25" s="690"/>
      <c r="AK25" s="689"/>
      <c r="AL25" s="689"/>
      <c r="AM25" s="689"/>
      <c r="AN25" s="690"/>
      <c r="AO25" s="689"/>
      <c r="AP25" s="689"/>
      <c r="AQ25" s="689"/>
      <c r="AR25" s="690"/>
      <c r="AS25" s="689"/>
      <c r="AT25" s="689"/>
      <c r="AU25" s="689"/>
      <c r="AV25" s="690"/>
      <c r="AW25" s="689"/>
      <c r="AX25" s="689"/>
      <c r="AY25" s="689"/>
      <c r="AZ25" s="689"/>
      <c r="BA25" s="689"/>
      <c r="BB25" s="689"/>
      <c r="BC25" s="689"/>
      <c r="BD25" s="690"/>
      <c r="BE25" s="689"/>
      <c r="BF25" s="689"/>
      <c r="BG25" s="689"/>
      <c r="BH25" s="689"/>
      <c r="BI25" s="689"/>
      <c r="BJ25" s="689"/>
      <c r="BK25" s="689"/>
      <c r="BL25" s="690"/>
      <c r="BM25" s="689"/>
      <c r="BN25" s="689"/>
      <c r="BO25" s="689"/>
      <c r="BP25" s="1012"/>
    </row>
    <row r="26" spans="1:68" ht="16.5" thickBot="1">
      <c r="A26" s="1332"/>
      <c r="B26" s="1333"/>
      <c r="C26" s="1334"/>
      <c r="D26" s="1335">
        <f>ROUND(SUM(D10:G25)*0.3,0)</f>
        <v>465477</v>
      </c>
      <c r="E26" s="1336"/>
      <c r="F26" s="1336"/>
      <c r="G26" s="1337"/>
      <c r="H26" s="1335">
        <f t="shared" ref="H26" si="13">ROUND(SUM(H10:K25)*0.3,0)</f>
        <v>465476</v>
      </c>
      <c r="I26" s="1336"/>
      <c r="J26" s="1336"/>
      <c r="K26" s="1337"/>
      <c r="L26" s="1335">
        <f t="shared" ref="L26" ca="1" si="14">ROUND(SUM(L10:O25)*0.3,0)</f>
        <v>3546230</v>
      </c>
      <c r="M26" s="1336"/>
      <c r="N26" s="1336"/>
      <c r="O26" s="1337"/>
      <c r="P26" s="1335">
        <f t="shared" ref="P26" ca="1" si="15">ROUND(SUM(P10:S25)*0.3,0)</f>
        <v>59198548</v>
      </c>
      <c r="Q26" s="1336"/>
      <c r="R26" s="1336"/>
      <c r="S26" s="1337"/>
      <c r="T26" s="1335">
        <f t="shared" ref="T26" ca="1" si="16">ROUND(SUM(T10:W25)*0.3,0)</f>
        <v>66493535</v>
      </c>
      <c r="U26" s="1336"/>
      <c r="V26" s="1336"/>
      <c r="W26" s="1337"/>
      <c r="X26" s="1335">
        <f t="shared" ref="X26" si="17">ROUND(SUM(X10:AA25)*0.3,0)</f>
        <v>64956311</v>
      </c>
      <c r="Y26" s="1336"/>
      <c r="Z26" s="1336"/>
      <c r="AA26" s="1337"/>
      <c r="AB26" s="1335">
        <f t="shared" ref="AB26" si="18">ROUND(SUM(AB10:AE25)*0.3,0)</f>
        <v>67919684</v>
      </c>
      <c r="AC26" s="1336"/>
      <c r="AD26" s="1336"/>
      <c r="AE26" s="1337"/>
      <c r="AF26" s="1335">
        <f t="shared" ref="AF26" si="19">ROUND(SUM(AF10:AI25)*0.3,0)</f>
        <v>67919684</v>
      </c>
      <c r="AG26" s="1336"/>
      <c r="AH26" s="1336"/>
      <c r="AI26" s="1337"/>
      <c r="AJ26" s="1335">
        <f t="shared" ref="AJ26" ca="1" si="20">ROUND(SUM(AJ10:AM25)*0.3,0)</f>
        <v>74984114</v>
      </c>
      <c r="AK26" s="1336"/>
      <c r="AL26" s="1336"/>
      <c r="AM26" s="1337"/>
      <c r="AN26" s="1335">
        <f t="shared" ref="AN26" ca="1" si="21">ROUND(SUM(AN10:AQ25)*0.3,0)</f>
        <v>23632665</v>
      </c>
      <c r="AO26" s="1336"/>
      <c r="AP26" s="1336"/>
      <c r="AQ26" s="1337"/>
      <c r="AR26" s="1335">
        <f t="shared" ref="AR26" si="22">ROUND(SUM(AR10:AU25)*0.3,0)</f>
        <v>0</v>
      </c>
      <c r="AS26" s="1336"/>
      <c r="AT26" s="1336"/>
      <c r="AU26" s="1337"/>
      <c r="AV26" s="1335">
        <f t="shared" ref="AV26" si="23">ROUND(SUM(AV10:AY25)*0.3,0)</f>
        <v>0</v>
      </c>
      <c r="AW26" s="1336"/>
      <c r="AX26" s="1336"/>
      <c r="AY26" s="1337"/>
      <c r="AZ26" s="1335">
        <f t="shared" ref="AZ26" si="24">ROUND(SUM(AZ10:BC25)*0.3,0)</f>
        <v>0</v>
      </c>
      <c r="BA26" s="1336"/>
      <c r="BB26" s="1336"/>
      <c r="BC26" s="1337"/>
      <c r="BD26" s="1335">
        <f t="shared" ref="BD26" si="25">ROUND(SUM(BD10:BG25)*0.3,0)</f>
        <v>0</v>
      </c>
      <c r="BE26" s="1336"/>
      <c r="BF26" s="1336"/>
      <c r="BG26" s="1337"/>
      <c r="BH26" s="1335">
        <f t="shared" ref="BH26" si="26">ROUND(SUM(BH10:BK25)*0.3,0)</f>
        <v>0</v>
      </c>
      <c r="BI26" s="1336"/>
      <c r="BJ26" s="1336"/>
      <c r="BK26" s="1337"/>
      <c r="BL26" s="1335">
        <f>ROUND(SUM(BL10:BO25)*0.3,0)</f>
        <v>0</v>
      </c>
      <c r="BM26" s="1336"/>
      <c r="BN26" s="1336"/>
      <c r="BO26" s="1337"/>
      <c r="BP26" s="1012">
        <f t="shared" ca="1" si="0"/>
        <v>429581724</v>
      </c>
    </row>
    <row r="27" spans="1:68" ht="16.5" thickBot="1">
      <c r="A27" s="1347" t="s">
        <v>779</v>
      </c>
      <c r="B27" s="1348"/>
      <c r="C27" s="1349"/>
      <c r="D27" s="1341"/>
      <c r="E27" s="1342"/>
      <c r="F27" s="1342"/>
      <c r="G27" s="1343"/>
      <c r="H27" s="1341"/>
      <c r="I27" s="1342"/>
      <c r="J27" s="1342"/>
      <c r="K27" s="1343"/>
      <c r="L27" s="1341"/>
      <c r="M27" s="1342"/>
      <c r="N27" s="1342"/>
      <c r="O27" s="1343"/>
      <c r="P27" s="1341"/>
      <c r="Q27" s="1342"/>
      <c r="R27" s="1342"/>
      <c r="S27" s="1343"/>
      <c r="T27" s="1341"/>
      <c r="U27" s="1342"/>
      <c r="V27" s="1342"/>
      <c r="W27" s="1343"/>
      <c r="X27" s="1341"/>
      <c r="Y27" s="1342"/>
      <c r="Z27" s="1342"/>
      <c r="AA27" s="1343"/>
      <c r="AB27" s="1341"/>
      <c r="AC27" s="1342"/>
      <c r="AD27" s="1342"/>
      <c r="AE27" s="1343"/>
      <c r="AF27" s="1341"/>
      <c r="AG27" s="1342"/>
      <c r="AH27" s="1342"/>
      <c r="AI27" s="1343"/>
      <c r="AJ27" s="1341"/>
      <c r="AK27" s="1342"/>
      <c r="AL27" s="1342"/>
      <c r="AM27" s="1343"/>
      <c r="AN27" s="1341"/>
      <c r="AO27" s="1342"/>
      <c r="AP27" s="1342"/>
      <c r="AQ27" s="1343"/>
      <c r="AR27" s="1341"/>
      <c r="AS27" s="1342"/>
      <c r="AT27" s="1342"/>
      <c r="AU27" s="1343"/>
      <c r="AV27" s="1341"/>
      <c r="AW27" s="1342"/>
      <c r="AX27" s="1342"/>
      <c r="AY27" s="1343"/>
      <c r="AZ27" s="1341"/>
      <c r="BA27" s="1342"/>
      <c r="BB27" s="1342"/>
      <c r="BC27" s="1343"/>
      <c r="BD27" s="1341"/>
      <c r="BE27" s="1342"/>
      <c r="BF27" s="1342"/>
      <c r="BG27" s="1343"/>
      <c r="BH27" s="1341"/>
      <c r="BI27" s="1342"/>
      <c r="BJ27" s="1342"/>
      <c r="BK27" s="1343"/>
      <c r="BL27" s="1341"/>
      <c r="BM27" s="1342"/>
      <c r="BN27" s="1342"/>
      <c r="BO27" s="1343"/>
      <c r="BP27" s="1012"/>
    </row>
    <row r="28" spans="1:68" ht="16.5" thickBot="1">
      <c r="A28" s="1350"/>
      <c r="B28" s="1351"/>
      <c r="C28" s="1352"/>
      <c r="D28" s="1341">
        <f>ROUND('INTERVENCION '!$F$51/10,0)</f>
        <v>1600000</v>
      </c>
      <c r="E28" s="1342"/>
      <c r="F28" s="1342"/>
      <c r="G28" s="1343"/>
      <c r="H28" s="1341">
        <f>+D28</f>
        <v>1600000</v>
      </c>
      <c r="I28" s="1342"/>
      <c r="J28" s="1342"/>
      <c r="K28" s="1343"/>
      <c r="L28" s="1341">
        <f t="shared" ref="L28" si="27">+H28</f>
        <v>1600000</v>
      </c>
      <c r="M28" s="1342"/>
      <c r="N28" s="1342"/>
      <c r="O28" s="1343"/>
      <c r="P28" s="1341">
        <f t="shared" ref="P28" si="28">+L28</f>
        <v>1600000</v>
      </c>
      <c r="Q28" s="1342"/>
      <c r="R28" s="1342"/>
      <c r="S28" s="1343"/>
      <c r="T28" s="1341">
        <f t="shared" ref="T28" si="29">+P28</f>
        <v>1600000</v>
      </c>
      <c r="U28" s="1342"/>
      <c r="V28" s="1342"/>
      <c r="W28" s="1343"/>
      <c r="X28" s="1341">
        <f t="shared" ref="X28" si="30">+T28</f>
        <v>1600000</v>
      </c>
      <c r="Y28" s="1342"/>
      <c r="Z28" s="1342"/>
      <c r="AA28" s="1343"/>
      <c r="AB28" s="1341">
        <f t="shared" ref="AB28" si="31">+X28</f>
        <v>1600000</v>
      </c>
      <c r="AC28" s="1342"/>
      <c r="AD28" s="1342"/>
      <c r="AE28" s="1343"/>
      <c r="AF28" s="1341">
        <f t="shared" ref="AF28" si="32">+AB28</f>
        <v>1600000</v>
      </c>
      <c r="AG28" s="1342"/>
      <c r="AH28" s="1342"/>
      <c r="AI28" s="1343"/>
      <c r="AJ28" s="1341">
        <f t="shared" ref="AJ28" si="33">+AF28</f>
        <v>1600000</v>
      </c>
      <c r="AK28" s="1342"/>
      <c r="AL28" s="1342"/>
      <c r="AM28" s="1343"/>
      <c r="AN28" s="1341">
        <f t="shared" ref="AN28" si="34">+AJ28</f>
        <v>1600000</v>
      </c>
      <c r="AO28" s="1342"/>
      <c r="AP28" s="1342"/>
      <c r="AQ28" s="1343"/>
      <c r="AR28" s="1341"/>
      <c r="AS28" s="1342"/>
      <c r="AT28" s="1342"/>
      <c r="AU28" s="1343"/>
      <c r="AV28" s="1341"/>
      <c r="AW28" s="1342"/>
      <c r="AX28" s="1342"/>
      <c r="AY28" s="1343"/>
      <c r="AZ28" s="1341"/>
      <c r="BA28" s="1342"/>
      <c r="BB28" s="1342"/>
      <c r="BC28" s="1343"/>
      <c r="BD28" s="1341"/>
      <c r="BE28" s="1342"/>
      <c r="BF28" s="1342"/>
      <c r="BG28" s="1343"/>
      <c r="BH28" s="1341"/>
      <c r="BI28" s="1342"/>
      <c r="BJ28" s="1342"/>
      <c r="BK28" s="1343"/>
      <c r="BL28" s="1341"/>
      <c r="BM28" s="1342"/>
      <c r="BN28" s="1342"/>
      <c r="BO28" s="1343"/>
      <c r="BP28" s="1012">
        <f t="shared" si="0"/>
        <v>16000000</v>
      </c>
    </row>
    <row r="29" spans="1:68" ht="16.5" thickBot="1">
      <c r="A29" s="1344" t="s">
        <v>778</v>
      </c>
      <c r="B29" s="1345"/>
      <c r="C29" s="1346"/>
      <c r="D29" s="1341">
        <f>SUM(D9:G28)</f>
        <v>3617066</v>
      </c>
      <c r="E29" s="1342"/>
      <c r="F29" s="1342"/>
      <c r="G29" s="1343"/>
      <c r="H29" s="1341">
        <f t="shared" ref="H29" si="35">SUM(H9:K28)</f>
        <v>3617064</v>
      </c>
      <c r="I29" s="1342"/>
      <c r="J29" s="1342"/>
      <c r="K29" s="1343"/>
      <c r="L29" s="1341">
        <f t="shared" ref="L29" ca="1" si="36">SUM(L9:O28)</f>
        <v>16966996</v>
      </c>
      <c r="M29" s="1342"/>
      <c r="N29" s="1342"/>
      <c r="O29" s="1343"/>
      <c r="P29" s="1341">
        <f t="shared" ref="P29" ca="1" si="37">SUM(P9:S28)</f>
        <v>258127042</v>
      </c>
      <c r="Q29" s="1342"/>
      <c r="R29" s="1342"/>
      <c r="S29" s="1343"/>
      <c r="T29" s="1341">
        <f t="shared" ref="T29" ca="1" si="38">SUM(T9:W28)</f>
        <v>289738651</v>
      </c>
      <c r="U29" s="1342"/>
      <c r="V29" s="1342"/>
      <c r="W29" s="1343"/>
      <c r="X29" s="1341">
        <f t="shared" ref="X29" si="39">SUM(X9:AA28)</f>
        <v>283077348</v>
      </c>
      <c r="Y29" s="1342"/>
      <c r="Z29" s="1342"/>
      <c r="AA29" s="1343"/>
      <c r="AB29" s="1341">
        <f t="shared" ref="AB29" si="40">SUM(AB9:AE28)</f>
        <v>295918630</v>
      </c>
      <c r="AC29" s="1342"/>
      <c r="AD29" s="1342"/>
      <c r="AE29" s="1343"/>
      <c r="AF29" s="1341">
        <f t="shared" ref="AF29" si="41">SUM(AF9:AI28)</f>
        <v>295918631</v>
      </c>
      <c r="AG29" s="1342"/>
      <c r="AH29" s="1342"/>
      <c r="AI29" s="1343"/>
      <c r="AJ29" s="1341">
        <f t="shared" ref="AJ29" ca="1" si="42">SUM(AJ9:AM28)</f>
        <v>326531160</v>
      </c>
      <c r="AK29" s="1342"/>
      <c r="AL29" s="1342"/>
      <c r="AM29" s="1343"/>
      <c r="AN29" s="1341">
        <f t="shared" ref="AN29" ca="1" si="43">SUM(AN9:AQ28)</f>
        <v>104008215</v>
      </c>
      <c r="AO29" s="1342"/>
      <c r="AP29" s="1342"/>
      <c r="AQ29" s="1343"/>
      <c r="AR29" s="1341">
        <f t="shared" ref="AR29" si="44">SUM(AR9:AU28)</f>
        <v>0</v>
      </c>
      <c r="AS29" s="1342"/>
      <c r="AT29" s="1342"/>
      <c r="AU29" s="1343"/>
      <c r="AV29" s="1341">
        <f t="shared" ref="AV29" si="45">SUM(AV9:AY28)</f>
        <v>0</v>
      </c>
      <c r="AW29" s="1342"/>
      <c r="AX29" s="1342"/>
      <c r="AY29" s="1343"/>
      <c r="AZ29" s="1341">
        <f t="shared" ref="AZ29" si="46">SUM(AZ9:BC28)</f>
        <v>0</v>
      </c>
      <c r="BA29" s="1342"/>
      <c r="BB29" s="1342"/>
      <c r="BC29" s="1343"/>
      <c r="BD29" s="1341">
        <f t="shared" ref="BD29" si="47">SUM(BD9:BG28)</f>
        <v>0</v>
      </c>
      <c r="BE29" s="1342"/>
      <c r="BF29" s="1342"/>
      <c r="BG29" s="1343"/>
      <c r="BH29" s="1341">
        <f t="shared" ref="BH29" si="48">SUM(BH9:BK28)</f>
        <v>0</v>
      </c>
      <c r="BI29" s="1342"/>
      <c r="BJ29" s="1342"/>
      <c r="BK29" s="1343"/>
      <c r="BL29" s="1341">
        <f t="shared" ref="BL29" si="49">SUM(BL9:BO28)</f>
        <v>0</v>
      </c>
      <c r="BM29" s="1342"/>
      <c r="BN29" s="1342"/>
      <c r="BO29" s="1343"/>
      <c r="BP29" s="1012">
        <f ca="1">SUM(BP10:BP28)</f>
        <v>1877520803</v>
      </c>
    </row>
    <row r="30" spans="1:68" ht="31.5" customHeight="1" thickBot="1">
      <c r="A30" s="1344" t="s">
        <v>777</v>
      </c>
      <c r="B30" s="1345"/>
      <c r="C30" s="1346"/>
      <c r="D30" s="1341">
        <f>D29</f>
        <v>3617066</v>
      </c>
      <c r="E30" s="1342"/>
      <c r="F30" s="1342"/>
      <c r="G30" s="1343"/>
      <c r="H30" s="1341">
        <f>D30+H29</f>
        <v>7234130</v>
      </c>
      <c r="I30" s="1342"/>
      <c r="J30" s="1342"/>
      <c r="K30" s="1343"/>
      <c r="L30" s="1341">
        <f t="shared" ref="L30" ca="1" si="50">H30+L29</f>
        <v>24201126</v>
      </c>
      <c r="M30" s="1342"/>
      <c r="N30" s="1342"/>
      <c r="O30" s="1343"/>
      <c r="P30" s="1341">
        <f t="shared" ref="P30" ca="1" si="51">L30+P29</f>
        <v>282328168</v>
      </c>
      <c r="Q30" s="1342"/>
      <c r="R30" s="1342"/>
      <c r="S30" s="1343"/>
      <c r="T30" s="1341">
        <f t="shared" ref="T30" ca="1" si="52">P30+T29</f>
        <v>572066819</v>
      </c>
      <c r="U30" s="1342"/>
      <c r="V30" s="1342"/>
      <c r="W30" s="1343"/>
      <c r="X30" s="1341">
        <f t="shared" ref="X30" ca="1" si="53">T30+X29</f>
        <v>855144167</v>
      </c>
      <c r="Y30" s="1342"/>
      <c r="Z30" s="1342"/>
      <c r="AA30" s="1343"/>
      <c r="AB30" s="1341">
        <f t="shared" ref="AB30" ca="1" si="54">X30+AB29</f>
        <v>1151062797</v>
      </c>
      <c r="AC30" s="1342"/>
      <c r="AD30" s="1342"/>
      <c r="AE30" s="1343"/>
      <c r="AF30" s="1341">
        <f t="shared" ref="AF30" ca="1" si="55">AB30+AF29</f>
        <v>1446981428</v>
      </c>
      <c r="AG30" s="1342"/>
      <c r="AH30" s="1342"/>
      <c r="AI30" s="1343"/>
      <c r="AJ30" s="1341">
        <f t="shared" ref="AJ30" ca="1" si="56">AF30+AJ29</f>
        <v>1773512588</v>
      </c>
      <c r="AK30" s="1342"/>
      <c r="AL30" s="1342"/>
      <c r="AM30" s="1343"/>
      <c r="AN30" s="1341">
        <f t="shared" ref="AN30" ca="1" si="57">AJ30+AN29</f>
        <v>1877520803</v>
      </c>
      <c r="AO30" s="1342"/>
      <c r="AP30" s="1342"/>
      <c r="AQ30" s="1343"/>
      <c r="AR30" s="1341">
        <f t="shared" ref="AR30" ca="1" si="58">AN30+AR29</f>
        <v>1877520803</v>
      </c>
      <c r="AS30" s="1342"/>
      <c r="AT30" s="1342"/>
      <c r="AU30" s="1343"/>
      <c r="AV30" s="1341">
        <f t="shared" ref="AV30" ca="1" si="59">AR30+AV29</f>
        <v>1877520803</v>
      </c>
      <c r="AW30" s="1342"/>
      <c r="AX30" s="1342"/>
      <c r="AY30" s="1343"/>
      <c r="AZ30" s="1341">
        <f t="shared" ref="AZ30" ca="1" si="60">AV30+AZ29</f>
        <v>1877520803</v>
      </c>
      <c r="BA30" s="1342"/>
      <c r="BB30" s="1342"/>
      <c r="BC30" s="1343"/>
      <c r="BD30" s="1341">
        <f t="shared" ref="BD30" ca="1" si="61">AZ30+BD29</f>
        <v>1877520803</v>
      </c>
      <c r="BE30" s="1342"/>
      <c r="BF30" s="1342"/>
      <c r="BG30" s="1343"/>
      <c r="BH30" s="1341">
        <f t="shared" ref="BH30" ca="1" si="62">BD30+BH29</f>
        <v>1877520803</v>
      </c>
      <c r="BI30" s="1342"/>
      <c r="BJ30" s="1342"/>
      <c r="BK30" s="1343"/>
      <c r="BL30" s="1341">
        <f t="shared" ref="BL30" ca="1" si="63">BH30+BL29</f>
        <v>1877520803</v>
      </c>
      <c r="BM30" s="1342"/>
      <c r="BN30" s="1342"/>
      <c r="BO30" s="1343"/>
      <c r="BP30" s="1012"/>
    </row>
    <row r="31" spans="1:68" ht="16.5" thickBot="1">
      <c r="A31" s="1360" t="s">
        <v>776</v>
      </c>
      <c r="B31" s="1300"/>
      <c r="C31" s="712"/>
      <c r="D31" s="517"/>
      <c r="E31" s="517"/>
      <c r="F31" s="517"/>
      <c r="G31" s="517"/>
      <c r="H31" s="517"/>
      <c r="I31" s="517"/>
      <c r="J31" s="517"/>
      <c r="K31" s="517"/>
      <c r="L31" s="517"/>
      <c r="M31" s="517"/>
      <c r="N31" s="517"/>
      <c r="O31" s="517"/>
      <c r="P31" s="517"/>
      <c r="Q31" s="517"/>
      <c r="R31" s="517"/>
      <c r="S31" s="517"/>
      <c r="T31" s="517"/>
      <c r="U31" s="517"/>
      <c r="V31" s="518"/>
      <c r="W31" s="518"/>
      <c r="X31" s="518"/>
      <c r="Y31" s="518"/>
      <c r="Z31" s="518"/>
      <c r="AA31" s="518"/>
      <c r="AB31" s="518"/>
      <c r="AC31" s="518"/>
      <c r="AD31" s="518"/>
      <c r="AE31" s="518"/>
      <c r="AF31" s="518"/>
      <c r="AG31" s="518"/>
      <c r="AH31" s="518"/>
      <c r="AI31" s="518"/>
      <c r="AJ31" s="518"/>
      <c r="AK31" s="518"/>
      <c r="AL31" s="518"/>
      <c r="AM31" s="518"/>
      <c r="AN31" s="518"/>
      <c r="AO31" s="518"/>
      <c r="AP31" s="518"/>
      <c r="AQ31" s="518"/>
      <c r="AR31" s="518"/>
      <c r="AS31" s="518"/>
      <c r="AT31" s="518"/>
      <c r="AU31" s="518"/>
      <c r="AV31" s="518"/>
      <c r="AW31" s="518"/>
      <c r="AX31" s="518"/>
      <c r="AY31" s="518"/>
      <c r="AZ31" s="517"/>
      <c r="BA31" s="517"/>
      <c r="BB31" s="518"/>
      <c r="BC31" s="518"/>
      <c r="BD31" s="518"/>
      <c r="BE31" s="518"/>
      <c r="BF31" s="518"/>
      <c r="BG31" s="518"/>
      <c r="BH31" s="517"/>
      <c r="BI31" s="517"/>
      <c r="BJ31" s="518"/>
      <c r="BK31" s="518"/>
      <c r="BL31" s="518"/>
      <c r="BM31" s="518"/>
      <c r="BN31" s="518"/>
      <c r="BO31" s="518"/>
    </row>
    <row r="32" spans="1:68" ht="23.25" customHeight="1" thickBot="1">
      <c r="A32" s="713"/>
      <c r="B32" s="687"/>
      <c r="C32" s="687"/>
      <c r="D32" s="1357">
        <v>1</v>
      </c>
      <c r="E32" s="1358"/>
      <c r="F32" s="1358"/>
      <c r="G32" s="1359"/>
      <c r="H32" s="1357">
        <v>2</v>
      </c>
      <c r="I32" s="1358"/>
      <c r="J32" s="1358"/>
      <c r="K32" s="1359"/>
      <c r="L32" s="1357">
        <v>3</v>
      </c>
      <c r="M32" s="1358"/>
      <c r="N32" s="1358"/>
      <c r="O32" s="1359"/>
      <c r="P32" s="1357">
        <v>4</v>
      </c>
      <c r="Q32" s="1358"/>
      <c r="R32" s="1358"/>
      <c r="S32" s="1359"/>
      <c r="T32" s="1357">
        <v>5</v>
      </c>
      <c r="U32" s="1358"/>
      <c r="V32" s="1358"/>
      <c r="W32" s="1359"/>
      <c r="X32" s="1357">
        <v>6</v>
      </c>
      <c r="Y32" s="1358"/>
      <c r="Z32" s="1358"/>
      <c r="AA32" s="1359"/>
      <c r="AB32" s="1357">
        <v>7</v>
      </c>
      <c r="AC32" s="1358"/>
      <c r="AD32" s="1358"/>
      <c r="AE32" s="1359"/>
      <c r="AF32" s="1357">
        <v>8</v>
      </c>
      <c r="AG32" s="1358"/>
      <c r="AH32" s="1358"/>
      <c r="AI32" s="1359"/>
      <c r="AJ32" s="1357">
        <v>9</v>
      </c>
      <c r="AK32" s="1358"/>
      <c r="AL32" s="1358"/>
      <c r="AM32" s="1359"/>
      <c r="AN32" s="1357">
        <v>10</v>
      </c>
      <c r="AO32" s="1358"/>
      <c r="AP32" s="1358"/>
      <c r="AQ32" s="1359"/>
      <c r="AR32" s="1357">
        <v>11</v>
      </c>
      <c r="AS32" s="1358"/>
      <c r="AT32" s="1358"/>
      <c r="AU32" s="1359"/>
      <c r="AV32" s="1357">
        <v>12</v>
      </c>
      <c r="AW32" s="1358"/>
      <c r="AX32" s="1358"/>
      <c r="AY32" s="1359"/>
      <c r="AZ32" s="1357">
        <v>13</v>
      </c>
      <c r="BA32" s="1358"/>
      <c r="BB32" s="1358"/>
      <c r="BC32" s="1359"/>
      <c r="BD32" s="1357">
        <v>14</v>
      </c>
      <c r="BE32" s="1358"/>
      <c r="BF32" s="1358"/>
      <c r="BG32" s="1359"/>
      <c r="BH32" s="1357">
        <v>15</v>
      </c>
      <c r="BI32" s="1358"/>
      <c r="BJ32" s="1358"/>
      <c r="BK32" s="1359"/>
      <c r="BL32" s="1357">
        <v>16</v>
      </c>
      <c r="BM32" s="1358"/>
      <c r="BN32" s="1358"/>
      <c r="BO32" s="1358"/>
      <c r="BP32" s="1013" t="s">
        <v>15</v>
      </c>
    </row>
    <row r="33" spans="1:68" ht="22.5" customHeight="1" thickBot="1">
      <c r="A33" s="1361" t="s">
        <v>775</v>
      </c>
      <c r="B33" s="1362"/>
      <c r="C33" s="717"/>
      <c r="D33" s="1353">
        <f ca="1">+D30/$BP$29</f>
        <v>1.9265118097335937E-3</v>
      </c>
      <c r="E33" s="1354"/>
      <c r="F33" s="1354"/>
      <c r="G33" s="1355"/>
      <c r="H33" s="1353">
        <f t="shared" ref="H33" ca="1" si="64">+H30/$BP$29</f>
        <v>3.8530225542326522E-3</v>
      </c>
      <c r="I33" s="1354"/>
      <c r="J33" s="1354"/>
      <c r="K33" s="1355"/>
      <c r="L33" s="1353">
        <f t="shared" ref="L33" ca="1" si="65">+L30/$BP$29</f>
        <v>1.2889937603530244E-2</v>
      </c>
      <c r="M33" s="1354"/>
      <c r="N33" s="1354"/>
      <c r="O33" s="1355"/>
      <c r="P33" s="1353">
        <f t="shared" ref="P33" ca="1" si="66">+P30/$BP$29</f>
        <v>0.15037285741328749</v>
      </c>
      <c r="Q33" s="1354"/>
      <c r="R33" s="1354"/>
      <c r="S33" s="1355"/>
      <c r="T33" s="1353">
        <f t="shared" ref="T33" ca="1" si="67">+T30/$BP$29</f>
        <v>0.30469266603380479</v>
      </c>
      <c r="U33" s="1354"/>
      <c r="V33" s="1354"/>
      <c r="W33" s="1355"/>
      <c r="X33" s="1353">
        <f t="shared" ref="X33" ca="1" si="68">+X30/$BP$29</f>
        <v>0.4554645496516504</v>
      </c>
      <c r="Y33" s="1354"/>
      <c r="Z33" s="1354"/>
      <c r="AA33" s="1355"/>
      <c r="AB33" s="1353">
        <f t="shared" ref="AB33" ca="1" si="69">+AB30/$BP$29</f>
        <v>0.61307592180111781</v>
      </c>
      <c r="AC33" s="1354"/>
      <c r="AD33" s="1354"/>
      <c r="AE33" s="1355"/>
      <c r="AF33" s="1353">
        <f t="shared" ref="AF33" ca="1" si="70">+AF30/$BP$29</f>
        <v>0.77068729448320261</v>
      </c>
      <c r="AG33" s="1354"/>
      <c r="AH33" s="1354"/>
      <c r="AI33" s="1355"/>
      <c r="AJ33" s="1353">
        <f t="shared" ref="AJ33" ca="1" si="71">+AJ30/$BP$29</f>
        <v>0.9446034287163102</v>
      </c>
      <c r="AK33" s="1354"/>
      <c r="AL33" s="1354"/>
      <c r="AM33" s="1355"/>
      <c r="AN33" s="1353">
        <f t="shared" ref="AN33" ca="1" si="72">+AN30/$BP$29</f>
        <v>1</v>
      </c>
      <c r="AO33" s="1354"/>
      <c r="AP33" s="1354"/>
      <c r="AQ33" s="1355"/>
      <c r="AR33" s="1353">
        <f t="shared" ref="AR33" ca="1" si="73">+AR30/$BP$29</f>
        <v>1</v>
      </c>
      <c r="AS33" s="1354"/>
      <c r="AT33" s="1354"/>
      <c r="AU33" s="1355"/>
      <c r="AV33" s="1353">
        <f t="shared" ref="AV33" ca="1" si="74">+AV30/$BP$29</f>
        <v>1</v>
      </c>
      <c r="AW33" s="1354"/>
      <c r="AX33" s="1354"/>
      <c r="AY33" s="1355"/>
      <c r="AZ33" s="1353">
        <f t="shared" ref="AZ33" ca="1" si="75">+AZ30/$BP$29</f>
        <v>1</v>
      </c>
      <c r="BA33" s="1354"/>
      <c r="BB33" s="1354"/>
      <c r="BC33" s="1355"/>
      <c r="BD33" s="1353">
        <f t="shared" ref="BD33" ca="1" si="76">+BD30/$BP$29</f>
        <v>1</v>
      </c>
      <c r="BE33" s="1354"/>
      <c r="BF33" s="1354"/>
      <c r="BG33" s="1355"/>
      <c r="BH33" s="1353">
        <f t="shared" ref="BH33" ca="1" si="77">+BH30/$BP$29</f>
        <v>1</v>
      </c>
      <c r="BI33" s="1354"/>
      <c r="BJ33" s="1354"/>
      <c r="BK33" s="1355"/>
      <c r="BL33" s="1353">
        <f t="shared" ref="BL33" ca="1" si="78">+BL30/$BP$29</f>
        <v>1</v>
      </c>
      <c r="BM33" s="1354"/>
      <c r="BN33" s="1354"/>
      <c r="BO33" s="1354"/>
      <c r="BP33" s="1014">
        <f ca="1">BP27+BP29+BP30</f>
        <v>1877520803</v>
      </c>
    </row>
    <row r="34" spans="1:68" ht="39" customHeight="1">
      <c r="A34" s="716"/>
      <c r="B34" s="716"/>
      <c r="C34" s="716"/>
      <c r="D34" s="519"/>
      <c r="E34" s="519"/>
      <c r="F34" s="519"/>
      <c r="G34" s="519"/>
      <c r="H34" s="519"/>
      <c r="I34" s="519"/>
      <c r="J34" s="519"/>
      <c r="K34" s="519"/>
      <c r="L34" s="519"/>
      <c r="M34" s="519"/>
      <c r="N34" s="519"/>
      <c r="O34" s="519"/>
      <c r="P34" s="519"/>
      <c r="Q34" s="519"/>
      <c r="R34" s="519"/>
      <c r="S34" s="519"/>
      <c r="T34" s="519"/>
      <c r="U34" s="519"/>
      <c r="V34" s="519"/>
      <c r="W34" s="519"/>
      <c r="X34" s="520"/>
      <c r="Y34" s="520"/>
      <c r="Z34" s="520"/>
      <c r="AA34" s="520"/>
      <c r="AB34" s="520"/>
      <c r="AC34" s="520"/>
      <c r="AD34" s="520"/>
      <c r="AE34" s="520"/>
      <c r="AF34" s="520"/>
      <c r="AG34" s="520"/>
      <c r="AH34" s="520"/>
      <c r="AI34" s="520"/>
      <c r="AJ34" s="520"/>
      <c r="AK34" s="520"/>
      <c r="AL34" s="520"/>
      <c r="AM34" s="520"/>
      <c r="AN34" s="520"/>
      <c r="AO34" s="520"/>
      <c r="AP34" s="520"/>
      <c r="AQ34" s="520"/>
    </row>
    <row r="35" spans="1:68" ht="13.5" customHeight="1">
      <c r="A35" s="1356"/>
      <c r="B35" s="1356"/>
      <c r="C35" s="1356"/>
      <c r="D35" s="1356"/>
      <c r="E35" s="1356"/>
      <c r="F35" s="1356"/>
      <c r="G35" s="1356"/>
      <c r="H35" s="1356"/>
      <c r="I35" s="1356"/>
      <c r="J35" s="1356"/>
      <c r="K35" s="1356"/>
      <c r="L35" s="1356"/>
      <c r="M35" s="1356"/>
      <c r="N35" s="1356"/>
      <c r="O35" s="1356"/>
      <c r="P35" s="1356"/>
      <c r="Q35" s="1356"/>
      <c r="R35" s="1356"/>
      <c r="S35" s="1356"/>
      <c r="T35" s="1356"/>
      <c r="U35" s="1356"/>
      <c r="V35" s="1356"/>
      <c r="W35" s="1356"/>
      <c r="X35" s="1356"/>
      <c r="Y35" s="1356"/>
      <c r="Z35" s="1356"/>
      <c r="AA35" s="1356"/>
      <c r="AB35" s="1356"/>
      <c r="AC35" s="1356"/>
      <c r="AD35" s="1356"/>
      <c r="AE35" s="1356"/>
      <c r="AF35" s="1356"/>
      <c r="AG35" s="1356"/>
      <c r="AH35" s="1356"/>
      <c r="AI35" s="1356"/>
      <c r="AJ35" s="1356"/>
      <c r="AK35" s="1356"/>
      <c r="AL35" s="1356"/>
      <c r="AM35" s="1356"/>
      <c r="AN35" s="1356"/>
      <c r="AO35" s="1356"/>
      <c r="AP35" s="1356"/>
      <c r="AQ35" s="1356"/>
      <c r="AR35" s="1356"/>
    </row>
    <row r="36" spans="1:68" ht="18">
      <c r="A36" s="1364" t="s">
        <v>858</v>
      </c>
      <c r="B36" s="1364"/>
      <c r="C36" s="716"/>
      <c r="D36" s="519"/>
      <c r="E36" s="519"/>
      <c r="F36" s="519"/>
      <c r="G36" s="519"/>
      <c r="H36" s="519"/>
      <c r="I36" s="519"/>
      <c r="J36" s="519"/>
      <c r="K36" s="519"/>
      <c r="L36" s="1365"/>
      <c r="M36" s="1365"/>
      <c r="N36" s="1365"/>
      <c r="O36" s="1365"/>
      <c r="P36" s="1365"/>
      <c r="Q36" s="1365"/>
      <c r="R36" s="1365"/>
      <c r="S36" s="1365"/>
      <c r="T36" s="519"/>
      <c r="U36" s="519"/>
      <c r="V36" s="519"/>
      <c r="W36" s="519"/>
      <c r="X36" s="520"/>
      <c r="Y36" s="520"/>
      <c r="Z36" s="1366"/>
      <c r="AA36" s="1366"/>
      <c r="AB36" s="1366"/>
      <c r="AC36" s="1366"/>
      <c r="AD36" s="520"/>
      <c r="AE36" s="520"/>
      <c r="AF36" s="520"/>
      <c r="AG36" s="520"/>
      <c r="AH36" s="520"/>
      <c r="AI36" s="520"/>
      <c r="AJ36" s="520"/>
      <c r="AK36" s="520"/>
      <c r="AL36" s="520"/>
      <c r="AM36" s="520"/>
      <c r="AN36" s="520"/>
      <c r="AO36" s="520"/>
      <c r="AP36" s="520"/>
      <c r="AQ36" s="520"/>
      <c r="AR36" s="521"/>
    </row>
    <row r="37" spans="1:68">
      <c r="A37" s="716"/>
      <c r="B37" s="716"/>
      <c r="C37" s="688"/>
      <c r="D37" s="715"/>
      <c r="E37" s="715"/>
      <c r="F37" s="715"/>
      <c r="G37" s="715"/>
      <c r="H37" s="715"/>
      <c r="I37" s="715"/>
      <c r="J37" s="715"/>
      <c r="K37" s="715"/>
      <c r="L37" s="715"/>
      <c r="M37" s="715"/>
      <c r="N37" s="715"/>
      <c r="O37" s="715"/>
      <c r="P37" s="715"/>
      <c r="Q37" s="715"/>
      <c r="R37" s="715"/>
      <c r="S37" s="715"/>
      <c r="T37" s="715"/>
      <c r="U37" s="715"/>
      <c r="V37" s="715"/>
      <c r="W37" s="715"/>
      <c r="X37" s="715"/>
      <c r="Y37" s="715"/>
      <c r="Z37" s="715"/>
      <c r="AA37" s="715"/>
      <c r="AB37" s="715"/>
      <c r="AC37" s="715"/>
      <c r="AD37" s="715"/>
      <c r="AE37" s="715"/>
      <c r="AF37" s="715"/>
      <c r="AG37" s="715"/>
      <c r="AH37" s="715"/>
      <c r="AI37" s="715"/>
      <c r="AJ37" s="715"/>
      <c r="AK37" s="715"/>
      <c r="AL37" s="715"/>
      <c r="AM37" s="715"/>
      <c r="AN37" s="715"/>
      <c r="AO37" s="715"/>
      <c r="AP37" s="715"/>
      <c r="AQ37" s="715"/>
      <c r="AR37" s="516"/>
    </row>
    <row r="38" spans="1:68">
      <c r="A38" s="716"/>
      <c r="B38" s="716"/>
      <c r="C38" s="716"/>
      <c r="D38" s="519"/>
      <c r="E38" s="519"/>
      <c r="F38" s="519"/>
      <c r="G38" s="519"/>
      <c r="H38" s="519"/>
      <c r="I38" s="519"/>
      <c r="J38" s="519"/>
      <c r="K38" s="519"/>
      <c r="L38" s="1365"/>
      <c r="M38" s="1365"/>
      <c r="N38" s="1365"/>
      <c r="O38" s="1365"/>
      <c r="P38" s="519"/>
      <c r="Q38" s="519"/>
      <c r="R38" s="519"/>
      <c r="S38" s="519"/>
      <c r="T38" s="519"/>
      <c r="U38" s="519"/>
      <c r="V38" s="519"/>
      <c r="W38" s="519"/>
      <c r="X38" s="520"/>
      <c r="Y38" s="520"/>
      <c r="Z38" s="520"/>
      <c r="AA38" s="520"/>
      <c r="AB38" s="520"/>
      <c r="AC38" s="520"/>
      <c r="AD38" s="520"/>
      <c r="AE38" s="520"/>
      <c r="AF38" s="520"/>
      <c r="AG38" s="520"/>
      <c r="AH38" s="520"/>
      <c r="AI38" s="520"/>
      <c r="AJ38" s="520"/>
      <c r="AK38" s="520"/>
      <c r="AL38" s="520"/>
      <c r="AM38" s="520"/>
      <c r="AN38" s="520"/>
      <c r="AO38" s="520"/>
      <c r="AP38" s="520"/>
      <c r="AQ38" s="520"/>
    </row>
    <row r="39" spans="1:68">
      <c r="A39" s="1023" t="s">
        <v>12</v>
      </c>
      <c r="B39" s="1024"/>
      <c r="C39"/>
      <c r="Z39" s="688"/>
      <c r="AA39" s="688"/>
      <c r="AB39" s="688"/>
      <c r="AC39" s="688"/>
      <c r="AD39" s="688"/>
      <c r="AE39" s="688"/>
      <c r="AF39" s="688"/>
      <c r="AG39" s="688"/>
      <c r="AH39" s="688"/>
      <c r="AI39" s="688"/>
      <c r="AJ39" s="688"/>
      <c r="AK39" s="688"/>
      <c r="AL39" s="688"/>
      <c r="AM39" s="688"/>
      <c r="AN39" s="688"/>
      <c r="AO39" s="688"/>
      <c r="AP39" s="688"/>
      <c r="AQ39" s="688"/>
    </row>
    <row r="40" spans="1:68">
      <c r="A40" s="1025" t="s">
        <v>1084</v>
      </c>
      <c r="B40" s="1026"/>
      <c r="C40"/>
      <c r="G40" s="1367"/>
      <c r="H40" s="1368"/>
      <c r="I40" s="1368"/>
      <c r="J40" s="1368"/>
      <c r="K40" s="1368"/>
      <c r="L40" s="1368"/>
      <c r="M40" s="1368"/>
      <c r="N40" s="1368"/>
      <c r="O40" s="1368"/>
      <c r="P40" s="1368"/>
      <c r="Q40" s="1368"/>
      <c r="R40" s="1368"/>
      <c r="S40" s="1368"/>
      <c r="T40" s="1368"/>
      <c r="U40" s="1368"/>
      <c r="V40" s="1368"/>
      <c r="W40" s="1368"/>
      <c r="X40" s="1368"/>
      <c r="Z40" s="716"/>
      <c r="AA40" s="716"/>
      <c r="AB40" s="716"/>
      <c r="AC40" s="716"/>
      <c r="AD40" s="716"/>
      <c r="AE40" s="716"/>
      <c r="AF40" s="716"/>
      <c r="AG40" s="716"/>
      <c r="AH40" s="716"/>
      <c r="AI40" s="716"/>
      <c r="AJ40" s="716"/>
      <c r="AK40" s="716"/>
      <c r="AL40" s="716"/>
      <c r="AM40" s="716"/>
      <c r="AN40" s="716"/>
      <c r="AO40" s="716"/>
      <c r="AP40" s="716"/>
      <c r="AQ40" s="716"/>
    </row>
    <row r="41" spans="1:68" ht="16.5">
      <c r="A41" s="1023" t="s">
        <v>1085</v>
      </c>
      <c r="B41" s="1027"/>
      <c r="C41"/>
      <c r="G41" s="1363"/>
      <c r="H41" s="1363"/>
      <c r="I41" s="1363"/>
      <c r="J41" s="1363"/>
      <c r="K41" s="1363"/>
      <c r="L41" s="1363"/>
      <c r="M41" s="1363"/>
      <c r="N41" s="1363"/>
      <c r="O41" s="1363"/>
      <c r="P41" s="1363"/>
      <c r="Q41" s="1363"/>
      <c r="R41" s="1363"/>
      <c r="S41" s="1363"/>
      <c r="T41" s="1363"/>
      <c r="U41" s="1363"/>
      <c r="V41" s="1363"/>
      <c r="W41" s="1363"/>
      <c r="X41" s="1363"/>
      <c r="Z41" s="719"/>
      <c r="AA41" s="719"/>
      <c r="AB41" s="719"/>
      <c r="AC41" s="719"/>
      <c r="AD41" s="719"/>
      <c r="AE41" s="719"/>
      <c r="AF41" s="719"/>
      <c r="AG41" s="719"/>
      <c r="AH41" s="719"/>
      <c r="AI41" s="719"/>
      <c r="AJ41" s="719"/>
      <c r="AK41" s="719"/>
      <c r="AL41" s="719"/>
      <c r="AM41" s="719"/>
      <c r="AN41" s="719"/>
      <c r="AO41" s="719"/>
      <c r="AP41" s="719"/>
      <c r="AQ41" s="719"/>
    </row>
    <row r="42" spans="1:68">
      <c r="B42" s="525"/>
      <c r="G42" s="1363"/>
      <c r="H42" s="1363"/>
      <c r="I42" s="1363"/>
      <c r="J42" s="1363"/>
      <c r="K42" s="1363"/>
      <c r="L42" s="1363"/>
      <c r="M42" s="1363"/>
      <c r="N42" s="1363"/>
      <c r="O42" s="1363"/>
      <c r="P42" s="1363"/>
      <c r="Q42" s="1363"/>
      <c r="R42" s="1363"/>
      <c r="S42" s="1363"/>
      <c r="T42" s="1363"/>
      <c r="U42" s="1363"/>
      <c r="V42" s="1363"/>
      <c r="W42" s="1363"/>
      <c r="X42" s="1363"/>
      <c r="AR42" s="516"/>
    </row>
  </sheetData>
  <mergeCells count="557">
    <mergeCell ref="BP6:BP7"/>
    <mergeCell ref="AR32:AU32"/>
    <mergeCell ref="AV32:AY32"/>
    <mergeCell ref="AZ32:BC32"/>
    <mergeCell ref="BD32:BG32"/>
    <mergeCell ref="BH32:BK32"/>
    <mergeCell ref="BL32:BO32"/>
    <mergeCell ref="AR33:AU33"/>
    <mergeCell ref="AV33:AY33"/>
    <mergeCell ref="AZ33:BC33"/>
    <mergeCell ref="BD33:BG33"/>
    <mergeCell ref="BH33:BK33"/>
    <mergeCell ref="BL33:BO33"/>
    <mergeCell ref="AR29:AU29"/>
    <mergeCell ref="AV29:AY29"/>
    <mergeCell ref="AZ29:BC29"/>
    <mergeCell ref="BD29:BG29"/>
    <mergeCell ref="BH29:BK29"/>
    <mergeCell ref="BL29:BO29"/>
    <mergeCell ref="AR30:AU30"/>
    <mergeCell ref="AV30:AY30"/>
    <mergeCell ref="AZ30:BC30"/>
    <mergeCell ref="BD30:BG30"/>
    <mergeCell ref="BH30:BK30"/>
    <mergeCell ref="AR26:AU26"/>
    <mergeCell ref="AV26:AY26"/>
    <mergeCell ref="AZ26:BC26"/>
    <mergeCell ref="BD26:BG26"/>
    <mergeCell ref="BH26:BK26"/>
    <mergeCell ref="BL26:BO26"/>
    <mergeCell ref="BL30:BO30"/>
    <mergeCell ref="AR27:AU27"/>
    <mergeCell ref="AV27:AY27"/>
    <mergeCell ref="AZ27:BC27"/>
    <mergeCell ref="BD27:BG27"/>
    <mergeCell ref="BH27:BK27"/>
    <mergeCell ref="BL27:BO27"/>
    <mergeCell ref="AR28:AU28"/>
    <mergeCell ref="AV28:AY28"/>
    <mergeCell ref="AZ28:BC28"/>
    <mergeCell ref="BD28:BG28"/>
    <mergeCell ref="BH28:BK28"/>
    <mergeCell ref="BL28:BO28"/>
    <mergeCell ref="BJ23:BK23"/>
    <mergeCell ref="BL23:BM23"/>
    <mergeCell ref="BN23:BO23"/>
    <mergeCell ref="AR24:AU24"/>
    <mergeCell ref="AV24:AY24"/>
    <mergeCell ref="AZ24:BC24"/>
    <mergeCell ref="BD24:BG24"/>
    <mergeCell ref="BH24:BK24"/>
    <mergeCell ref="BL24:BO24"/>
    <mergeCell ref="AR23:AS23"/>
    <mergeCell ref="AT23:AU23"/>
    <mergeCell ref="AV23:AW23"/>
    <mergeCell ref="AX23:AY23"/>
    <mergeCell ref="AZ23:BA23"/>
    <mergeCell ref="BB23:BC23"/>
    <mergeCell ref="BD23:BE23"/>
    <mergeCell ref="BF23:BG23"/>
    <mergeCell ref="BH23:BI23"/>
    <mergeCell ref="BJ21:BK21"/>
    <mergeCell ref="BL21:BM21"/>
    <mergeCell ref="BN21:BO21"/>
    <mergeCell ref="AJ22:AM22"/>
    <mergeCell ref="AV22:AY22"/>
    <mergeCell ref="AZ22:BC22"/>
    <mergeCell ref="BD22:BG22"/>
    <mergeCell ref="BH22:BK22"/>
    <mergeCell ref="BL22:BO22"/>
    <mergeCell ref="AR21:AS21"/>
    <mergeCell ref="AT21:AU21"/>
    <mergeCell ref="AV21:AW21"/>
    <mergeCell ref="AX21:AY21"/>
    <mergeCell ref="AZ21:BA21"/>
    <mergeCell ref="BB21:BC21"/>
    <mergeCell ref="BD21:BE21"/>
    <mergeCell ref="BF21:BG21"/>
    <mergeCell ref="BH21:BI21"/>
    <mergeCell ref="BJ19:BK19"/>
    <mergeCell ref="BL19:BM19"/>
    <mergeCell ref="BN19:BO19"/>
    <mergeCell ref="AR20:AU20"/>
    <mergeCell ref="AV20:AY20"/>
    <mergeCell ref="AZ20:BC20"/>
    <mergeCell ref="BD20:BG20"/>
    <mergeCell ref="BH20:BK20"/>
    <mergeCell ref="BL20:BO20"/>
    <mergeCell ref="AR19:AS19"/>
    <mergeCell ref="AT19:AU19"/>
    <mergeCell ref="AV19:AW19"/>
    <mergeCell ref="AX19:AY19"/>
    <mergeCell ref="AZ19:BA19"/>
    <mergeCell ref="BB19:BC19"/>
    <mergeCell ref="BD19:BE19"/>
    <mergeCell ref="BF19:BG19"/>
    <mergeCell ref="BH19:BI19"/>
    <mergeCell ref="BJ17:BK17"/>
    <mergeCell ref="BL17:BM17"/>
    <mergeCell ref="BN17:BO17"/>
    <mergeCell ref="AR18:AU18"/>
    <mergeCell ref="AV18:AY18"/>
    <mergeCell ref="AZ18:BC18"/>
    <mergeCell ref="BD18:BG18"/>
    <mergeCell ref="BH18:BK18"/>
    <mergeCell ref="BL18:BO18"/>
    <mergeCell ref="AR17:AS17"/>
    <mergeCell ref="AT17:AU17"/>
    <mergeCell ref="AV17:AW17"/>
    <mergeCell ref="AX17:AY17"/>
    <mergeCell ref="AZ17:BA17"/>
    <mergeCell ref="BB17:BC17"/>
    <mergeCell ref="BD17:BE17"/>
    <mergeCell ref="BF17:BG17"/>
    <mergeCell ref="BH17:BI17"/>
    <mergeCell ref="BJ15:BK15"/>
    <mergeCell ref="BL15:BM15"/>
    <mergeCell ref="BN15:BO15"/>
    <mergeCell ref="AR16:AU16"/>
    <mergeCell ref="AV16:AY16"/>
    <mergeCell ref="AZ16:BC16"/>
    <mergeCell ref="BD16:BG16"/>
    <mergeCell ref="BH16:BK16"/>
    <mergeCell ref="BL16:BO16"/>
    <mergeCell ref="AR15:AS15"/>
    <mergeCell ref="AT15:AU15"/>
    <mergeCell ref="AV15:AW15"/>
    <mergeCell ref="AX15:AY15"/>
    <mergeCell ref="AZ15:BA15"/>
    <mergeCell ref="BB15:BC15"/>
    <mergeCell ref="BD15:BE15"/>
    <mergeCell ref="BF15:BG15"/>
    <mergeCell ref="BH15:BI15"/>
    <mergeCell ref="BJ13:BK13"/>
    <mergeCell ref="BL13:BM13"/>
    <mergeCell ref="BN13:BO13"/>
    <mergeCell ref="AR14:AU14"/>
    <mergeCell ref="AV14:AY14"/>
    <mergeCell ref="AZ14:BC14"/>
    <mergeCell ref="BD14:BG14"/>
    <mergeCell ref="BH14:BK14"/>
    <mergeCell ref="BL14:BO14"/>
    <mergeCell ref="AR13:AS13"/>
    <mergeCell ref="AT13:AU13"/>
    <mergeCell ref="AV13:AW13"/>
    <mergeCell ref="AX13:AY13"/>
    <mergeCell ref="AZ13:BA13"/>
    <mergeCell ref="BB13:BC13"/>
    <mergeCell ref="BD13:BE13"/>
    <mergeCell ref="BF13:BG13"/>
    <mergeCell ref="BH13:BI13"/>
    <mergeCell ref="BJ11:BK11"/>
    <mergeCell ref="BL11:BM11"/>
    <mergeCell ref="BN11:BO11"/>
    <mergeCell ref="AR12:AU12"/>
    <mergeCell ref="AV12:AY12"/>
    <mergeCell ref="AZ12:BC12"/>
    <mergeCell ref="BD12:BG12"/>
    <mergeCell ref="BH12:BK12"/>
    <mergeCell ref="BL12:BO12"/>
    <mergeCell ref="AR11:AS11"/>
    <mergeCell ref="AT11:AU11"/>
    <mergeCell ref="AV11:AW11"/>
    <mergeCell ref="AX11:AY11"/>
    <mergeCell ref="AZ11:BA11"/>
    <mergeCell ref="BB11:BC11"/>
    <mergeCell ref="BD11:BE11"/>
    <mergeCell ref="BF11:BG11"/>
    <mergeCell ref="BH11:BI11"/>
    <mergeCell ref="BJ9:BK9"/>
    <mergeCell ref="BL9:BM9"/>
    <mergeCell ref="BN9:BO9"/>
    <mergeCell ref="AR7:AU7"/>
    <mergeCell ref="AV7:AY7"/>
    <mergeCell ref="AZ7:BC7"/>
    <mergeCell ref="BD7:BG7"/>
    <mergeCell ref="AR10:AU10"/>
    <mergeCell ref="AV10:AY10"/>
    <mergeCell ref="AZ10:BC10"/>
    <mergeCell ref="BD10:BG10"/>
    <mergeCell ref="BH10:BK10"/>
    <mergeCell ref="BL10:BO10"/>
    <mergeCell ref="AR9:AS9"/>
    <mergeCell ref="AT9:AU9"/>
    <mergeCell ref="AV9:AW9"/>
    <mergeCell ref="AX9:AY9"/>
    <mergeCell ref="AZ9:BA9"/>
    <mergeCell ref="BB9:BC9"/>
    <mergeCell ref="BD9:BE9"/>
    <mergeCell ref="BF9:BG9"/>
    <mergeCell ref="BH9:BI9"/>
    <mergeCell ref="AB33:AE33"/>
    <mergeCell ref="G41:X41"/>
    <mergeCell ref="G42:X42"/>
    <mergeCell ref="A36:B36"/>
    <mergeCell ref="L36:O36"/>
    <mergeCell ref="P36:S36"/>
    <mergeCell ref="Z36:AC36"/>
    <mergeCell ref="L38:O38"/>
    <mergeCell ref="G40:X40"/>
    <mergeCell ref="T32:W32"/>
    <mergeCell ref="X32:AA32"/>
    <mergeCell ref="A33:B33"/>
    <mergeCell ref="D33:G33"/>
    <mergeCell ref="H33:K33"/>
    <mergeCell ref="L33:O33"/>
    <mergeCell ref="P33:S33"/>
    <mergeCell ref="T33:W33"/>
    <mergeCell ref="X33:AA33"/>
    <mergeCell ref="P30:S30"/>
    <mergeCell ref="T30:W30"/>
    <mergeCell ref="AF33:AI33"/>
    <mergeCell ref="AJ33:AM33"/>
    <mergeCell ref="AN33:AQ33"/>
    <mergeCell ref="A35:AR35"/>
    <mergeCell ref="AB32:AE32"/>
    <mergeCell ref="AF32:AI32"/>
    <mergeCell ref="AJ32:AM32"/>
    <mergeCell ref="AN32:AQ32"/>
    <mergeCell ref="X30:AA30"/>
    <mergeCell ref="AB30:AE30"/>
    <mergeCell ref="AF30:AI30"/>
    <mergeCell ref="AJ30:AM30"/>
    <mergeCell ref="AN30:AQ30"/>
    <mergeCell ref="A31:B31"/>
    <mergeCell ref="A30:C30"/>
    <mergeCell ref="D30:G30"/>
    <mergeCell ref="H30:K30"/>
    <mergeCell ref="L30:O30"/>
    <mergeCell ref="D32:G32"/>
    <mergeCell ref="H32:K32"/>
    <mergeCell ref="L32:O32"/>
    <mergeCell ref="P32:S32"/>
    <mergeCell ref="AB29:AE29"/>
    <mergeCell ref="AF29:AI29"/>
    <mergeCell ref="AJ29:AM29"/>
    <mergeCell ref="AN29:AQ29"/>
    <mergeCell ref="X28:AA28"/>
    <mergeCell ref="AB28:AE28"/>
    <mergeCell ref="AF28:AI28"/>
    <mergeCell ref="AJ28:AM28"/>
    <mergeCell ref="AN28:AQ28"/>
    <mergeCell ref="A29:C29"/>
    <mergeCell ref="D29:G29"/>
    <mergeCell ref="H29:K29"/>
    <mergeCell ref="L29:O29"/>
    <mergeCell ref="P29:S29"/>
    <mergeCell ref="X27:AA27"/>
    <mergeCell ref="T29:W29"/>
    <mergeCell ref="X29:AA29"/>
    <mergeCell ref="A27:C28"/>
    <mergeCell ref="D27:G27"/>
    <mergeCell ref="H27:K27"/>
    <mergeCell ref="L27:O27"/>
    <mergeCell ref="P27:S27"/>
    <mergeCell ref="T27:W27"/>
    <mergeCell ref="AN27:AQ27"/>
    <mergeCell ref="D28:G28"/>
    <mergeCell ref="H28:K28"/>
    <mergeCell ref="L28:O28"/>
    <mergeCell ref="P28:S28"/>
    <mergeCell ref="T28:W28"/>
    <mergeCell ref="AB27:AE27"/>
    <mergeCell ref="AF27:AI27"/>
    <mergeCell ref="AJ27:AM27"/>
    <mergeCell ref="V23:W23"/>
    <mergeCell ref="AP23:AQ23"/>
    <mergeCell ref="AF23:AG23"/>
    <mergeCell ref="AH23:AI23"/>
    <mergeCell ref="AB23:AC23"/>
    <mergeCell ref="AD23:AE23"/>
    <mergeCell ref="AN23:AO23"/>
    <mergeCell ref="X23:Y23"/>
    <mergeCell ref="Z23:AA23"/>
    <mergeCell ref="AJ23:AK23"/>
    <mergeCell ref="AL23:AM23"/>
    <mergeCell ref="T26:W26"/>
    <mergeCell ref="X26:AA26"/>
    <mergeCell ref="AB26:AE26"/>
    <mergeCell ref="AF26:AI26"/>
    <mergeCell ref="AJ26:AM26"/>
    <mergeCell ref="AN26:AQ26"/>
    <mergeCell ref="P24:S24"/>
    <mergeCell ref="L24:O24"/>
    <mergeCell ref="T24:W24"/>
    <mergeCell ref="X24:AA24"/>
    <mergeCell ref="AB25:AE25"/>
    <mergeCell ref="L26:O26"/>
    <mergeCell ref="P26:S26"/>
    <mergeCell ref="AF24:AI24"/>
    <mergeCell ref="AJ24:AM24"/>
    <mergeCell ref="AN24:AQ24"/>
    <mergeCell ref="AB24:AE24"/>
    <mergeCell ref="A23:A24"/>
    <mergeCell ref="B23:B24"/>
    <mergeCell ref="C23:C24"/>
    <mergeCell ref="D23:E23"/>
    <mergeCell ref="F23:G23"/>
    <mergeCell ref="H23:K23"/>
    <mergeCell ref="D24:G24"/>
    <mergeCell ref="H24:K24"/>
    <mergeCell ref="A25:C26"/>
    <mergeCell ref="D26:G26"/>
    <mergeCell ref="H26:K26"/>
    <mergeCell ref="L23:M23"/>
    <mergeCell ref="N23:O23"/>
    <mergeCell ref="P23:Q23"/>
    <mergeCell ref="R23:S23"/>
    <mergeCell ref="T23:U23"/>
    <mergeCell ref="AD21:AE21"/>
    <mergeCell ref="AF21:AG21"/>
    <mergeCell ref="AH21:AI21"/>
    <mergeCell ref="A21:A22"/>
    <mergeCell ref="B21:B22"/>
    <mergeCell ref="C21:C22"/>
    <mergeCell ref="D21:E21"/>
    <mergeCell ref="F21:G21"/>
    <mergeCell ref="H21:K21"/>
    <mergeCell ref="L21:M21"/>
    <mergeCell ref="N21:O21"/>
    <mergeCell ref="P21:Q21"/>
    <mergeCell ref="R21:S21"/>
    <mergeCell ref="T21:U21"/>
    <mergeCell ref="V21:W21"/>
    <mergeCell ref="D22:G22"/>
    <mergeCell ref="H22:K22"/>
    <mergeCell ref="L22:O22"/>
    <mergeCell ref="P22:S22"/>
    <mergeCell ref="T20:W20"/>
    <mergeCell ref="AF20:AI20"/>
    <mergeCell ref="AJ20:AM20"/>
    <mergeCell ref="AN20:AQ20"/>
    <mergeCell ref="AB22:AE22"/>
    <mergeCell ref="AF22:AI22"/>
    <mergeCell ref="AN22:AQ22"/>
    <mergeCell ref="AJ21:AK21"/>
    <mergeCell ref="Z19:AA19"/>
    <mergeCell ref="AB19:AC19"/>
    <mergeCell ref="AD19:AE19"/>
    <mergeCell ref="AF19:AG19"/>
    <mergeCell ref="AH19:AI19"/>
    <mergeCell ref="AP21:AQ21"/>
    <mergeCell ref="T22:W22"/>
    <mergeCell ref="X22:AA22"/>
    <mergeCell ref="X21:Y21"/>
    <mergeCell ref="Z21:AA21"/>
    <mergeCell ref="AB21:AC21"/>
    <mergeCell ref="AL21:AM21"/>
    <mergeCell ref="AN21:AO21"/>
    <mergeCell ref="AB20:AE20"/>
    <mergeCell ref="AN18:AQ18"/>
    <mergeCell ref="A19:A20"/>
    <mergeCell ref="B19:B20"/>
    <mergeCell ref="C19:C20"/>
    <mergeCell ref="D19:E19"/>
    <mergeCell ref="F19:G19"/>
    <mergeCell ref="H19:I19"/>
    <mergeCell ref="J19:K19"/>
    <mergeCell ref="AJ19:AK19"/>
    <mergeCell ref="L19:M19"/>
    <mergeCell ref="N19:O19"/>
    <mergeCell ref="P19:Q19"/>
    <mergeCell ref="R19:S19"/>
    <mergeCell ref="T19:U19"/>
    <mergeCell ref="AL19:AM19"/>
    <mergeCell ref="AN19:AO19"/>
    <mergeCell ref="AP19:AQ19"/>
    <mergeCell ref="D20:G20"/>
    <mergeCell ref="H20:K20"/>
    <mergeCell ref="L20:O20"/>
    <mergeCell ref="P20:S20"/>
    <mergeCell ref="X20:AA20"/>
    <mergeCell ref="X19:Y19"/>
    <mergeCell ref="V19:W19"/>
    <mergeCell ref="AL17:AM17"/>
    <mergeCell ref="AN17:AO17"/>
    <mergeCell ref="AP17:AQ17"/>
    <mergeCell ref="D18:G18"/>
    <mergeCell ref="H18:K18"/>
    <mergeCell ref="L18:O18"/>
    <mergeCell ref="P18:S18"/>
    <mergeCell ref="T18:W18"/>
    <mergeCell ref="X18:AA18"/>
    <mergeCell ref="AJ17:AK17"/>
    <mergeCell ref="N17:O17"/>
    <mergeCell ref="P17:Q17"/>
    <mergeCell ref="R17:S17"/>
    <mergeCell ref="T17:U17"/>
    <mergeCell ref="V17:W17"/>
    <mergeCell ref="X17:Y17"/>
    <mergeCell ref="AB18:AE18"/>
    <mergeCell ref="Z17:AA17"/>
    <mergeCell ref="AB17:AC17"/>
    <mergeCell ref="AD17:AE17"/>
    <mergeCell ref="AF17:AG17"/>
    <mergeCell ref="AH17:AI17"/>
    <mergeCell ref="AF18:AI18"/>
    <mergeCell ref="AJ18:AM18"/>
    <mergeCell ref="A17:A18"/>
    <mergeCell ref="B17:B18"/>
    <mergeCell ref="C17:C18"/>
    <mergeCell ref="D17:E17"/>
    <mergeCell ref="F17:G17"/>
    <mergeCell ref="H17:K17"/>
    <mergeCell ref="AB15:AC15"/>
    <mergeCell ref="AD15:AE15"/>
    <mergeCell ref="AF15:AG15"/>
    <mergeCell ref="N15:O15"/>
    <mergeCell ref="P15:Q15"/>
    <mergeCell ref="R15:S15"/>
    <mergeCell ref="T15:U15"/>
    <mergeCell ref="V15:W15"/>
    <mergeCell ref="D16:G16"/>
    <mergeCell ref="H16:K16"/>
    <mergeCell ref="L17:M17"/>
    <mergeCell ref="L16:O16"/>
    <mergeCell ref="P16:S16"/>
    <mergeCell ref="X16:AA16"/>
    <mergeCell ref="AB16:AE16"/>
    <mergeCell ref="Z15:AA15"/>
    <mergeCell ref="T16:W16"/>
    <mergeCell ref="AN16:AQ16"/>
    <mergeCell ref="AH15:AI15"/>
    <mergeCell ref="AJ15:AK15"/>
    <mergeCell ref="AN15:AO15"/>
    <mergeCell ref="AP15:AQ15"/>
    <mergeCell ref="A13:A14"/>
    <mergeCell ref="B13:B14"/>
    <mergeCell ref="C13:C14"/>
    <mergeCell ref="F13:G13"/>
    <mergeCell ref="H13:K13"/>
    <mergeCell ref="L13:M13"/>
    <mergeCell ref="A15:A16"/>
    <mergeCell ref="B15:B16"/>
    <mergeCell ref="C15:C16"/>
    <mergeCell ref="D15:E15"/>
    <mergeCell ref="F15:G15"/>
    <mergeCell ref="H15:K15"/>
    <mergeCell ref="L15:M15"/>
    <mergeCell ref="AL15:AM15"/>
    <mergeCell ref="X15:Y15"/>
    <mergeCell ref="AF16:AI16"/>
    <mergeCell ref="AJ16:AM16"/>
    <mergeCell ref="AN13:AO13"/>
    <mergeCell ref="AP13:AQ13"/>
    <mergeCell ref="D14:G14"/>
    <mergeCell ref="H14:K14"/>
    <mergeCell ref="P14:S14"/>
    <mergeCell ref="L14:O14"/>
    <mergeCell ref="X14:AA14"/>
    <mergeCell ref="AJ13:AK13"/>
    <mergeCell ref="N13:O13"/>
    <mergeCell ref="P13:Q13"/>
    <mergeCell ref="R13:S13"/>
    <mergeCell ref="T13:U13"/>
    <mergeCell ref="V13:W13"/>
    <mergeCell ref="X13:Y13"/>
    <mergeCell ref="AB14:AE14"/>
    <mergeCell ref="Z13:AA13"/>
    <mergeCell ref="AB13:AC13"/>
    <mergeCell ref="AD13:AE13"/>
    <mergeCell ref="AF13:AG13"/>
    <mergeCell ref="AH13:AI13"/>
    <mergeCell ref="AF14:AI14"/>
    <mergeCell ref="D13:E13"/>
    <mergeCell ref="AJ14:AM14"/>
    <mergeCell ref="AN14:AQ14"/>
    <mergeCell ref="V11:W11"/>
    <mergeCell ref="D12:G12"/>
    <mergeCell ref="H12:K12"/>
    <mergeCell ref="L12:O12"/>
    <mergeCell ref="T12:W12"/>
    <mergeCell ref="X12:AA12"/>
    <mergeCell ref="AB12:AE12"/>
    <mergeCell ref="Z11:AA11"/>
    <mergeCell ref="AL13:AM13"/>
    <mergeCell ref="AN10:AQ10"/>
    <mergeCell ref="A11:A12"/>
    <mergeCell ref="B11:B12"/>
    <mergeCell ref="C11:C12"/>
    <mergeCell ref="D11:E11"/>
    <mergeCell ref="F11:G11"/>
    <mergeCell ref="H11:K11"/>
    <mergeCell ref="L11:M11"/>
    <mergeCell ref="AL11:AM11"/>
    <mergeCell ref="X11:Y11"/>
    <mergeCell ref="AF12:AI12"/>
    <mergeCell ref="AJ12:AM12"/>
    <mergeCell ref="AN12:AQ12"/>
    <mergeCell ref="AH11:AI11"/>
    <mergeCell ref="AJ11:AK11"/>
    <mergeCell ref="AN11:AO11"/>
    <mergeCell ref="AP11:AQ11"/>
    <mergeCell ref="AB11:AC11"/>
    <mergeCell ref="AD11:AE11"/>
    <mergeCell ref="AF11:AG11"/>
    <mergeCell ref="N11:O11"/>
    <mergeCell ref="P11:Q11"/>
    <mergeCell ref="R11:S11"/>
    <mergeCell ref="T11:U11"/>
    <mergeCell ref="R9:S9"/>
    <mergeCell ref="T9:U9"/>
    <mergeCell ref="V9:W9"/>
    <mergeCell ref="X9:Y9"/>
    <mergeCell ref="AB10:AE10"/>
    <mergeCell ref="Z9:AA9"/>
    <mergeCell ref="AB9:AC9"/>
    <mergeCell ref="AD9:AE9"/>
    <mergeCell ref="AJ10:AM10"/>
    <mergeCell ref="AP9:AQ9"/>
    <mergeCell ref="AJ9:AK9"/>
    <mergeCell ref="X7:AA7"/>
    <mergeCell ref="AB7:AE7"/>
    <mergeCell ref="AF7:AI7"/>
    <mergeCell ref="A8:C8"/>
    <mergeCell ref="A9:A10"/>
    <mergeCell ref="B9:B10"/>
    <mergeCell ref="C9:C10"/>
    <mergeCell ref="D9:E9"/>
    <mergeCell ref="F9:G9"/>
    <mergeCell ref="H9:K9"/>
    <mergeCell ref="AF9:AG9"/>
    <mergeCell ref="AH9:AI9"/>
    <mergeCell ref="AF10:AI10"/>
    <mergeCell ref="D10:G10"/>
    <mergeCell ref="H10:K10"/>
    <mergeCell ref="L10:O10"/>
    <mergeCell ref="P10:S10"/>
    <mergeCell ref="T10:W10"/>
    <mergeCell ref="X10:AA10"/>
    <mergeCell ref="L9:M9"/>
    <mergeCell ref="N9:O9"/>
    <mergeCell ref="P9:Q9"/>
    <mergeCell ref="A5:B5"/>
    <mergeCell ref="BJ1:BP1"/>
    <mergeCell ref="A3:BP3"/>
    <mergeCell ref="A2:BP2"/>
    <mergeCell ref="A4:BP4"/>
    <mergeCell ref="C1:BI1"/>
    <mergeCell ref="A1:B1"/>
    <mergeCell ref="P12:S12"/>
    <mergeCell ref="T14:W14"/>
    <mergeCell ref="D7:G7"/>
    <mergeCell ref="H7:K7"/>
    <mergeCell ref="AJ7:AM7"/>
    <mergeCell ref="AN7:AQ7"/>
    <mergeCell ref="P7:S7"/>
    <mergeCell ref="T7:W7"/>
    <mergeCell ref="L7:O7"/>
    <mergeCell ref="A6:A7"/>
    <mergeCell ref="B6:B7"/>
    <mergeCell ref="C6:C7"/>
    <mergeCell ref="D6:BO6"/>
    <mergeCell ref="BH7:BK7"/>
    <mergeCell ref="BL7:BO7"/>
    <mergeCell ref="AL9:AM9"/>
    <mergeCell ref="AN9:AO9"/>
  </mergeCells>
  <conditionalFormatting sqref="E34">
    <cfRule type="cellIs" dxfId="2" priority="1" stopIfTrue="1" operator="equal">
      <formula>9600</formula>
    </cfRule>
  </conditionalFormatting>
  <conditionalFormatting sqref="E36:E37">
    <cfRule type="cellIs" dxfId="1" priority="2" stopIfTrue="1" operator="equal">
      <formula>9600</formula>
    </cfRule>
  </conditionalFormatting>
  <pageMargins left="0.51181102362204722" right="0.31496062992125984" top="2.1259842519685042" bottom="0.74803149606299213" header="0.31496062992125984" footer="0.31496062992125984"/>
  <pageSetup scale="30" orientation="landscape" r:id="rId1"/>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291D2-881D-4013-A4EF-E39A0CE04D65}">
  <sheetPr>
    <tabColor rgb="FF0070C0"/>
    <pageSetUpPr fitToPage="1"/>
  </sheetPr>
  <dimension ref="A1:N42"/>
  <sheetViews>
    <sheetView view="pageBreakPreview" topLeftCell="A11" zoomScale="90" zoomScaleNormal="90" zoomScaleSheetLayoutView="90" workbookViewId="0">
      <selection activeCell="D26" sqref="D26:D27"/>
    </sheetView>
  </sheetViews>
  <sheetFormatPr baseColWidth="10" defaultColWidth="10.140625" defaultRowHeight="15"/>
  <cols>
    <col min="1" max="1" width="12.42578125" style="776" customWidth="1"/>
    <col min="2" max="2" width="5.42578125" style="776" customWidth="1"/>
    <col min="3" max="3" width="52.28515625" style="396" customWidth="1"/>
    <col min="4" max="4" width="8" style="590" customWidth="1"/>
    <col min="5" max="5" width="11.7109375" style="590" customWidth="1"/>
    <col min="6" max="6" width="11" style="448" customWidth="1"/>
    <col min="7" max="7" width="16.42578125" style="449" bestFit="1" customWidth="1"/>
    <col min="8" max="8" width="10.85546875" style="449" customWidth="1"/>
    <col min="9" max="9" width="11.28515625" style="396" customWidth="1"/>
    <col min="10" max="10" width="21.42578125" style="396" customWidth="1"/>
    <col min="11" max="11" width="19.140625" style="396" customWidth="1"/>
    <col min="12" max="12" width="20.7109375" style="396" customWidth="1"/>
    <col min="13" max="13" width="14.42578125" style="396" bestFit="1" customWidth="1"/>
    <col min="14" max="16384" width="10.140625" style="396"/>
  </cols>
  <sheetData>
    <row r="1" spans="1:14" ht="14.25" customHeight="1">
      <c r="A1" s="1407"/>
      <c r="B1" s="1408"/>
      <c r="C1" s="1388" t="s">
        <v>789</v>
      </c>
      <c r="D1" s="1389"/>
      <c r="E1" s="1390"/>
      <c r="F1" s="1397" t="s">
        <v>782</v>
      </c>
      <c r="G1" s="1398"/>
      <c r="H1" s="1399"/>
      <c r="I1" s="1381"/>
      <c r="J1" s="1382"/>
    </row>
    <row r="2" spans="1:14" ht="14.25" customHeight="1">
      <c r="A2" s="1409"/>
      <c r="B2" s="1410"/>
      <c r="C2" s="1391"/>
      <c r="D2" s="1392"/>
      <c r="E2" s="1393"/>
      <c r="F2" s="1397" t="s">
        <v>75</v>
      </c>
      <c r="G2" s="1398"/>
      <c r="H2" s="1399"/>
      <c r="I2" s="1383"/>
      <c r="J2" s="1384"/>
    </row>
    <row r="3" spans="1:14" ht="16.5" customHeight="1" thickBot="1">
      <c r="A3" s="1409"/>
      <c r="B3" s="1410"/>
      <c r="C3" s="1391"/>
      <c r="D3" s="1392"/>
      <c r="E3" s="1393"/>
      <c r="F3" s="1400" t="s">
        <v>790</v>
      </c>
      <c r="G3" s="1401"/>
      <c r="H3" s="1402"/>
      <c r="I3" s="1383"/>
      <c r="J3" s="1384"/>
    </row>
    <row r="4" spans="1:14" ht="27.75" customHeight="1" thickBot="1">
      <c r="A4" s="1411"/>
      <c r="B4" s="1412"/>
      <c r="C4" s="1394"/>
      <c r="D4" s="1395"/>
      <c r="E4" s="1396"/>
      <c r="F4" s="1403" t="s">
        <v>791</v>
      </c>
      <c r="G4" s="1404"/>
      <c r="H4" s="1404"/>
      <c r="I4" s="1385"/>
      <c r="J4" s="1386"/>
      <c r="K4" s="397"/>
      <c r="L4" s="398" t="e">
        <f ca="1">+J7+J9+#REF!+J15+#REF!+#REF!+#REF!+#REF!</f>
        <v>#REF!</v>
      </c>
    </row>
    <row r="5" spans="1:14" ht="14.85" customHeight="1" thickBot="1">
      <c r="A5" s="1413" t="s">
        <v>767</v>
      </c>
      <c r="B5" s="1414"/>
      <c r="C5" s="1414"/>
      <c r="D5" s="1414"/>
      <c r="E5" s="1414"/>
      <c r="F5" s="1414"/>
      <c r="G5" s="1414"/>
      <c r="H5" s="1414"/>
      <c r="I5" s="1414"/>
      <c r="J5" s="1415"/>
      <c r="K5" s="399" t="s">
        <v>766</v>
      </c>
      <c r="L5" s="400">
        <v>1.5</v>
      </c>
    </row>
    <row r="6" spans="1:14" ht="26.25" thickBot="1">
      <c r="A6" s="401" t="s">
        <v>3</v>
      </c>
      <c r="B6" s="402" t="s">
        <v>721</v>
      </c>
      <c r="C6" s="403" t="s">
        <v>4</v>
      </c>
      <c r="D6" s="403" t="s">
        <v>79</v>
      </c>
      <c r="E6" s="403" t="s">
        <v>719</v>
      </c>
      <c r="F6" s="404" t="s">
        <v>702</v>
      </c>
      <c r="G6" s="405" t="s">
        <v>765</v>
      </c>
      <c r="H6" s="405" t="s">
        <v>764</v>
      </c>
      <c r="I6" s="403" t="s">
        <v>28</v>
      </c>
      <c r="J6" s="406" t="s">
        <v>667</v>
      </c>
      <c r="K6" s="407">
        <f ca="1">'INTERVENCION '!F44</f>
        <v>1431939079</v>
      </c>
      <c r="L6" s="644" t="e">
        <f>K8-J8</f>
        <v>#REF!</v>
      </c>
    </row>
    <row r="7" spans="1:14" ht="15.75" customHeight="1">
      <c r="A7" s="767">
        <v>1</v>
      </c>
      <c r="B7" s="1416" t="s">
        <v>763</v>
      </c>
      <c r="C7" s="1417"/>
      <c r="D7" s="408"/>
      <c r="E7" s="408"/>
      <c r="F7" s="409"/>
      <c r="G7" s="410"/>
      <c r="H7" s="410"/>
      <c r="I7" s="411">
        <f ca="1">ROUND($I$8+$I$28,4)</f>
        <v>0.24</v>
      </c>
      <c r="J7" s="412">
        <f ca="1">SUM(J9+J15+J28)+J25</f>
        <v>343665379</v>
      </c>
      <c r="K7" s="413">
        <f ca="1">$I$8+$I$28</f>
        <v>0.23999999947029868</v>
      </c>
      <c r="L7" s="670">
        <v>112587283.2</v>
      </c>
      <c r="M7" s="414"/>
    </row>
    <row r="8" spans="1:14">
      <c r="A8" s="768">
        <v>1.1000000000000001</v>
      </c>
      <c r="B8" s="1405" t="s">
        <v>762</v>
      </c>
      <c r="C8" s="1406"/>
      <c r="D8" s="415"/>
      <c r="E8" s="415"/>
      <c r="F8" s="416"/>
      <c r="G8" s="417"/>
      <c r="H8" s="417"/>
      <c r="I8" s="418">
        <f ca="1">I9+I15+I25</f>
        <v>0.10822704664798102</v>
      </c>
      <c r="J8" s="412"/>
      <c r="K8" s="398" t="e">
        <f>#REF!</f>
        <v>#REF!</v>
      </c>
      <c r="L8" s="580">
        <f ca="1">K6*24%</f>
        <v>343665378.95999998</v>
      </c>
      <c r="M8" s="414">
        <f ca="1">L8-J8</f>
        <v>343665378.95999998</v>
      </c>
      <c r="N8" s="645">
        <f ca="1">M8/2</f>
        <v>171832689.47999999</v>
      </c>
    </row>
    <row r="9" spans="1:14" ht="15" customHeight="1">
      <c r="A9" s="768" t="s">
        <v>761</v>
      </c>
      <c r="B9" s="1405" t="s">
        <v>760</v>
      </c>
      <c r="C9" s="1406"/>
      <c r="D9" s="415"/>
      <c r="E9" s="415"/>
      <c r="F9" s="416"/>
      <c r="G9" s="417"/>
      <c r="H9" s="417"/>
      <c r="I9" s="418">
        <f ca="1">SUM(I10:I14)</f>
        <v>4.2442448070096978E-2</v>
      </c>
      <c r="J9" s="412">
        <f>ROUND(SUM(J10:J14),0)</f>
        <v>60775000</v>
      </c>
      <c r="K9" s="419" t="s">
        <v>759</v>
      </c>
      <c r="M9" s="414"/>
    </row>
    <row r="10" spans="1:14">
      <c r="A10" s="769" t="s">
        <v>758</v>
      </c>
      <c r="B10" s="777">
        <v>1</v>
      </c>
      <c r="C10" s="420" t="s">
        <v>757</v>
      </c>
      <c r="D10" s="639" t="s">
        <v>714</v>
      </c>
      <c r="E10" s="421">
        <v>2.5</v>
      </c>
      <c r="F10" s="422">
        <v>1</v>
      </c>
      <c r="G10" s="423">
        <v>4000000</v>
      </c>
      <c r="H10" s="428">
        <v>1.7</v>
      </c>
      <c r="I10" s="424">
        <f ca="1">J10/$K$6</f>
        <v>1.1872013446180975E-2</v>
      </c>
      <c r="J10" s="425">
        <f t="shared" ref="J10:J12" si="0">((E10*F10)*(G10*H10))*B10</f>
        <v>17000000</v>
      </c>
      <c r="K10" s="426">
        <v>7.0630881872128501</v>
      </c>
      <c r="L10" s="579">
        <f t="shared" ref="L10:L13" si="1">+G10/908526</f>
        <v>4.4027358600634434</v>
      </c>
      <c r="M10" s="414"/>
    </row>
    <row r="11" spans="1:14">
      <c r="A11" s="769" t="s">
        <v>756</v>
      </c>
      <c r="B11" s="777">
        <v>1</v>
      </c>
      <c r="C11" s="420" t="s">
        <v>755</v>
      </c>
      <c r="D11" s="639" t="s">
        <v>714</v>
      </c>
      <c r="E11" s="421">
        <v>2.5</v>
      </c>
      <c r="F11" s="427">
        <v>1</v>
      </c>
      <c r="G11" s="423">
        <v>3500000</v>
      </c>
      <c r="H11" s="428">
        <v>1.7</v>
      </c>
      <c r="I11" s="424">
        <f ca="1">J11/$K$6</f>
        <v>1.0388011765408352E-2</v>
      </c>
      <c r="J11" s="425">
        <f t="shared" si="0"/>
        <v>14875000</v>
      </c>
      <c r="K11" s="426">
        <v>5.1264349745899702</v>
      </c>
      <c r="L11" s="579">
        <f t="shared" si="1"/>
        <v>3.8523938775555129</v>
      </c>
      <c r="M11" s="414"/>
    </row>
    <row r="12" spans="1:14" ht="16.5">
      <c r="A12" s="769" t="s">
        <v>754</v>
      </c>
      <c r="B12" s="777">
        <v>1</v>
      </c>
      <c r="C12" s="669" t="s">
        <v>792</v>
      </c>
      <c r="D12" s="639" t="s">
        <v>714</v>
      </c>
      <c r="E12" s="421">
        <v>2.5</v>
      </c>
      <c r="F12" s="427">
        <v>1</v>
      </c>
      <c r="G12" s="423">
        <v>2500000</v>
      </c>
      <c r="H12" s="428">
        <v>1.7</v>
      </c>
      <c r="I12" s="424">
        <f ca="1">J12/$K$6</f>
        <v>7.4200084038631084E-3</v>
      </c>
      <c r="J12" s="425">
        <f t="shared" si="0"/>
        <v>10625000</v>
      </c>
      <c r="K12" s="426">
        <v>2.8480194303277599</v>
      </c>
      <c r="L12" s="579">
        <f t="shared" si="1"/>
        <v>2.7517099125396522</v>
      </c>
      <c r="M12" s="414">
        <f ca="1">M8/2</f>
        <v>171832689.47999999</v>
      </c>
    </row>
    <row r="13" spans="1:14">
      <c r="A13" s="769" t="s">
        <v>850</v>
      </c>
      <c r="B13" s="777">
        <v>1</v>
      </c>
      <c r="C13" s="420" t="s">
        <v>753</v>
      </c>
      <c r="D13" s="639" t="s">
        <v>714</v>
      </c>
      <c r="E13" s="421">
        <v>2.5</v>
      </c>
      <c r="F13" s="427">
        <v>1</v>
      </c>
      <c r="G13" s="423">
        <v>1800000</v>
      </c>
      <c r="H13" s="428">
        <v>1.7</v>
      </c>
      <c r="I13" s="424">
        <f ca="1">J13/$K$6</f>
        <v>5.3424060507814381E-3</v>
      </c>
      <c r="J13" s="425">
        <f>((E13*F13)*(G13*H13))*B13</f>
        <v>7650000</v>
      </c>
      <c r="K13" s="426">
        <v>1.1392077721311047</v>
      </c>
      <c r="L13" s="593">
        <f t="shared" si="1"/>
        <v>1.9812311370285496</v>
      </c>
      <c r="M13" s="414"/>
    </row>
    <row r="14" spans="1:14">
      <c r="A14" s="769" t="s">
        <v>966</v>
      </c>
      <c r="B14" s="777">
        <v>1</v>
      </c>
      <c r="C14" s="420" t="s">
        <v>967</v>
      </c>
      <c r="D14" s="639" t="s">
        <v>714</v>
      </c>
      <c r="E14" s="421">
        <v>2.5</v>
      </c>
      <c r="F14" s="427">
        <v>1</v>
      </c>
      <c r="G14" s="423">
        <v>2500000</v>
      </c>
      <c r="H14" s="428">
        <v>1.7</v>
      </c>
      <c r="I14" s="424">
        <f ca="1">J14/$K$6</f>
        <v>7.4200084038631084E-3</v>
      </c>
      <c r="J14" s="425">
        <f>((E14*F14)*(G14*H14))*B14</f>
        <v>10625000</v>
      </c>
      <c r="K14" s="426"/>
      <c r="L14" s="593"/>
      <c r="M14" s="414"/>
    </row>
    <row r="15" spans="1:14">
      <c r="A15" s="768" t="s">
        <v>788</v>
      </c>
      <c r="B15" s="778"/>
      <c r="C15" s="589" t="s">
        <v>751</v>
      </c>
      <c r="D15" s="415"/>
      <c r="E15" s="415"/>
      <c r="F15" s="416"/>
      <c r="G15" s="417"/>
      <c r="H15" s="417"/>
      <c r="I15" s="418">
        <f ca="1">SUM(I16:I24)</f>
        <v>4.958279199250766E-2</v>
      </c>
      <c r="J15" s="412">
        <f>ROUND(SUM(J16:J24),0)</f>
        <v>70999538</v>
      </c>
      <c r="K15" s="398" t="e">
        <f>+#REF!*#REF!*#REF!</f>
        <v>#REF!</v>
      </c>
      <c r="M15" s="414"/>
    </row>
    <row r="16" spans="1:14">
      <c r="A16" s="769" t="s">
        <v>787</v>
      </c>
      <c r="B16" s="777">
        <v>1</v>
      </c>
      <c r="C16" s="420" t="s">
        <v>749</v>
      </c>
      <c r="D16" s="639" t="s">
        <v>714</v>
      </c>
      <c r="E16" s="421">
        <v>2.5</v>
      </c>
      <c r="F16" s="427">
        <v>1</v>
      </c>
      <c r="G16" s="423">
        <v>3000000</v>
      </c>
      <c r="H16" s="423"/>
      <c r="I16" s="424">
        <f t="shared" ref="I16:I24" ca="1" si="2">J16/$K$6</f>
        <v>5.237652990962194E-3</v>
      </c>
      <c r="J16" s="425">
        <f t="shared" ref="J16:J24" si="3">((E16*F16)*(G16))*B16</f>
        <v>7500000</v>
      </c>
      <c r="K16" s="398" t="e">
        <f>+#REF!-K15</f>
        <v>#REF!</v>
      </c>
      <c r="M16" s="414"/>
    </row>
    <row r="17" spans="1:14">
      <c r="A17" s="769" t="s">
        <v>786</v>
      </c>
      <c r="B17" s="777">
        <v>1</v>
      </c>
      <c r="C17" s="420" t="s">
        <v>747</v>
      </c>
      <c r="D17" s="639" t="s">
        <v>714</v>
      </c>
      <c r="E17" s="421">
        <v>2.5</v>
      </c>
      <c r="F17" s="427">
        <v>1</v>
      </c>
      <c r="G17" s="423">
        <v>3000000</v>
      </c>
      <c r="H17" s="423"/>
      <c r="I17" s="424">
        <f t="shared" ca="1" si="2"/>
        <v>5.237652990962194E-3</v>
      </c>
      <c r="J17" s="425">
        <f t="shared" si="3"/>
        <v>7500000</v>
      </c>
      <c r="K17" s="398" t="e">
        <f>+K16/6</f>
        <v>#REF!</v>
      </c>
      <c r="L17" s="671">
        <f ca="1">L7-J7</f>
        <v>-231078095.80000001</v>
      </c>
      <c r="M17" s="414"/>
    </row>
    <row r="18" spans="1:14">
      <c r="A18" s="769" t="s">
        <v>851</v>
      </c>
      <c r="B18" s="777">
        <v>1</v>
      </c>
      <c r="C18" s="420" t="s">
        <v>746</v>
      </c>
      <c r="D18" s="639" t="s">
        <v>714</v>
      </c>
      <c r="E18" s="421">
        <v>2.5</v>
      </c>
      <c r="F18" s="427">
        <v>1</v>
      </c>
      <c r="G18" s="423">
        <v>2599815</v>
      </c>
      <c r="H18" s="423"/>
      <c r="I18" s="424">
        <f t="shared" ca="1" si="2"/>
        <v>4.5389762702327929E-3</v>
      </c>
      <c r="J18" s="425">
        <f t="shared" si="3"/>
        <v>6499537.5</v>
      </c>
      <c r="K18" s="398"/>
      <c r="M18" s="414"/>
    </row>
    <row r="19" spans="1:14">
      <c r="A19" s="769" t="s">
        <v>785</v>
      </c>
      <c r="B19" s="777">
        <v>1</v>
      </c>
      <c r="C19" s="420" t="s">
        <v>745</v>
      </c>
      <c r="D19" s="639" t="s">
        <v>714</v>
      </c>
      <c r="E19" s="421">
        <v>2.5</v>
      </c>
      <c r="F19" s="427">
        <v>1</v>
      </c>
      <c r="G19" s="423">
        <v>2000000</v>
      </c>
      <c r="H19" s="423"/>
      <c r="I19" s="424">
        <f t="shared" ca="1" si="2"/>
        <v>3.4917686606414631E-3</v>
      </c>
      <c r="J19" s="425">
        <f t="shared" si="3"/>
        <v>5000000</v>
      </c>
      <c r="K19" s="398"/>
      <c r="M19" s="414"/>
    </row>
    <row r="20" spans="1:14">
      <c r="A20" s="769" t="s">
        <v>852</v>
      </c>
      <c r="B20" s="1040">
        <v>1</v>
      </c>
      <c r="C20" s="420" t="s">
        <v>1086</v>
      </c>
      <c r="D20" s="639" t="s">
        <v>46</v>
      </c>
      <c r="E20" s="421">
        <v>1</v>
      </c>
      <c r="F20" s="427">
        <v>1</v>
      </c>
      <c r="G20" s="423">
        <v>4000000</v>
      </c>
      <c r="H20" s="423"/>
      <c r="I20" s="424">
        <f t="shared" ref="I20:I21" ca="1" si="4">J20/$K$6</f>
        <v>2.7934149285131706E-3</v>
      </c>
      <c r="J20" s="425">
        <f t="shared" ref="J20:J21" si="5">((E20*F20)*(G20))*B20</f>
        <v>4000000</v>
      </c>
      <c r="K20" s="398"/>
      <c r="M20" s="414"/>
    </row>
    <row r="21" spans="1:14">
      <c r="A21" s="769" t="s">
        <v>853</v>
      </c>
      <c r="B21" s="1040">
        <v>1</v>
      </c>
      <c r="C21" s="420" t="s">
        <v>1087</v>
      </c>
      <c r="D21" s="639" t="s">
        <v>46</v>
      </c>
      <c r="E21" s="421">
        <v>1</v>
      </c>
      <c r="F21" s="427">
        <v>1</v>
      </c>
      <c r="G21" s="423">
        <v>4000000</v>
      </c>
      <c r="H21" s="423"/>
      <c r="I21" s="424">
        <f t="shared" ca="1" si="4"/>
        <v>2.7934149285131706E-3</v>
      </c>
      <c r="J21" s="425">
        <f t="shared" si="5"/>
        <v>4000000</v>
      </c>
      <c r="K21" s="398"/>
      <c r="M21" s="414"/>
    </row>
    <row r="22" spans="1:14" ht="45" customHeight="1">
      <c r="A22" s="769" t="s">
        <v>854</v>
      </c>
      <c r="B22" s="777">
        <v>1</v>
      </c>
      <c r="C22" s="420" t="s">
        <v>744</v>
      </c>
      <c r="D22" s="639" t="s">
        <v>11</v>
      </c>
      <c r="E22" s="421">
        <v>2.5</v>
      </c>
      <c r="F22" s="427">
        <v>1</v>
      </c>
      <c r="G22" s="423">
        <v>5000000</v>
      </c>
      <c r="H22" s="423"/>
      <c r="I22" s="424">
        <f t="shared" ca="1" si="2"/>
        <v>8.7294216516036575E-3</v>
      </c>
      <c r="J22" s="425">
        <f t="shared" si="3"/>
        <v>12500000</v>
      </c>
      <c r="K22" s="429">
        <f>G22*30%</f>
        <v>1500000</v>
      </c>
      <c r="M22" s="414"/>
      <c r="N22" s="980">
        <f ca="1">+I9+I15+I28</f>
        <v>0.22379819288492231</v>
      </c>
    </row>
    <row r="23" spans="1:14" ht="25.5">
      <c r="A23" s="769" t="s">
        <v>1094</v>
      </c>
      <c r="B23" s="777">
        <v>1</v>
      </c>
      <c r="C23" s="672" t="s">
        <v>855</v>
      </c>
      <c r="D23" s="639" t="s">
        <v>743</v>
      </c>
      <c r="E23" s="421">
        <v>3</v>
      </c>
      <c r="F23" s="427">
        <v>1</v>
      </c>
      <c r="G23" s="423">
        <v>4000000</v>
      </c>
      <c r="H23" s="423"/>
      <c r="I23" s="424">
        <f t="shared" ca="1" si="2"/>
        <v>8.3802447855395104E-3</v>
      </c>
      <c r="J23" s="425">
        <f t="shared" si="3"/>
        <v>12000000</v>
      </c>
      <c r="M23" s="414"/>
      <c r="N23" s="979">
        <f ca="1">+J7/K6</f>
        <v>0.24000000002793415</v>
      </c>
    </row>
    <row r="24" spans="1:14" ht="45.75" customHeight="1">
      <c r="A24" s="769" t="s">
        <v>1095</v>
      </c>
      <c r="B24" s="777">
        <v>1</v>
      </c>
      <c r="C24" s="420" t="s">
        <v>742</v>
      </c>
      <c r="D24" s="639" t="s">
        <v>130</v>
      </c>
      <c r="E24" s="421">
        <v>3</v>
      </c>
      <c r="F24" s="427">
        <v>1</v>
      </c>
      <c r="G24" s="423">
        <v>4000000</v>
      </c>
      <c r="H24" s="423"/>
      <c r="I24" s="424">
        <f t="shared" ca="1" si="2"/>
        <v>8.3802447855395104E-3</v>
      </c>
      <c r="J24" s="425">
        <f t="shared" si="3"/>
        <v>12000000</v>
      </c>
      <c r="M24" s="414"/>
    </row>
    <row r="25" spans="1:14">
      <c r="A25" s="1041" t="s">
        <v>752</v>
      </c>
      <c r="B25" s="1042"/>
      <c r="C25" s="589" t="s">
        <v>1089</v>
      </c>
      <c r="D25" s="415"/>
      <c r="E25" s="1043"/>
      <c r="F25" s="416"/>
      <c r="G25" s="417"/>
      <c r="H25" s="417"/>
      <c r="I25" s="418">
        <f ca="1">SUM(I26:I27)</f>
        <v>1.6201806585376389E-2</v>
      </c>
      <c r="J25" s="412">
        <f>ROUND(SUM(J26:J27),0)</f>
        <v>23200000</v>
      </c>
      <c r="K25" s="398"/>
      <c r="M25" s="414"/>
    </row>
    <row r="26" spans="1:14">
      <c r="A26" s="1044" t="s">
        <v>750</v>
      </c>
      <c r="B26" s="1040">
        <v>1</v>
      </c>
      <c r="C26" s="420" t="s">
        <v>1091</v>
      </c>
      <c r="D26" s="639" t="s">
        <v>714</v>
      </c>
      <c r="E26" s="421">
        <v>2.5</v>
      </c>
      <c r="F26" s="427">
        <v>1</v>
      </c>
      <c r="G26" s="423">
        <v>3500000</v>
      </c>
      <c r="H26" s="423"/>
      <c r="I26" s="424">
        <f t="shared" ref="I26:I27" ca="1" si="6">J26/$K$6</f>
        <v>6.1105951561225601E-3</v>
      </c>
      <c r="J26" s="425">
        <f>((E26*F26)*(G26))*B26</f>
        <v>8750000</v>
      </c>
      <c r="K26" s="398"/>
      <c r="M26" s="414"/>
    </row>
    <row r="27" spans="1:14">
      <c r="A27" s="1044" t="s">
        <v>748</v>
      </c>
      <c r="B27" s="1040">
        <v>1</v>
      </c>
      <c r="C27" s="420" t="s">
        <v>1093</v>
      </c>
      <c r="D27" s="639" t="s">
        <v>714</v>
      </c>
      <c r="E27" s="421">
        <v>2.5</v>
      </c>
      <c r="F27" s="427">
        <v>1</v>
      </c>
      <c r="G27" s="423">
        <v>3400000</v>
      </c>
      <c r="H27" s="428">
        <v>1.7</v>
      </c>
      <c r="I27" s="424">
        <f t="shared" ca="1" si="6"/>
        <v>1.0091211429253828E-2</v>
      </c>
      <c r="J27" s="425">
        <f>((E27*F27)*(G27*H27))*B27</f>
        <v>14450000</v>
      </c>
      <c r="K27" s="398">
        <f>+G27/G17</f>
        <v>1.1333333333333333</v>
      </c>
      <c r="M27" s="414"/>
    </row>
    <row r="28" spans="1:14">
      <c r="A28" s="768" t="s">
        <v>1088</v>
      </c>
      <c r="B28" s="779"/>
      <c r="C28" s="430" t="s">
        <v>741</v>
      </c>
      <c r="D28" s="640"/>
      <c r="E28" s="431"/>
      <c r="F28" s="432"/>
      <c r="G28" s="433"/>
      <c r="H28" s="433"/>
      <c r="I28" s="434">
        <f ca="1">+SUM(I29:I31)</f>
        <v>0.13177295282231766</v>
      </c>
      <c r="J28" s="435">
        <f ca="1">ROUND(SUM(J29:J31),0)</f>
        <v>188690841</v>
      </c>
      <c r="K28" s="398"/>
      <c r="L28" s="407">
        <f ca="1">'INTERVENCION '!F52</f>
        <v>1877520803</v>
      </c>
      <c r="M28" s="414"/>
    </row>
    <row r="29" spans="1:14" ht="33" customHeight="1">
      <c r="A29" s="769" t="s">
        <v>1090</v>
      </c>
      <c r="B29" s="777">
        <v>1</v>
      </c>
      <c r="C29" s="436" t="s">
        <v>784</v>
      </c>
      <c r="D29" s="639" t="s">
        <v>130</v>
      </c>
      <c r="E29" s="421">
        <v>1</v>
      </c>
      <c r="F29" s="427"/>
      <c r="G29" s="423"/>
      <c r="H29" s="437"/>
      <c r="I29" s="424">
        <f ca="1">J29/K6</f>
        <v>6.5558682996177939E-2</v>
      </c>
      <c r="J29" s="425">
        <f ca="1">+($L$28)*K29</f>
        <v>93876040.150000006</v>
      </c>
      <c r="K29" s="438">
        <v>0.05</v>
      </c>
      <c r="L29" s="667">
        <v>370864770</v>
      </c>
      <c r="M29" s="414">
        <f ca="1">+L29-J7</f>
        <v>27199391</v>
      </c>
    </row>
    <row r="30" spans="1:14" ht="13.35" customHeight="1">
      <c r="A30" s="769" t="s">
        <v>1092</v>
      </c>
      <c r="B30" s="777">
        <v>1</v>
      </c>
      <c r="C30" s="436" t="s">
        <v>783</v>
      </c>
      <c r="D30" s="639" t="s">
        <v>130</v>
      </c>
      <c r="E30" s="421">
        <v>1</v>
      </c>
      <c r="F30" s="450"/>
      <c r="G30" s="451"/>
      <c r="H30" s="437"/>
      <c r="I30" s="424">
        <f ca="1">J30/K6</f>
        <v>6.5558682996177942E-4</v>
      </c>
      <c r="J30" s="425">
        <f t="shared" ref="J30" ca="1" si="7">+($L$28)*K30</f>
        <v>938760.40150000004</v>
      </c>
      <c r="K30" s="452">
        <v>5.0000000000000001E-4</v>
      </c>
      <c r="L30" s="668">
        <v>15452699</v>
      </c>
      <c r="M30" s="453"/>
    </row>
    <row r="31" spans="1:14" ht="13.35" customHeight="1" thickBot="1">
      <c r="A31" s="769" t="s">
        <v>1096</v>
      </c>
      <c r="B31" s="775">
        <v>1</v>
      </c>
      <c r="C31" s="632" t="s">
        <v>813</v>
      </c>
      <c r="D31" s="641" t="s">
        <v>130</v>
      </c>
      <c r="E31" s="635">
        <v>1</v>
      </c>
      <c r="F31" s="636"/>
      <c r="G31" s="637"/>
      <c r="H31" s="638"/>
      <c r="I31" s="424">
        <f ca="1">J31/K6</f>
        <v>6.5558682996177939E-2</v>
      </c>
      <c r="J31" s="633">
        <f ca="1">L28*K29</f>
        <v>93876040.150000006</v>
      </c>
      <c r="K31" s="634"/>
      <c r="L31" s="668">
        <v>77263494</v>
      </c>
      <c r="M31" s="453"/>
    </row>
    <row r="32" spans="1:14" ht="15.75" thickBot="1">
      <c r="A32" s="770">
        <v>2</v>
      </c>
      <c r="B32" s="780"/>
      <c r="C32" s="1375" t="s">
        <v>740</v>
      </c>
      <c r="D32" s="1376"/>
      <c r="E32" s="1376"/>
      <c r="F32" s="1376"/>
      <c r="G32" s="1376"/>
      <c r="H32" s="1377"/>
      <c r="I32" s="439">
        <v>0.01</v>
      </c>
      <c r="J32" s="592">
        <f ca="1">ROUND(K6*I32,0)</f>
        <v>14319391</v>
      </c>
      <c r="L32" s="666">
        <f>SUM(L29:L31)</f>
        <v>463580963</v>
      </c>
    </row>
    <row r="33" spans="1:13" ht="15.75" thickBot="1">
      <c r="A33" s="771">
        <v>3</v>
      </c>
      <c r="B33" s="781"/>
      <c r="C33" s="1375" t="s">
        <v>849</v>
      </c>
      <c r="D33" s="1376"/>
      <c r="E33" s="1376"/>
      <c r="F33" s="1376"/>
      <c r="G33" s="1376"/>
      <c r="H33" s="1377"/>
      <c r="I33" s="441">
        <v>0.05</v>
      </c>
      <c r="J33" s="440">
        <f ca="1">ROUND((K6*I33),0)</f>
        <v>71596954</v>
      </c>
    </row>
    <row r="34" spans="1:13" ht="15.75" thickBot="1">
      <c r="A34" s="771"/>
      <c r="B34" s="781"/>
      <c r="C34" s="1378" t="s">
        <v>739</v>
      </c>
      <c r="D34" s="1379"/>
      <c r="E34" s="1379"/>
      <c r="F34" s="1379"/>
      <c r="G34" s="1379"/>
      <c r="H34" s="1380"/>
      <c r="I34" s="441">
        <f ca="1">+I32+I7+I33</f>
        <v>0.3</v>
      </c>
      <c r="J34" s="440">
        <f ca="1">ROUNDDOWN(+J32+J7+J33,0)</f>
        <v>429581724</v>
      </c>
      <c r="K34" s="442"/>
      <c r="L34" s="666">
        <f ca="1">+'INTERVENCION '!F48</f>
        <v>429581724</v>
      </c>
      <c r="M34" s="398">
        <f ca="1">+L34-J34</f>
        <v>0</v>
      </c>
    </row>
    <row r="35" spans="1:13">
      <c r="A35" s="772"/>
      <c r="B35" s="782"/>
      <c r="C35" s="454"/>
      <c r="D35" s="642"/>
      <c r="E35" s="454"/>
      <c r="F35" s="454"/>
      <c r="G35" s="454"/>
      <c r="H35" s="454"/>
      <c r="I35" s="454"/>
      <c r="J35" s="455"/>
      <c r="K35" s="443"/>
      <c r="L35" s="443"/>
      <c r="M35" s="396">
        <f ca="1">+M34/2.5</f>
        <v>0</v>
      </c>
    </row>
    <row r="36" spans="1:13">
      <c r="A36" s="773"/>
      <c r="B36" s="783"/>
      <c r="C36" s="447"/>
      <c r="D36" s="591"/>
      <c r="E36" s="447"/>
      <c r="F36" s="447"/>
      <c r="G36" s="447"/>
      <c r="H36" s="447"/>
      <c r="I36" s="447"/>
      <c r="J36" s="456"/>
      <c r="K36" s="443"/>
      <c r="L36" s="443"/>
    </row>
    <row r="37" spans="1:13" ht="32.25" customHeight="1">
      <c r="A37" s="773"/>
      <c r="B37" s="783"/>
      <c r="C37" s="1387"/>
      <c r="D37" s="1387"/>
      <c r="E37" s="1387"/>
      <c r="F37" s="1387"/>
      <c r="G37" s="1387"/>
      <c r="H37" s="1387"/>
      <c r="I37" s="447"/>
      <c r="J37" s="456"/>
    </row>
    <row r="38" spans="1:13">
      <c r="A38" s="773"/>
      <c r="B38" s="783"/>
      <c r="C38" s="1023" t="s">
        <v>12</v>
      </c>
      <c r="D38" s="1024"/>
      <c r="E38"/>
      <c r="F38" s="1029"/>
      <c r="G38" s="1029"/>
      <c r="H38" s="1029"/>
      <c r="I38" s="447"/>
      <c r="J38" s="456"/>
    </row>
    <row r="39" spans="1:13" ht="12.75" customHeight="1">
      <c r="A39" s="773"/>
      <c r="B39" s="783"/>
      <c r="C39" s="1025" t="s">
        <v>1084</v>
      </c>
      <c r="D39" s="1026"/>
      <c r="E39"/>
      <c r="F39" s="1029"/>
      <c r="G39" s="1029"/>
      <c r="H39" s="1029"/>
      <c r="I39" s="447"/>
      <c r="J39" s="456"/>
    </row>
    <row r="40" spans="1:13" ht="15.75" thickBot="1">
      <c r="A40" s="774"/>
      <c r="B40" s="784"/>
      <c r="C40" s="1023" t="s">
        <v>1085</v>
      </c>
      <c r="D40" s="1027"/>
      <c r="E40"/>
      <c r="F40" s="1028"/>
      <c r="G40" s="1028"/>
      <c r="H40" s="1028"/>
      <c r="I40" s="457"/>
      <c r="J40" s="458"/>
    </row>
    <row r="41" spans="1:13">
      <c r="A41" s="775"/>
      <c r="B41" s="775"/>
      <c r="C41" s="444"/>
      <c r="D41" s="643"/>
      <c r="E41" s="444"/>
      <c r="F41" s="444"/>
      <c r="G41" s="444"/>
      <c r="H41" s="444"/>
      <c r="I41" s="444"/>
      <c r="J41" s="444"/>
    </row>
    <row r="42" spans="1:13">
      <c r="A42" s="775"/>
      <c r="B42" s="775"/>
      <c r="C42" s="591"/>
      <c r="D42" s="591"/>
      <c r="E42" s="591"/>
      <c r="F42" s="445"/>
      <c r="G42" s="446"/>
      <c r="H42" s="446"/>
      <c r="I42" s="447"/>
      <c r="J42" s="447"/>
    </row>
  </sheetData>
  <mergeCells count="15">
    <mergeCell ref="C32:H32"/>
    <mergeCell ref="C34:H34"/>
    <mergeCell ref="I1:J4"/>
    <mergeCell ref="C37:H37"/>
    <mergeCell ref="C33:H33"/>
    <mergeCell ref="C1:E4"/>
    <mergeCell ref="F1:H1"/>
    <mergeCell ref="F2:H2"/>
    <mergeCell ref="F3:H3"/>
    <mergeCell ref="F4:H4"/>
    <mergeCell ref="B9:C9"/>
    <mergeCell ref="A1:B4"/>
    <mergeCell ref="A5:J5"/>
    <mergeCell ref="B7:C7"/>
    <mergeCell ref="B8:C8"/>
  </mergeCells>
  <phoneticPr fontId="66" type="noConversion"/>
  <printOptions horizontalCentered="1"/>
  <pageMargins left="0.23622047244094488" right="0.23622047244094488" top="1.4173228346456692" bottom="0.74803149606299213" header="0.31496062992125984" footer="0.31496062992125984"/>
  <pageSetup scale="63"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B61A8-920E-4C27-ABA4-85A822CF6D29}">
  <sheetPr>
    <tabColor rgb="FF92D050"/>
  </sheetPr>
  <dimension ref="A1:J29"/>
  <sheetViews>
    <sheetView view="pageBreakPreview" topLeftCell="A16" zoomScale="90" zoomScaleNormal="100" zoomScaleSheetLayoutView="90" workbookViewId="0">
      <selection activeCell="A26" sqref="A26:A28"/>
    </sheetView>
  </sheetViews>
  <sheetFormatPr baseColWidth="10" defaultRowHeight="12.75"/>
  <cols>
    <col min="1" max="1" width="13.42578125" style="526" customWidth="1"/>
    <col min="2" max="2" width="53.140625" style="526" bestFit="1" customWidth="1"/>
    <col min="3" max="3" width="15.42578125" style="526" customWidth="1"/>
    <col min="4" max="4" width="14.85546875" style="526" customWidth="1"/>
    <col min="5" max="5" width="9.7109375" style="526" customWidth="1"/>
    <col min="6" max="7" width="10" style="526" hidden="1" customWidth="1"/>
    <col min="8" max="256" width="11" style="526"/>
    <col min="257" max="257" width="6.7109375" style="526" customWidth="1"/>
    <col min="258" max="258" width="53.140625" style="526" customWidth="1"/>
    <col min="259" max="260" width="13.7109375" style="526" customWidth="1"/>
    <col min="261" max="261" width="9.7109375" style="526" customWidth="1"/>
    <col min="262" max="263" width="0" style="526" hidden="1" customWidth="1"/>
    <col min="264" max="512" width="11" style="526"/>
    <col min="513" max="513" width="6.7109375" style="526" customWidth="1"/>
    <col min="514" max="514" width="53.140625" style="526" customWidth="1"/>
    <col min="515" max="516" width="13.7109375" style="526" customWidth="1"/>
    <col min="517" max="517" width="9.7109375" style="526" customWidth="1"/>
    <col min="518" max="519" width="0" style="526" hidden="1" customWidth="1"/>
    <col min="520" max="768" width="11" style="526"/>
    <col min="769" max="769" width="6.7109375" style="526" customWidth="1"/>
    <col min="770" max="770" width="53.140625" style="526" customWidth="1"/>
    <col min="771" max="772" width="13.7109375" style="526" customWidth="1"/>
    <col min="773" max="773" width="9.7109375" style="526" customWidth="1"/>
    <col min="774" max="775" width="0" style="526" hidden="1" customWidth="1"/>
    <col min="776" max="1024" width="11" style="526"/>
    <col min="1025" max="1025" width="6.7109375" style="526" customWidth="1"/>
    <col min="1026" max="1026" width="53.140625" style="526" customWidth="1"/>
    <col min="1027" max="1028" width="13.7109375" style="526" customWidth="1"/>
    <col min="1029" max="1029" width="9.7109375" style="526" customWidth="1"/>
    <col min="1030" max="1031" width="0" style="526" hidden="1" customWidth="1"/>
    <col min="1032" max="1280" width="11" style="526"/>
    <col min="1281" max="1281" width="6.7109375" style="526" customWidth="1"/>
    <col min="1282" max="1282" width="53.140625" style="526" customWidth="1"/>
    <col min="1283" max="1284" width="13.7109375" style="526" customWidth="1"/>
    <col min="1285" max="1285" width="9.7109375" style="526" customWidth="1"/>
    <col min="1286" max="1287" width="0" style="526" hidden="1" customWidth="1"/>
    <col min="1288" max="1536" width="11" style="526"/>
    <col min="1537" max="1537" width="6.7109375" style="526" customWidth="1"/>
    <col min="1538" max="1538" width="53.140625" style="526" customWidth="1"/>
    <col min="1539" max="1540" width="13.7109375" style="526" customWidth="1"/>
    <col min="1541" max="1541" width="9.7109375" style="526" customWidth="1"/>
    <col min="1542" max="1543" width="0" style="526" hidden="1" customWidth="1"/>
    <col min="1544" max="1792" width="11" style="526"/>
    <col min="1793" max="1793" width="6.7109375" style="526" customWidth="1"/>
    <col min="1794" max="1794" width="53.140625" style="526" customWidth="1"/>
    <col min="1795" max="1796" width="13.7109375" style="526" customWidth="1"/>
    <col min="1797" max="1797" width="9.7109375" style="526" customWidth="1"/>
    <col min="1798" max="1799" width="0" style="526" hidden="1" customWidth="1"/>
    <col min="1800" max="2048" width="11" style="526"/>
    <col min="2049" max="2049" width="6.7109375" style="526" customWidth="1"/>
    <col min="2050" max="2050" width="53.140625" style="526" customWidth="1"/>
    <col min="2051" max="2052" width="13.7109375" style="526" customWidth="1"/>
    <col min="2053" max="2053" width="9.7109375" style="526" customWidth="1"/>
    <col min="2054" max="2055" width="0" style="526" hidden="1" customWidth="1"/>
    <col min="2056" max="2304" width="11" style="526"/>
    <col min="2305" max="2305" width="6.7109375" style="526" customWidth="1"/>
    <col min="2306" max="2306" width="53.140625" style="526" customWidth="1"/>
    <col min="2307" max="2308" width="13.7109375" style="526" customWidth="1"/>
    <col min="2309" max="2309" width="9.7109375" style="526" customWidth="1"/>
    <col min="2310" max="2311" width="0" style="526" hidden="1" customWidth="1"/>
    <col min="2312" max="2560" width="11" style="526"/>
    <col min="2561" max="2561" width="6.7109375" style="526" customWidth="1"/>
    <col min="2562" max="2562" width="53.140625" style="526" customWidth="1"/>
    <col min="2563" max="2564" width="13.7109375" style="526" customWidth="1"/>
    <col min="2565" max="2565" width="9.7109375" style="526" customWidth="1"/>
    <col min="2566" max="2567" width="0" style="526" hidden="1" customWidth="1"/>
    <col min="2568" max="2816" width="11" style="526"/>
    <col min="2817" max="2817" width="6.7109375" style="526" customWidth="1"/>
    <col min="2818" max="2818" width="53.140625" style="526" customWidth="1"/>
    <col min="2819" max="2820" width="13.7109375" style="526" customWidth="1"/>
    <col min="2821" max="2821" width="9.7109375" style="526" customWidth="1"/>
    <col min="2822" max="2823" width="0" style="526" hidden="1" customWidth="1"/>
    <col min="2824" max="3072" width="11" style="526"/>
    <col min="3073" max="3073" width="6.7109375" style="526" customWidth="1"/>
    <col min="3074" max="3074" width="53.140625" style="526" customWidth="1"/>
    <col min="3075" max="3076" width="13.7109375" style="526" customWidth="1"/>
    <col min="3077" max="3077" width="9.7109375" style="526" customWidth="1"/>
    <col min="3078" max="3079" width="0" style="526" hidden="1" customWidth="1"/>
    <col min="3080" max="3328" width="11" style="526"/>
    <col min="3329" max="3329" width="6.7109375" style="526" customWidth="1"/>
    <col min="3330" max="3330" width="53.140625" style="526" customWidth="1"/>
    <col min="3331" max="3332" width="13.7109375" style="526" customWidth="1"/>
    <col min="3333" max="3333" width="9.7109375" style="526" customWidth="1"/>
    <col min="3334" max="3335" width="0" style="526" hidden="1" customWidth="1"/>
    <col min="3336" max="3584" width="11" style="526"/>
    <col min="3585" max="3585" width="6.7109375" style="526" customWidth="1"/>
    <col min="3586" max="3586" width="53.140625" style="526" customWidth="1"/>
    <col min="3587" max="3588" width="13.7109375" style="526" customWidth="1"/>
    <col min="3589" max="3589" width="9.7109375" style="526" customWidth="1"/>
    <col min="3590" max="3591" width="0" style="526" hidden="1" customWidth="1"/>
    <col min="3592" max="3840" width="11" style="526"/>
    <col min="3841" max="3841" width="6.7109375" style="526" customWidth="1"/>
    <col min="3842" max="3842" width="53.140625" style="526" customWidth="1"/>
    <col min="3843" max="3844" width="13.7109375" style="526" customWidth="1"/>
    <col min="3845" max="3845" width="9.7109375" style="526" customWidth="1"/>
    <col min="3846" max="3847" width="0" style="526" hidden="1" customWidth="1"/>
    <col min="3848" max="4096" width="11" style="526"/>
    <col min="4097" max="4097" width="6.7109375" style="526" customWidth="1"/>
    <col min="4098" max="4098" width="53.140625" style="526" customWidth="1"/>
    <col min="4099" max="4100" width="13.7109375" style="526" customWidth="1"/>
    <col min="4101" max="4101" width="9.7109375" style="526" customWidth="1"/>
    <col min="4102" max="4103" width="0" style="526" hidden="1" customWidth="1"/>
    <col min="4104" max="4352" width="11" style="526"/>
    <col min="4353" max="4353" width="6.7109375" style="526" customWidth="1"/>
    <col min="4354" max="4354" width="53.140625" style="526" customWidth="1"/>
    <col min="4355" max="4356" width="13.7109375" style="526" customWidth="1"/>
    <col min="4357" max="4357" width="9.7109375" style="526" customWidth="1"/>
    <col min="4358" max="4359" width="0" style="526" hidden="1" customWidth="1"/>
    <col min="4360" max="4608" width="11" style="526"/>
    <col min="4609" max="4609" width="6.7109375" style="526" customWidth="1"/>
    <col min="4610" max="4610" width="53.140625" style="526" customWidth="1"/>
    <col min="4611" max="4612" width="13.7109375" style="526" customWidth="1"/>
    <col min="4613" max="4613" width="9.7109375" style="526" customWidth="1"/>
    <col min="4614" max="4615" width="0" style="526" hidden="1" customWidth="1"/>
    <col min="4616" max="4864" width="11" style="526"/>
    <col min="4865" max="4865" width="6.7109375" style="526" customWidth="1"/>
    <col min="4866" max="4866" width="53.140625" style="526" customWidth="1"/>
    <col min="4867" max="4868" width="13.7109375" style="526" customWidth="1"/>
    <col min="4869" max="4869" width="9.7109375" style="526" customWidth="1"/>
    <col min="4870" max="4871" width="0" style="526" hidden="1" customWidth="1"/>
    <col min="4872" max="5120" width="11" style="526"/>
    <col min="5121" max="5121" width="6.7109375" style="526" customWidth="1"/>
    <col min="5122" max="5122" width="53.140625" style="526" customWidth="1"/>
    <col min="5123" max="5124" width="13.7109375" style="526" customWidth="1"/>
    <col min="5125" max="5125" width="9.7109375" style="526" customWidth="1"/>
    <col min="5126" max="5127" width="0" style="526" hidden="1" customWidth="1"/>
    <col min="5128" max="5376" width="11" style="526"/>
    <col min="5377" max="5377" width="6.7109375" style="526" customWidth="1"/>
    <col min="5378" max="5378" width="53.140625" style="526" customWidth="1"/>
    <col min="5379" max="5380" width="13.7109375" style="526" customWidth="1"/>
    <col min="5381" max="5381" width="9.7109375" style="526" customWidth="1"/>
    <col min="5382" max="5383" width="0" style="526" hidden="1" customWidth="1"/>
    <col min="5384" max="5632" width="11" style="526"/>
    <col min="5633" max="5633" width="6.7109375" style="526" customWidth="1"/>
    <col min="5634" max="5634" width="53.140625" style="526" customWidth="1"/>
    <col min="5635" max="5636" width="13.7109375" style="526" customWidth="1"/>
    <col min="5637" max="5637" width="9.7109375" style="526" customWidth="1"/>
    <col min="5638" max="5639" width="0" style="526" hidden="1" customWidth="1"/>
    <col min="5640" max="5888" width="11" style="526"/>
    <col min="5889" max="5889" width="6.7109375" style="526" customWidth="1"/>
    <col min="5890" max="5890" width="53.140625" style="526" customWidth="1"/>
    <col min="5891" max="5892" width="13.7109375" style="526" customWidth="1"/>
    <col min="5893" max="5893" width="9.7109375" style="526" customWidth="1"/>
    <col min="5894" max="5895" width="0" style="526" hidden="1" customWidth="1"/>
    <col min="5896" max="6144" width="11" style="526"/>
    <col min="6145" max="6145" width="6.7109375" style="526" customWidth="1"/>
    <col min="6146" max="6146" width="53.140625" style="526" customWidth="1"/>
    <col min="6147" max="6148" width="13.7109375" style="526" customWidth="1"/>
    <col min="6149" max="6149" width="9.7109375" style="526" customWidth="1"/>
    <col min="6150" max="6151" width="0" style="526" hidden="1" customWidth="1"/>
    <col min="6152" max="6400" width="11" style="526"/>
    <col min="6401" max="6401" width="6.7109375" style="526" customWidth="1"/>
    <col min="6402" max="6402" width="53.140625" style="526" customWidth="1"/>
    <col min="6403" max="6404" width="13.7109375" style="526" customWidth="1"/>
    <col min="6405" max="6405" width="9.7109375" style="526" customWidth="1"/>
    <col min="6406" max="6407" width="0" style="526" hidden="1" customWidth="1"/>
    <col min="6408" max="6656" width="11" style="526"/>
    <col min="6657" max="6657" width="6.7109375" style="526" customWidth="1"/>
    <col min="6658" max="6658" width="53.140625" style="526" customWidth="1"/>
    <col min="6659" max="6660" width="13.7109375" style="526" customWidth="1"/>
    <col min="6661" max="6661" width="9.7109375" style="526" customWidth="1"/>
    <col min="6662" max="6663" width="0" style="526" hidden="1" customWidth="1"/>
    <col min="6664" max="6912" width="11" style="526"/>
    <col min="6913" max="6913" width="6.7109375" style="526" customWidth="1"/>
    <col min="6914" max="6914" width="53.140625" style="526" customWidth="1"/>
    <col min="6915" max="6916" width="13.7109375" style="526" customWidth="1"/>
    <col min="6917" max="6917" width="9.7109375" style="526" customWidth="1"/>
    <col min="6918" max="6919" width="0" style="526" hidden="1" customWidth="1"/>
    <col min="6920" max="7168" width="11" style="526"/>
    <col min="7169" max="7169" width="6.7109375" style="526" customWidth="1"/>
    <col min="7170" max="7170" width="53.140625" style="526" customWidth="1"/>
    <col min="7171" max="7172" width="13.7109375" style="526" customWidth="1"/>
    <col min="7173" max="7173" width="9.7109375" style="526" customWidth="1"/>
    <col min="7174" max="7175" width="0" style="526" hidden="1" customWidth="1"/>
    <col min="7176" max="7424" width="11" style="526"/>
    <col min="7425" max="7425" width="6.7109375" style="526" customWidth="1"/>
    <col min="7426" max="7426" width="53.140625" style="526" customWidth="1"/>
    <col min="7427" max="7428" width="13.7109375" style="526" customWidth="1"/>
    <col min="7429" max="7429" width="9.7109375" style="526" customWidth="1"/>
    <col min="7430" max="7431" width="0" style="526" hidden="1" customWidth="1"/>
    <col min="7432" max="7680" width="11" style="526"/>
    <col min="7681" max="7681" width="6.7109375" style="526" customWidth="1"/>
    <col min="7682" max="7682" width="53.140625" style="526" customWidth="1"/>
    <col min="7683" max="7684" width="13.7109375" style="526" customWidth="1"/>
    <col min="7685" max="7685" width="9.7109375" style="526" customWidth="1"/>
    <col min="7686" max="7687" width="0" style="526" hidden="1" customWidth="1"/>
    <col min="7688" max="7936" width="11" style="526"/>
    <col min="7937" max="7937" width="6.7109375" style="526" customWidth="1"/>
    <col min="7938" max="7938" width="53.140625" style="526" customWidth="1"/>
    <col min="7939" max="7940" width="13.7109375" style="526" customWidth="1"/>
    <col min="7941" max="7941" width="9.7109375" style="526" customWidth="1"/>
    <col min="7942" max="7943" width="0" style="526" hidden="1" customWidth="1"/>
    <col min="7944" max="8192" width="11" style="526"/>
    <col min="8193" max="8193" width="6.7109375" style="526" customWidth="1"/>
    <col min="8194" max="8194" width="53.140625" style="526" customWidth="1"/>
    <col min="8195" max="8196" width="13.7109375" style="526" customWidth="1"/>
    <col min="8197" max="8197" width="9.7109375" style="526" customWidth="1"/>
    <col min="8198" max="8199" width="0" style="526" hidden="1" customWidth="1"/>
    <col min="8200" max="8448" width="11" style="526"/>
    <col min="8449" max="8449" width="6.7109375" style="526" customWidth="1"/>
    <col min="8450" max="8450" width="53.140625" style="526" customWidth="1"/>
    <col min="8451" max="8452" width="13.7109375" style="526" customWidth="1"/>
    <col min="8453" max="8453" width="9.7109375" style="526" customWidth="1"/>
    <col min="8454" max="8455" width="0" style="526" hidden="1" customWidth="1"/>
    <col min="8456" max="8704" width="11" style="526"/>
    <col min="8705" max="8705" width="6.7109375" style="526" customWidth="1"/>
    <col min="8706" max="8706" width="53.140625" style="526" customWidth="1"/>
    <col min="8707" max="8708" width="13.7109375" style="526" customWidth="1"/>
    <col min="8709" max="8709" width="9.7109375" style="526" customWidth="1"/>
    <col min="8710" max="8711" width="0" style="526" hidden="1" customWidth="1"/>
    <col min="8712" max="8960" width="11" style="526"/>
    <col min="8961" max="8961" width="6.7109375" style="526" customWidth="1"/>
    <col min="8962" max="8962" width="53.140625" style="526" customWidth="1"/>
    <col min="8963" max="8964" width="13.7109375" style="526" customWidth="1"/>
    <col min="8965" max="8965" width="9.7109375" style="526" customWidth="1"/>
    <col min="8966" max="8967" width="0" style="526" hidden="1" customWidth="1"/>
    <col min="8968" max="9216" width="11" style="526"/>
    <col min="9217" max="9217" width="6.7109375" style="526" customWidth="1"/>
    <col min="9218" max="9218" width="53.140625" style="526" customWidth="1"/>
    <col min="9219" max="9220" width="13.7109375" style="526" customWidth="1"/>
    <col min="9221" max="9221" width="9.7109375" style="526" customWidth="1"/>
    <col min="9222" max="9223" width="0" style="526" hidden="1" customWidth="1"/>
    <col min="9224" max="9472" width="11" style="526"/>
    <col min="9473" max="9473" width="6.7109375" style="526" customWidth="1"/>
    <col min="9474" max="9474" width="53.140625" style="526" customWidth="1"/>
    <col min="9475" max="9476" width="13.7109375" style="526" customWidth="1"/>
    <col min="9477" max="9477" width="9.7109375" style="526" customWidth="1"/>
    <col min="9478" max="9479" width="0" style="526" hidden="1" customWidth="1"/>
    <col min="9480" max="9728" width="11" style="526"/>
    <col min="9729" max="9729" width="6.7109375" style="526" customWidth="1"/>
    <col min="9730" max="9730" width="53.140625" style="526" customWidth="1"/>
    <col min="9731" max="9732" width="13.7109375" style="526" customWidth="1"/>
    <col min="9733" max="9733" width="9.7109375" style="526" customWidth="1"/>
    <col min="9734" max="9735" width="0" style="526" hidden="1" customWidth="1"/>
    <col min="9736" max="9984" width="11" style="526"/>
    <col min="9985" max="9985" width="6.7109375" style="526" customWidth="1"/>
    <col min="9986" max="9986" width="53.140625" style="526" customWidth="1"/>
    <col min="9987" max="9988" width="13.7109375" style="526" customWidth="1"/>
    <col min="9989" max="9989" width="9.7109375" style="526" customWidth="1"/>
    <col min="9990" max="9991" width="0" style="526" hidden="1" customWidth="1"/>
    <col min="9992" max="10240" width="11" style="526"/>
    <col min="10241" max="10241" width="6.7109375" style="526" customWidth="1"/>
    <col min="10242" max="10242" width="53.140625" style="526" customWidth="1"/>
    <col min="10243" max="10244" width="13.7109375" style="526" customWidth="1"/>
    <col min="10245" max="10245" width="9.7109375" style="526" customWidth="1"/>
    <col min="10246" max="10247" width="0" style="526" hidden="1" customWidth="1"/>
    <col min="10248" max="10496" width="11" style="526"/>
    <col min="10497" max="10497" width="6.7109375" style="526" customWidth="1"/>
    <col min="10498" max="10498" width="53.140625" style="526" customWidth="1"/>
    <col min="10499" max="10500" width="13.7109375" style="526" customWidth="1"/>
    <col min="10501" max="10501" width="9.7109375" style="526" customWidth="1"/>
    <col min="10502" max="10503" width="0" style="526" hidden="1" customWidth="1"/>
    <col min="10504" max="10752" width="11" style="526"/>
    <col min="10753" max="10753" width="6.7109375" style="526" customWidth="1"/>
    <col min="10754" max="10754" width="53.140625" style="526" customWidth="1"/>
    <col min="10755" max="10756" width="13.7109375" style="526" customWidth="1"/>
    <col min="10757" max="10757" width="9.7109375" style="526" customWidth="1"/>
    <col min="10758" max="10759" width="0" style="526" hidden="1" customWidth="1"/>
    <col min="10760" max="11008" width="11" style="526"/>
    <col min="11009" max="11009" width="6.7109375" style="526" customWidth="1"/>
    <col min="11010" max="11010" width="53.140625" style="526" customWidth="1"/>
    <col min="11011" max="11012" width="13.7109375" style="526" customWidth="1"/>
    <col min="11013" max="11013" width="9.7109375" style="526" customWidth="1"/>
    <col min="11014" max="11015" width="0" style="526" hidden="1" customWidth="1"/>
    <col min="11016" max="11264" width="11" style="526"/>
    <col min="11265" max="11265" width="6.7109375" style="526" customWidth="1"/>
    <col min="11266" max="11266" width="53.140625" style="526" customWidth="1"/>
    <col min="11267" max="11268" width="13.7109375" style="526" customWidth="1"/>
    <col min="11269" max="11269" width="9.7109375" style="526" customWidth="1"/>
    <col min="11270" max="11271" width="0" style="526" hidden="1" customWidth="1"/>
    <col min="11272" max="11520" width="11" style="526"/>
    <col min="11521" max="11521" width="6.7109375" style="526" customWidth="1"/>
    <col min="11522" max="11522" width="53.140625" style="526" customWidth="1"/>
    <col min="11523" max="11524" width="13.7109375" style="526" customWidth="1"/>
    <col min="11525" max="11525" width="9.7109375" style="526" customWidth="1"/>
    <col min="11526" max="11527" width="0" style="526" hidden="1" customWidth="1"/>
    <col min="11528" max="11776" width="11" style="526"/>
    <col min="11777" max="11777" width="6.7109375" style="526" customWidth="1"/>
    <col min="11778" max="11778" width="53.140625" style="526" customWidth="1"/>
    <col min="11779" max="11780" width="13.7109375" style="526" customWidth="1"/>
    <col min="11781" max="11781" width="9.7109375" style="526" customWidth="1"/>
    <col min="11782" max="11783" width="0" style="526" hidden="1" customWidth="1"/>
    <col min="11784" max="12032" width="11" style="526"/>
    <col min="12033" max="12033" width="6.7109375" style="526" customWidth="1"/>
    <col min="12034" max="12034" width="53.140625" style="526" customWidth="1"/>
    <col min="12035" max="12036" width="13.7109375" style="526" customWidth="1"/>
    <col min="12037" max="12037" width="9.7109375" style="526" customWidth="1"/>
    <col min="12038" max="12039" width="0" style="526" hidden="1" customWidth="1"/>
    <col min="12040" max="12288" width="11" style="526"/>
    <col min="12289" max="12289" width="6.7109375" style="526" customWidth="1"/>
    <col min="12290" max="12290" width="53.140625" style="526" customWidth="1"/>
    <col min="12291" max="12292" width="13.7109375" style="526" customWidth="1"/>
    <col min="12293" max="12293" width="9.7109375" style="526" customWidth="1"/>
    <col min="12294" max="12295" width="0" style="526" hidden="1" customWidth="1"/>
    <col min="12296" max="12544" width="11" style="526"/>
    <col min="12545" max="12545" width="6.7109375" style="526" customWidth="1"/>
    <col min="12546" max="12546" width="53.140625" style="526" customWidth="1"/>
    <col min="12547" max="12548" width="13.7109375" style="526" customWidth="1"/>
    <col min="12549" max="12549" width="9.7109375" style="526" customWidth="1"/>
    <col min="12550" max="12551" width="0" style="526" hidden="1" customWidth="1"/>
    <col min="12552" max="12800" width="11" style="526"/>
    <col min="12801" max="12801" width="6.7109375" style="526" customWidth="1"/>
    <col min="12802" max="12802" width="53.140625" style="526" customWidth="1"/>
    <col min="12803" max="12804" width="13.7109375" style="526" customWidth="1"/>
    <col min="12805" max="12805" width="9.7109375" style="526" customWidth="1"/>
    <col min="12806" max="12807" width="0" style="526" hidden="1" customWidth="1"/>
    <col min="12808" max="13056" width="11" style="526"/>
    <col min="13057" max="13057" width="6.7109375" style="526" customWidth="1"/>
    <col min="13058" max="13058" width="53.140625" style="526" customWidth="1"/>
    <col min="13059" max="13060" width="13.7109375" style="526" customWidth="1"/>
    <col min="13061" max="13061" width="9.7109375" style="526" customWidth="1"/>
    <col min="13062" max="13063" width="0" style="526" hidden="1" customWidth="1"/>
    <col min="13064" max="13312" width="11" style="526"/>
    <col min="13313" max="13313" width="6.7109375" style="526" customWidth="1"/>
    <col min="13314" max="13314" width="53.140625" style="526" customWidth="1"/>
    <col min="13315" max="13316" width="13.7109375" style="526" customWidth="1"/>
    <col min="13317" max="13317" width="9.7109375" style="526" customWidth="1"/>
    <col min="13318" max="13319" width="0" style="526" hidden="1" customWidth="1"/>
    <col min="13320" max="13568" width="11" style="526"/>
    <col min="13569" max="13569" width="6.7109375" style="526" customWidth="1"/>
    <col min="13570" max="13570" width="53.140625" style="526" customWidth="1"/>
    <col min="13571" max="13572" width="13.7109375" style="526" customWidth="1"/>
    <col min="13573" max="13573" width="9.7109375" style="526" customWidth="1"/>
    <col min="13574" max="13575" width="0" style="526" hidden="1" customWidth="1"/>
    <col min="13576" max="13824" width="11" style="526"/>
    <col min="13825" max="13825" width="6.7109375" style="526" customWidth="1"/>
    <col min="13826" max="13826" width="53.140625" style="526" customWidth="1"/>
    <col min="13827" max="13828" width="13.7109375" style="526" customWidth="1"/>
    <col min="13829" max="13829" width="9.7109375" style="526" customWidth="1"/>
    <col min="13830" max="13831" width="0" style="526" hidden="1" customWidth="1"/>
    <col min="13832" max="14080" width="11" style="526"/>
    <col min="14081" max="14081" width="6.7109375" style="526" customWidth="1"/>
    <col min="14082" max="14082" width="53.140625" style="526" customWidth="1"/>
    <col min="14083" max="14084" width="13.7109375" style="526" customWidth="1"/>
    <col min="14085" max="14085" width="9.7109375" style="526" customWidth="1"/>
    <col min="14086" max="14087" width="0" style="526" hidden="1" customWidth="1"/>
    <col min="14088" max="14336" width="11" style="526"/>
    <col min="14337" max="14337" width="6.7109375" style="526" customWidth="1"/>
    <col min="14338" max="14338" width="53.140625" style="526" customWidth="1"/>
    <col min="14339" max="14340" width="13.7109375" style="526" customWidth="1"/>
    <col min="14341" max="14341" width="9.7109375" style="526" customWidth="1"/>
    <col min="14342" max="14343" width="0" style="526" hidden="1" customWidth="1"/>
    <col min="14344" max="14592" width="11" style="526"/>
    <col min="14593" max="14593" width="6.7109375" style="526" customWidth="1"/>
    <col min="14594" max="14594" width="53.140625" style="526" customWidth="1"/>
    <col min="14595" max="14596" width="13.7109375" style="526" customWidth="1"/>
    <col min="14597" max="14597" width="9.7109375" style="526" customWidth="1"/>
    <col min="14598" max="14599" width="0" style="526" hidden="1" customWidth="1"/>
    <col min="14600" max="14848" width="11" style="526"/>
    <col min="14849" max="14849" width="6.7109375" style="526" customWidth="1"/>
    <col min="14850" max="14850" width="53.140625" style="526" customWidth="1"/>
    <col min="14851" max="14852" width="13.7109375" style="526" customWidth="1"/>
    <col min="14853" max="14853" width="9.7109375" style="526" customWidth="1"/>
    <col min="14854" max="14855" width="0" style="526" hidden="1" customWidth="1"/>
    <col min="14856" max="15104" width="11" style="526"/>
    <col min="15105" max="15105" width="6.7109375" style="526" customWidth="1"/>
    <col min="15106" max="15106" width="53.140625" style="526" customWidth="1"/>
    <col min="15107" max="15108" width="13.7109375" style="526" customWidth="1"/>
    <col min="15109" max="15109" width="9.7109375" style="526" customWidth="1"/>
    <col min="15110" max="15111" width="0" style="526" hidden="1" customWidth="1"/>
    <col min="15112" max="15360" width="11" style="526"/>
    <col min="15361" max="15361" width="6.7109375" style="526" customWidth="1"/>
    <col min="15362" max="15362" width="53.140625" style="526" customWidth="1"/>
    <col min="15363" max="15364" width="13.7109375" style="526" customWidth="1"/>
    <col min="15365" max="15365" width="9.7109375" style="526" customWidth="1"/>
    <col min="15366" max="15367" width="0" style="526" hidden="1" customWidth="1"/>
    <col min="15368" max="15616" width="11" style="526"/>
    <col min="15617" max="15617" width="6.7109375" style="526" customWidth="1"/>
    <col min="15618" max="15618" width="53.140625" style="526" customWidth="1"/>
    <col min="15619" max="15620" width="13.7109375" style="526" customWidth="1"/>
    <col min="15621" max="15621" width="9.7109375" style="526" customWidth="1"/>
    <col min="15622" max="15623" width="0" style="526" hidden="1" customWidth="1"/>
    <col min="15624" max="15872" width="11" style="526"/>
    <col min="15873" max="15873" width="6.7109375" style="526" customWidth="1"/>
    <col min="15874" max="15874" width="53.140625" style="526" customWidth="1"/>
    <col min="15875" max="15876" width="13.7109375" style="526" customWidth="1"/>
    <col min="15877" max="15877" width="9.7109375" style="526" customWidth="1"/>
    <col min="15878" max="15879" width="0" style="526" hidden="1" customWidth="1"/>
    <col min="15880" max="16128" width="11" style="526"/>
    <col min="16129" max="16129" width="6.7109375" style="526" customWidth="1"/>
    <col min="16130" max="16130" width="53.140625" style="526" customWidth="1"/>
    <col min="16131" max="16132" width="13.7109375" style="526" customWidth="1"/>
    <col min="16133" max="16133" width="9.7109375" style="526" customWidth="1"/>
    <col min="16134" max="16135" width="0" style="526" hidden="1" customWidth="1"/>
    <col min="16136" max="16384" width="11" style="526"/>
  </cols>
  <sheetData>
    <row r="1" spans="1:10" ht="81.75" customHeight="1" thickBot="1">
      <c r="A1" s="631"/>
      <c r="B1" s="1428" t="s">
        <v>1080</v>
      </c>
      <c r="C1" s="1429"/>
      <c r="D1" s="630"/>
      <c r="E1" s="604"/>
      <c r="F1" s="1426" t="s">
        <v>768</v>
      </c>
      <c r="G1" s="1427"/>
      <c r="H1" s="627"/>
      <c r="I1" s="1418"/>
      <c r="J1" s="1418"/>
    </row>
    <row r="2" spans="1:10" ht="13.9" customHeight="1" thickBot="1">
      <c r="A2" s="1420" t="s">
        <v>809</v>
      </c>
      <c r="B2" s="1421"/>
      <c r="C2" s="1421"/>
      <c r="D2" s="1422"/>
    </row>
    <row r="3" spans="1:10" ht="13.5" thickBot="1">
      <c r="A3" s="629"/>
      <c r="B3" s="629"/>
      <c r="C3" s="629"/>
      <c r="D3" s="629"/>
    </row>
    <row r="4" spans="1:10" ht="13.5" thickBot="1">
      <c r="A4" s="626" t="s">
        <v>722</v>
      </c>
      <c r="B4" s="625" t="s">
        <v>18</v>
      </c>
      <c r="C4" s="624"/>
      <c r="D4" s="623" t="s">
        <v>808</v>
      </c>
    </row>
    <row r="5" spans="1:10" ht="13.5" thickBot="1">
      <c r="A5" s="609" t="s">
        <v>42</v>
      </c>
      <c r="B5" s="622" t="s">
        <v>807</v>
      </c>
      <c r="C5" s="621">
        <v>1</v>
      </c>
      <c r="D5" s="606">
        <v>1</v>
      </c>
    </row>
    <row r="6" spans="1:10" ht="25.5">
      <c r="A6" s="1423" t="s">
        <v>674</v>
      </c>
      <c r="B6" s="620" t="s">
        <v>806</v>
      </c>
      <c r="C6" s="616"/>
      <c r="D6" s="618"/>
    </row>
    <row r="7" spans="1:10">
      <c r="A7" s="1424"/>
      <c r="B7" s="615" t="s">
        <v>805</v>
      </c>
      <c r="C7" s="614">
        <f>D7</f>
        <v>8.3299999999999999E-2</v>
      </c>
      <c r="D7" s="613">
        <v>8.3299999999999999E-2</v>
      </c>
    </row>
    <row r="8" spans="1:10">
      <c r="A8" s="1424"/>
      <c r="B8" s="615" t="s">
        <v>804</v>
      </c>
      <c r="C8" s="614">
        <f>D8</f>
        <v>8.3299999999999999E-2</v>
      </c>
      <c r="D8" s="613">
        <v>8.3299999999999999E-2</v>
      </c>
    </row>
    <row r="9" spans="1:10">
      <c r="A9" s="1424"/>
      <c r="B9" s="615" t="s">
        <v>803</v>
      </c>
      <c r="C9" s="614">
        <f>D9</f>
        <v>0.01</v>
      </c>
      <c r="D9" s="613">
        <v>0.01</v>
      </c>
    </row>
    <row r="10" spans="1:10" ht="13.5" thickBot="1">
      <c r="A10" s="1425"/>
      <c r="B10" s="612" t="s">
        <v>802</v>
      </c>
      <c r="C10" s="611">
        <f>D10</f>
        <v>4.1700000000000001E-2</v>
      </c>
      <c r="D10" s="610">
        <v>4.1700000000000001E-2</v>
      </c>
    </row>
    <row r="11" spans="1:10">
      <c r="A11" s="1423" t="s">
        <v>801</v>
      </c>
      <c r="B11" s="616" t="s">
        <v>800</v>
      </c>
      <c r="C11" s="619"/>
      <c r="D11" s="618"/>
    </row>
    <row r="12" spans="1:10">
      <c r="A12" s="1424"/>
      <c r="B12" s="615" t="s">
        <v>812</v>
      </c>
      <c r="C12" s="614">
        <f t="shared" ref="C12:C18" si="0">D12</f>
        <v>6.9599999999999995E-2</v>
      </c>
      <c r="D12" s="613">
        <v>6.9599999999999995E-2</v>
      </c>
    </row>
    <row r="13" spans="1:10">
      <c r="A13" s="1424"/>
      <c r="B13" s="615" t="s">
        <v>799</v>
      </c>
      <c r="C13" s="614">
        <f t="shared" si="0"/>
        <v>0.12</v>
      </c>
      <c r="D13" s="613">
        <v>0.12</v>
      </c>
    </row>
    <row r="14" spans="1:10">
      <c r="A14" s="1424"/>
      <c r="B14" s="615" t="s">
        <v>798</v>
      </c>
      <c r="C14" s="614">
        <f t="shared" si="0"/>
        <v>8.5000000000000006E-2</v>
      </c>
      <c r="D14" s="613">
        <v>8.5000000000000006E-2</v>
      </c>
    </row>
    <row r="15" spans="1:10">
      <c r="A15" s="1424"/>
      <c r="B15" s="615" t="s">
        <v>797</v>
      </c>
      <c r="C15" s="614">
        <f t="shared" si="0"/>
        <v>0.04</v>
      </c>
      <c r="D15" s="613">
        <v>0.04</v>
      </c>
    </row>
    <row r="16" spans="1:10">
      <c r="A16" s="1424"/>
      <c r="B16" s="615" t="s">
        <v>655</v>
      </c>
      <c r="C16" s="614">
        <f t="shared" si="0"/>
        <v>0.02</v>
      </c>
      <c r="D16" s="613">
        <v>0.02</v>
      </c>
    </row>
    <row r="17" spans="1:10">
      <c r="A17" s="1424"/>
      <c r="B17" s="615" t="s">
        <v>656</v>
      </c>
      <c r="C17" s="614">
        <f t="shared" si="0"/>
        <v>0.03</v>
      </c>
      <c r="D17" s="613">
        <v>0.03</v>
      </c>
      <c r="J17" s="526">
        <v>1300000</v>
      </c>
    </row>
    <row r="18" spans="1:10" ht="13.5" thickBot="1">
      <c r="A18" s="1425"/>
      <c r="B18" s="612" t="s">
        <v>796</v>
      </c>
      <c r="C18" s="611">
        <f t="shared" si="0"/>
        <v>0.01</v>
      </c>
      <c r="D18" s="610">
        <v>0.01</v>
      </c>
      <c r="J18" s="526">
        <v>300000</v>
      </c>
    </row>
    <row r="19" spans="1:10">
      <c r="A19" s="1423" t="s">
        <v>769</v>
      </c>
      <c r="B19" s="616" t="s">
        <v>795</v>
      </c>
      <c r="C19" s="616"/>
      <c r="D19" s="618"/>
      <c r="J19" s="526">
        <f>+J18/3</f>
        <v>100000</v>
      </c>
    </row>
    <row r="20" spans="1:10">
      <c r="A20" s="1424"/>
      <c r="B20" s="615" t="s">
        <v>811</v>
      </c>
      <c r="C20" s="614">
        <v>0.03</v>
      </c>
      <c r="D20" s="613">
        <v>0.03</v>
      </c>
      <c r="J20" s="526">
        <f>+J19/J17</f>
        <v>7.6923076923076927E-2</v>
      </c>
    </row>
    <row r="21" spans="1:10" ht="13.5" thickBot="1">
      <c r="A21" s="1425"/>
      <c r="B21" s="612" t="s">
        <v>810</v>
      </c>
      <c r="C21" s="611">
        <v>7.7100000000000002E-2</v>
      </c>
      <c r="D21" s="610">
        <v>7.7100000000000002E-2</v>
      </c>
    </row>
    <row r="22" spans="1:10" ht="13.5" thickBot="1">
      <c r="A22" s="609"/>
      <c r="B22" s="617" t="s">
        <v>794</v>
      </c>
      <c r="C22" s="608">
        <f>+SUM(C7:C18)</f>
        <v>0.59290000000000009</v>
      </c>
      <c r="D22" s="607">
        <f>+SUM(D7:D18)</f>
        <v>0.59290000000000009</v>
      </c>
    </row>
    <row r="23" spans="1:10" ht="13.5" thickBot="1">
      <c r="A23" s="609"/>
      <c r="B23" s="617" t="s">
        <v>793</v>
      </c>
      <c r="C23" s="608">
        <f>+C5+C20+C21+C22</f>
        <v>1.7000000000000002</v>
      </c>
      <c r="D23" s="607">
        <f>+D5+D22+D20+D21</f>
        <v>1.7000000000000002</v>
      </c>
    </row>
    <row r="24" spans="1:10">
      <c r="A24" s="605"/>
      <c r="B24" s="605"/>
      <c r="C24" s="605"/>
      <c r="D24" s="605"/>
    </row>
    <row r="25" spans="1:10" ht="16.5">
      <c r="A25" s="1419"/>
      <c r="B25" s="1419"/>
      <c r="C25" s="1419"/>
      <c r="D25" s="1419"/>
      <c r="E25" s="628"/>
      <c r="F25" s="628"/>
      <c r="G25" s="628"/>
    </row>
    <row r="26" spans="1:10" ht="15">
      <c r="A26" s="1023" t="s">
        <v>12</v>
      </c>
    </row>
    <row r="27" spans="1:10" ht="15.75">
      <c r="A27" s="1025" t="s">
        <v>1084</v>
      </c>
      <c r="B27" s="523"/>
      <c r="C27" s="524"/>
    </row>
    <row r="28" spans="1:10" ht="15.75">
      <c r="A28" s="1023" t="s">
        <v>1085</v>
      </c>
      <c r="B28" s="523"/>
      <c r="C28" s="524"/>
    </row>
    <row r="29" spans="1:10" ht="14.25">
      <c r="A29" s="524"/>
      <c r="B29" s="524"/>
      <c r="C29" s="524"/>
    </row>
  </sheetData>
  <mergeCells count="8">
    <mergeCell ref="I1:J1"/>
    <mergeCell ref="A25:D25"/>
    <mergeCell ref="A2:D2"/>
    <mergeCell ref="A6:A10"/>
    <mergeCell ref="A11:A18"/>
    <mergeCell ref="A19:A21"/>
    <mergeCell ref="F1:G1"/>
    <mergeCell ref="B1:C1"/>
  </mergeCells>
  <pageMargins left="0.7" right="0.7" top="0.75" bottom="0.75" header="0.3" footer="0.3"/>
  <pageSetup scale="84"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6FE1A-366B-447B-8074-D48E86132302}">
  <sheetPr>
    <tabColor rgb="FFFF66FF"/>
  </sheetPr>
  <dimension ref="A1:K339"/>
  <sheetViews>
    <sheetView zoomScale="90" zoomScaleNormal="90" workbookViewId="0">
      <selection activeCell="D169" sqref="D169"/>
    </sheetView>
  </sheetViews>
  <sheetFormatPr baseColWidth="10" defaultColWidth="10" defaultRowHeight="12.75"/>
  <cols>
    <col min="1" max="1" width="16.7109375" style="140" customWidth="1"/>
    <col min="2" max="2" width="49.85546875" style="136" customWidth="1"/>
    <col min="3" max="3" width="8.85546875" style="137" customWidth="1"/>
    <col min="4" max="4" width="14" style="138" customWidth="1"/>
    <col min="5" max="5" width="15.42578125" style="139" customWidth="1"/>
    <col min="6" max="6" width="15.85546875" style="137" customWidth="1"/>
    <col min="7" max="7" width="17.42578125" style="134" customWidth="1"/>
    <col min="8" max="8" width="14.42578125" style="134" customWidth="1"/>
    <col min="9" max="9" width="15.140625" style="134" customWidth="1"/>
    <col min="10" max="10" width="16.85546875" style="134" customWidth="1"/>
    <col min="11" max="16384" width="10" style="134"/>
  </cols>
  <sheetData>
    <row r="1" spans="1:9" ht="90" customHeight="1">
      <c r="A1" s="130" t="s">
        <v>672</v>
      </c>
      <c r="B1" s="131"/>
      <c r="C1" s="131"/>
      <c r="D1" s="131"/>
      <c r="E1" s="131"/>
      <c r="F1" s="131"/>
      <c r="G1" s="132"/>
      <c r="H1" s="131"/>
      <c r="I1" s="133"/>
    </row>
    <row r="2" spans="1:9" ht="12.75" customHeight="1">
      <c r="A2" s="135"/>
      <c r="G2" s="140"/>
      <c r="H2" s="136"/>
      <c r="I2" s="141"/>
    </row>
    <row r="3" spans="1:9" ht="12.75" customHeight="1">
      <c r="A3" s="135"/>
      <c r="B3" s="459"/>
      <c r="C3" s="471"/>
      <c r="D3" s="460"/>
      <c r="E3" s="460"/>
      <c r="F3" s="471"/>
      <c r="G3" s="140"/>
      <c r="H3" s="459"/>
      <c r="I3" s="472"/>
    </row>
    <row r="4" spans="1:9" ht="12.75" customHeight="1">
      <c r="A4" s="135"/>
      <c r="B4" s="459" t="s">
        <v>671</v>
      </c>
      <c r="C4" s="142">
        <f>ROUND(SUM(C5:C8),4)</f>
        <v>0.21829999999999999</v>
      </c>
      <c r="D4" s="143"/>
      <c r="E4" s="473" t="s">
        <v>670</v>
      </c>
      <c r="F4" s="474"/>
      <c r="G4" s="140"/>
      <c r="H4" s="459"/>
      <c r="I4" s="144"/>
    </row>
    <row r="5" spans="1:9" ht="12.75" customHeight="1">
      <c r="A5" s="135"/>
      <c r="B5" s="461" t="s">
        <v>669</v>
      </c>
      <c r="C5" s="143">
        <f>30/360</f>
        <v>8.3333333333333329E-2</v>
      </c>
      <c r="D5" s="460" t="s">
        <v>668</v>
      </c>
      <c r="E5" s="463" t="s">
        <v>667</v>
      </c>
      <c r="F5" s="462" t="s">
        <v>666</v>
      </c>
      <c r="G5" s="140"/>
      <c r="H5" s="461"/>
      <c r="I5" s="145"/>
    </row>
    <row r="6" spans="1:9" ht="12.75" customHeight="1">
      <c r="A6" s="135"/>
      <c r="B6" s="461" t="s">
        <v>665</v>
      </c>
      <c r="C6" s="143">
        <v>0.01</v>
      </c>
      <c r="D6" s="460">
        <v>2008</v>
      </c>
      <c r="E6" s="572">
        <v>461500</v>
      </c>
      <c r="F6" s="572">
        <v>55000</v>
      </c>
      <c r="G6" s="140"/>
      <c r="H6" s="461"/>
      <c r="I6" s="145"/>
    </row>
    <row r="7" spans="1:9" ht="12.75" customHeight="1">
      <c r="A7" s="135"/>
      <c r="B7" s="461" t="s">
        <v>664</v>
      </c>
      <c r="C7" s="143">
        <f>15/360</f>
        <v>4.1666666666666664E-2</v>
      </c>
      <c r="D7" s="460">
        <v>2009</v>
      </c>
      <c r="E7" s="572">
        <v>497000</v>
      </c>
      <c r="F7" s="572">
        <v>59218</v>
      </c>
      <c r="G7" s="140"/>
      <c r="H7" s="461"/>
      <c r="I7" s="145"/>
    </row>
    <row r="8" spans="1:9" ht="12.75" customHeight="1">
      <c r="A8" s="135"/>
      <c r="B8" s="461" t="s">
        <v>663</v>
      </c>
      <c r="C8" s="143">
        <f>30/360</f>
        <v>8.3333333333333329E-2</v>
      </c>
      <c r="D8" s="460">
        <v>2010</v>
      </c>
      <c r="E8" s="572">
        <v>515000</v>
      </c>
      <c r="F8" s="572">
        <v>61500</v>
      </c>
      <c r="G8" s="140"/>
      <c r="H8" s="461"/>
      <c r="I8" s="145"/>
    </row>
    <row r="9" spans="1:9" ht="12.75" customHeight="1">
      <c r="A9" s="135"/>
      <c r="B9" s="459" t="s">
        <v>662</v>
      </c>
      <c r="C9" s="142">
        <f>ROUND(SUM(C10:C11),4)</f>
        <v>8.0500000000000002E-2</v>
      </c>
      <c r="D9" s="460">
        <v>2011</v>
      </c>
      <c r="E9" s="572">
        <v>535600</v>
      </c>
      <c r="F9" s="572">
        <v>63600</v>
      </c>
      <c r="G9" s="140"/>
      <c r="H9" s="459"/>
      <c r="I9" s="144"/>
    </row>
    <row r="10" spans="1:9" ht="12.75" customHeight="1">
      <c r="A10" s="135"/>
      <c r="B10" s="461" t="s">
        <v>43</v>
      </c>
      <c r="C10" s="143">
        <v>7.2800000000000004E-2</v>
      </c>
      <c r="D10" s="460">
        <v>2012</v>
      </c>
      <c r="E10" s="572">
        <v>566700</v>
      </c>
      <c r="F10" s="572">
        <v>67800</v>
      </c>
      <c r="G10" s="140"/>
      <c r="H10" s="461"/>
      <c r="I10" s="145"/>
    </row>
    <row r="11" spans="1:9" ht="12.75" customHeight="1">
      <c r="A11" s="135"/>
      <c r="B11" s="461" t="s">
        <v>661</v>
      </c>
      <c r="C11" s="143">
        <v>7.7000000000000002E-3</v>
      </c>
      <c r="D11" s="460">
        <v>2013</v>
      </c>
      <c r="E11" s="572">
        <v>589500</v>
      </c>
      <c r="F11" s="572">
        <v>70500</v>
      </c>
      <c r="G11" s="140"/>
      <c r="H11" s="461"/>
      <c r="I11" s="145"/>
    </row>
    <row r="12" spans="1:9" ht="12.75" customHeight="1">
      <c r="A12" s="135"/>
      <c r="B12" s="459" t="s">
        <v>660</v>
      </c>
      <c r="C12" s="142">
        <f>ROUND(SUM(C13:C18),4)</f>
        <v>0.3629</v>
      </c>
      <c r="D12" s="460">
        <v>2014</v>
      </c>
      <c r="E12" s="572">
        <v>616027</v>
      </c>
      <c r="F12" s="572">
        <v>73063</v>
      </c>
      <c r="G12" s="140"/>
      <c r="H12" s="459"/>
      <c r="I12" s="144"/>
    </row>
    <row r="13" spans="1:9" ht="12.75" customHeight="1">
      <c r="A13" s="135"/>
      <c r="B13" s="461" t="s">
        <v>659</v>
      </c>
      <c r="C13" s="143">
        <v>0.12</v>
      </c>
      <c r="D13" s="460">
        <v>2015</v>
      </c>
      <c r="E13" s="573">
        <v>644350</v>
      </c>
      <c r="F13" s="572">
        <v>73240</v>
      </c>
      <c r="G13" s="140"/>
      <c r="H13" s="461"/>
      <c r="I13" s="145"/>
    </row>
    <row r="14" spans="1:9" ht="12.75" customHeight="1">
      <c r="A14" s="135"/>
      <c r="B14" s="461" t="s">
        <v>658</v>
      </c>
      <c r="C14" s="143">
        <v>6.9599999999999995E-2</v>
      </c>
      <c r="D14" s="460">
        <v>2016</v>
      </c>
      <c r="E14" s="573">
        <v>689454</v>
      </c>
      <c r="F14" s="572">
        <v>77700</v>
      </c>
      <c r="G14" s="140"/>
      <c r="H14" s="461"/>
      <c r="I14" s="145"/>
    </row>
    <row r="15" spans="1:9" ht="12.75" customHeight="1">
      <c r="A15" s="135"/>
      <c r="B15" s="461" t="s">
        <v>657</v>
      </c>
      <c r="C15" s="143">
        <f>+(12.5*0.666666666666667)%</f>
        <v>8.333333333333337E-2</v>
      </c>
      <c r="D15" s="460">
        <v>2017</v>
      </c>
      <c r="E15" s="573">
        <v>737700</v>
      </c>
      <c r="F15" s="572">
        <v>83140</v>
      </c>
      <c r="G15" s="140"/>
      <c r="H15" s="461"/>
      <c r="I15" s="145"/>
    </row>
    <row r="16" spans="1:9" ht="12.75" customHeight="1">
      <c r="A16" s="135"/>
      <c r="B16" s="461" t="s">
        <v>656</v>
      </c>
      <c r="C16" s="143">
        <v>0.03</v>
      </c>
      <c r="D16" s="460">
        <v>2018</v>
      </c>
      <c r="E16" s="573">
        <v>781242</v>
      </c>
      <c r="F16" s="572">
        <v>88211</v>
      </c>
      <c r="G16" s="140"/>
      <c r="H16" s="461"/>
      <c r="I16" s="145"/>
    </row>
    <row r="17" spans="1:9" ht="12.75" customHeight="1">
      <c r="A17" s="135"/>
      <c r="B17" s="461" t="s">
        <v>655</v>
      </c>
      <c r="C17" s="143">
        <v>0.02</v>
      </c>
      <c r="D17" s="460">
        <v>2019</v>
      </c>
      <c r="E17" s="573">
        <v>828116</v>
      </c>
      <c r="F17" s="572">
        <v>97032</v>
      </c>
      <c r="G17" s="140"/>
      <c r="H17" s="461"/>
      <c r="I17" s="145"/>
    </row>
    <row r="18" spans="1:9" ht="12.75" customHeight="1">
      <c r="A18" s="135"/>
      <c r="B18" s="461" t="s">
        <v>654</v>
      </c>
      <c r="C18" s="143">
        <v>0.04</v>
      </c>
      <c r="D18" s="138">
        <v>2020</v>
      </c>
      <c r="E18" s="571">
        <v>877803</v>
      </c>
      <c r="F18" s="570">
        <v>102854</v>
      </c>
      <c r="G18" s="140"/>
      <c r="H18" s="461"/>
      <c r="I18" s="145"/>
    </row>
    <row r="19" spans="1:9" ht="12.75" customHeight="1">
      <c r="A19" s="135"/>
      <c r="B19" s="459" t="s">
        <v>653</v>
      </c>
      <c r="C19" s="142">
        <f>ROUND(SUM(C20:C22),4)</f>
        <v>0.20830000000000001</v>
      </c>
      <c r="D19" s="146">
        <v>2021</v>
      </c>
      <c r="E19" s="569">
        <v>908526</v>
      </c>
      <c r="F19" s="569">
        <v>106454</v>
      </c>
      <c r="G19" s="140"/>
      <c r="H19" s="459"/>
      <c r="I19" s="144"/>
    </row>
    <row r="20" spans="1:9" ht="12.75" customHeight="1">
      <c r="A20" s="135"/>
      <c r="B20" s="461" t="s">
        <v>652</v>
      </c>
      <c r="C20" s="143">
        <f>52/360</f>
        <v>0.14444444444444443</v>
      </c>
      <c r="D20" s="146">
        <v>2022</v>
      </c>
      <c r="E20" s="569">
        <v>1000000</v>
      </c>
      <c r="F20" s="569">
        <v>117172</v>
      </c>
      <c r="G20" s="140"/>
      <c r="H20" s="461"/>
      <c r="I20" s="145"/>
    </row>
    <row r="21" spans="1:9" ht="12.75" customHeight="1">
      <c r="A21" s="135"/>
      <c r="B21" s="461" t="s">
        <v>44</v>
      </c>
      <c r="C21" s="143">
        <f>18/360</f>
        <v>0.05</v>
      </c>
      <c r="D21" s="460">
        <v>2023</v>
      </c>
      <c r="E21" s="568">
        <v>1160000</v>
      </c>
      <c r="F21" s="567">
        <v>140606</v>
      </c>
      <c r="G21" s="140"/>
      <c r="H21" s="461"/>
      <c r="I21" s="145"/>
    </row>
    <row r="22" spans="1:9" ht="12.75" customHeight="1">
      <c r="A22" s="135"/>
      <c r="B22" s="461" t="s">
        <v>651</v>
      </c>
      <c r="C22" s="143">
        <f>5/360</f>
        <v>1.3888888888888888E-2</v>
      </c>
      <c r="D22" s="146">
        <v>2024</v>
      </c>
      <c r="E22" s="282">
        <v>1300000</v>
      </c>
      <c r="F22" s="282">
        <v>162000</v>
      </c>
      <c r="G22" s="140"/>
      <c r="H22" s="461"/>
      <c r="I22" s="145"/>
    </row>
    <row r="23" spans="1:9" ht="12.75" customHeight="1">
      <c r="A23" s="135"/>
      <c r="B23" s="459" t="s">
        <v>15</v>
      </c>
      <c r="C23" s="475">
        <f>+C4+C9+C12+C19</f>
        <v>0.87</v>
      </c>
      <c r="D23" s="152"/>
      <c r="E23" s="153"/>
      <c r="F23" s="153"/>
      <c r="G23" s="140"/>
      <c r="H23" s="459"/>
      <c r="I23" s="476"/>
    </row>
    <row r="24" spans="1:9" ht="12.75" customHeight="1">
      <c r="A24" s="135"/>
      <c r="B24" s="147"/>
      <c r="C24" s="148"/>
      <c r="D24" s="149">
        <v>2025</v>
      </c>
      <c r="E24" s="150">
        <v>1423500</v>
      </c>
      <c r="F24" s="150">
        <v>200000</v>
      </c>
      <c r="G24" s="140"/>
      <c r="H24" s="147"/>
      <c r="I24" s="151"/>
    </row>
    <row r="25" spans="1:9" ht="12.75" customHeight="1">
      <c r="A25" s="135"/>
      <c r="B25" s="147" t="s">
        <v>650</v>
      </c>
      <c r="C25" s="148"/>
      <c r="D25" s="152"/>
      <c r="E25" s="153"/>
      <c r="F25" s="153"/>
      <c r="G25" s="140"/>
      <c r="H25" s="147"/>
      <c r="I25" s="151"/>
    </row>
    <row r="26" spans="1:9" ht="12.75" customHeight="1">
      <c r="A26" s="135"/>
      <c r="B26" s="147" t="s">
        <v>649</v>
      </c>
      <c r="C26" s="154">
        <f>SUM(C27:C32)</f>
        <v>0.19000000000000003</v>
      </c>
      <c r="D26" s="152"/>
      <c r="E26" s="153"/>
      <c r="F26" s="153"/>
      <c r="G26" s="140"/>
      <c r="H26" s="147"/>
      <c r="I26" s="155"/>
    </row>
    <row r="27" spans="1:9" ht="12.75" customHeight="1">
      <c r="A27" s="135"/>
      <c r="B27" s="156" t="s">
        <v>648</v>
      </c>
      <c r="C27" s="157">
        <v>6.0400000000000002E-2</v>
      </c>
      <c r="D27" s="152"/>
      <c r="E27" s="153"/>
      <c r="F27" s="153"/>
      <c r="G27" s="140"/>
      <c r="H27" s="156"/>
      <c r="I27" s="158"/>
    </row>
    <row r="28" spans="1:9" ht="12.75" customHeight="1">
      <c r="A28" s="135"/>
      <c r="B28" s="156" t="s">
        <v>647</v>
      </c>
      <c r="C28" s="157">
        <v>2E-3</v>
      </c>
      <c r="D28" s="152"/>
      <c r="E28" s="153"/>
      <c r="F28" s="153"/>
      <c r="G28" s="140"/>
      <c r="H28" s="156"/>
      <c r="I28" s="158"/>
    </row>
    <row r="29" spans="1:9" ht="12.75" customHeight="1">
      <c r="A29" s="135"/>
      <c r="B29" s="156" t="s">
        <v>646</v>
      </c>
      <c r="C29" s="157">
        <v>3.5999999999999999E-3</v>
      </c>
      <c r="D29" s="152"/>
      <c r="E29" s="153"/>
      <c r="F29" s="153"/>
      <c r="G29" s="140"/>
      <c r="H29" s="156"/>
      <c r="I29" s="158"/>
    </row>
    <row r="30" spans="1:9" ht="12.75" customHeight="1">
      <c r="A30" s="135"/>
      <c r="B30" s="156" t="s">
        <v>645</v>
      </c>
      <c r="C30" s="157">
        <v>6.83E-2</v>
      </c>
      <c r="D30" s="152"/>
      <c r="E30" s="153"/>
      <c r="F30" s="153"/>
      <c r="G30" s="140"/>
      <c r="H30" s="156"/>
      <c r="I30" s="158"/>
    </row>
    <row r="31" spans="1:9" ht="12.75" customHeight="1">
      <c r="A31" s="135"/>
      <c r="B31" s="156" t="s">
        <v>644</v>
      </c>
      <c r="C31" s="157">
        <v>0.05</v>
      </c>
      <c r="D31" s="152"/>
      <c r="E31" s="153"/>
      <c r="F31" s="153"/>
      <c r="G31" s="140"/>
      <c r="H31" s="156"/>
      <c r="I31" s="158"/>
    </row>
    <row r="32" spans="1:9" ht="12.75" customHeight="1">
      <c r="A32" s="135"/>
      <c r="B32" s="156" t="s">
        <v>643</v>
      </c>
      <c r="C32" s="157">
        <v>5.7000000000000002E-3</v>
      </c>
      <c r="D32" s="152"/>
      <c r="E32" s="153"/>
      <c r="F32" s="153"/>
      <c r="G32" s="140"/>
      <c r="H32" s="156"/>
      <c r="I32" s="158"/>
    </row>
    <row r="33" spans="1:10" ht="12.75" customHeight="1">
      <c r="A33" s="135"/>
      <c r="B33" s="147" t="s">
        <v>642</v>
      </c>
      <c r="C33" s="154">
        <f>SUM(C34:C35)</f>
        <v>0.01</v>
      </c>
      <c r="D33" s="152"/>
      <c r="E33" s="153"/>
      <c r="F33" s="153"/>
      <c r="G33" s="140"/>
      <c r="H33" s="147"/>
      <c r="I33" s="155"/>
    </row>
    <row r="34" spans="1:10" ht="12.75" customHeight="1">
      <c r="A34" s="135"/>
      <c r="B34" s="156" t="s">
        <v>641</v>
      </c>
      <c r="C34" s="157">
        <v>5.0000000000000001E-3</v>
      </c>
      <c r="D34" s="152"/>
      <c r="E34" s="153"/>
      <c r="F34" s="153"/>
      <c r="G34" s="140"/>
      <c r="H34" s="156"/>
      <c r="I34" s="158"/>
    </row>
    <row r="35" spans="1:10" ht="12.75" customHeight="1">
      <c r="A35" s="135"/>
      <c r="B35" s="156" t="s">
        <v>640</v>
      </c>
      <c r="C35" s="157">
        <v>5.0000000000000001E-3</v>
      </c>
      <c r="D35" s="152"/>
      <c r="E35" s="153"/>
      <c r="F35" s="153"/>
      <c r="G35" s="140"/>
      <c r="H35" s="156"/>
      <c r="I35" s="158"/>
    </row>
    <row r="36" spans="1:10" ht="12.75" customHeight="1">
      <c r="A36" s="135"/>
      <c r="B36" s="147" t="s">
        <v>639</v>
      </c>
      <c r="C36" s="154">
        <f>C37</f>
        <v>0.05</v>
      </c>
      <c r="D36" s="157"/>
      <c r="E36" s="153">
        <f>C36*19%</f>
        <v>9.5000000000000015E-3</v>
      </c>
      <c r="F36" s="153"/>
      <c r="G36" s="140"/>
      <c r="H36" s="147"/>
      <c r="I36" s="155"/>
    </row>
    <row r="37" spans="1:10" ht="12.75" customHeight="1">
      <c r="A37" s="135"/>
      <c r="B37" s="156" t="s">
        <v>638</v>
      </c>
      <c r="C37" s="157">
        <v>0.05</v>
      </c>
      <c r="D37" s="157"/>
      <c r="E37" s="153"/>
      <c r="F37" s="153"/>
      <c r="G37" s="140"/>
      <c r="H37" s="156"/>
      <c r="I37" s="158"/>
    </row>
    <row r="38" spans="1:10" ht="13.5" customHeight="1">
      <c r="A38" s="135"/>
      <c r="B38" s="147" t="s">
        <v>71</v>
      </c>
      <c r="C38" s="154">
        <f>+C26+C33+C36</f>
        <v>0.25000000000000006</v>
      </c>
      <c r="D38" s="152"/>
      <c r="E38" s="153"/>
      <c r="F38" s="153"/>
      <c r="G38" s="140"/>
      <c r="H38" s="147"/>
      <c r="I38" s="155"/>
    </row>
    <row r="39" spans="1:10" ht="13.5" customHeight="1" thickBot="1">
      <c r="A39" s="159"/>
      <c r="B39" s="160"/>
      <c r="C39" s="161"/>
      <c r="D39" s="162"/>
      <c r="E39" s="163"/>
      <c r="F39" s="161"/>
      <c r="G39" s="164"/>
      <c r="H39" s="164"/>
      <c r="I39" s="165"/>
    </row>
    <row r="40" spans="1:10" ht="23.25" customHeight="1" thickBot="1">
      <c r="A40" s="166" t="s">
        <v>637</v>
      </c>
      <c r="B40" s="167"/>
      <c r="C40" s="167"/>
      <c r="D40" s="167"/>
      <c r="E40" s="167"/>
      <c r="F40" s="167"/>
      <c r="G40" s="168"/>
      <c r="H40" s="168"/>
      <c r="I40" s="168"/>
    </row>
    <row r="41" spans="1:10" ht="39.75" customHeight="1" thickBot="1">
      <c r="A41" s="169" t="s">
        <v>593</v>
      </c>
      <c r="B41" s="170" t="s">
        <v>592</v>
      </c>
      <c r="C41" s="171" t="s">
        <v>130</v>
      </c>
      <c r="D41" s="172" t="s">
        <v>264</v>
      </c>
      <c r="E41" s="171" t="s">
        <v>263</v>
      </c>
      <c r="F41" s="171" t="s">
        <v>262</v>
      </c>
      <c r="G41" s="171" t="s">
        <v>636</v>
      </c>
      <c r="H41" s="173" t="s">
        <v>413</v>
      </c>
      <c r="I41" s="174" t="s">
        <v>412</v>
      </c>
    </row>
    <row r="42" spans="1:10">
      <c r="A42" s="175" t="s">
        <v>635</v>
      </c>
      <c r="B42" s="176" t="s">
        <v>144</v>
      </c>
      <c r="C42" s="177" t="s">
        <v>72</v>
      </c>
      <c r="D42" s="566">
        <f t="shared" ref="D42:D68" si="0">E42+H42</f>
        <v>83982.501905225872</v>
      </c>
      <c r="E42" s="565">
        <v>79831.275575309759</v>
      </c>
      <c r="F42" s="565">
        <v>73052.045731432794</v>
      </c>
      <c r="G42" s="564">
        <v>64579.248348154797</v>
      </c>
      <c r="H42" s="563">
        <f t="shared" ref="H42:H68" si="1">E42*5.2%</f>
        <v>4151.2263299161077</v>
      </c>
      <c r="I42" s="562"/>
      <c r="J42" s="156"/>
    </row>
    <row r="43" spans="1:10">
      <c r="A43" s="179" t="s">
        <v>634</v>
      </c>
      <c r="B43" s="180" t="s">
        <v>633</v>
      </c>
      <c r="C43" s="181" t="s">
        <v>72</v>
      </c>
      <c r="D43" s="558">
        <f t="shared" si="0"/>
        <v>61954.304684182986</v>
      </c>
      <c r="E43" s="561">
        <v>58891.924604736676</v>
      </c>
      <c r="F43" s="561">
        <v>53890.853408433999</v>
      </c>
      <c r="G43" s="556">
        <v>47640.429109294557</v>
      </c>
      <c r="H43" s="559">
        <f t="shared" si="1"/>
        <v>3062.3800794463073</v>
      </c>
      <c r="I43" s="554"/>
      <c r="J43" s="156"/>
    </row>
    <row r="44" spans="1:10">
      <c r="A44" s="179" t="s">
        <v>627</v>
      </c>
      <c r="B44" s="180" t="s">
        <v>632</v>
      </c>
      <c r="C44" s="181" t="s">
        <v>72</v>
      </c>
      <c r="D44" s="558">
        <f t="shared" si="0"/>
        <v>216926.83712949225</v>
      </c>
      <c r="E44" s="561">
        <v>206204.21780369987</v>
      </c>
      <c r="F44" s="561">
        <v>188693.46431524513</v>
      </c>
      <c r="G44" s="556">
        <v>166808.22517260001</v>
      </c>
      <c r="H44" s="559">
        <f t="shared" si="1"/>
        <v>10722.619325792393</v>
      </c>
      <c r="I44" s="554"/>
      <c r="J44" s="156"/>
    </row>
    <row r="45" spans="1:10">
      <c r="A45" s="179" t="s">
        <v>188</v>
      </c>
      <c r="B45" s="180" t="s">
        <v>189</v>
      </c>
      <c r="C45" s="181" t="s">
        <v>154</v>
      </c>
      <c r="D45" s="558">
        <f t="shared" si="0"/>
        <v>72308.945709830761</v>
      </c>
      <c r="E45" s="561">
        <v>68734.73926789996</v>
      </c>
      <c r="F45" s="561">
        <v>62897.821438415041</v>
      </c>
      <c r="G45" s="556">
        <v>55602.741724200001</v>
      </c>
      <c r="H45" s="559">
        <f t="shared" si="1"/>
        <v>3574.2064419307981</v>
      </c>
      <c r="I45" s="554"/>
      <c r="J45" s="156"/>
    </row>
    <row r="46" spans="1:10">
      <c r="A46" s="179" t="s">
        <v>631</v>
      </c>
      <c r="B46" s="180" t="s">
        <v>630</v>
      </c>
      <c r="C46" s="181" t="s">
        <v>154</v>
      </c>
      <c r="D46" s="558">
        <f t="shared" si="0"/>
        <v>665242.30053044297</v>
      </c>
      <c r="E46" s="561">
        <v>632359.60126467957</v>
      </c>
      <c r="F46" s="561">
        <v>578659.95723341836</v>
      </c>
      <c r="G46" s="556">
        <v>511545.22386264004</v>
      </c>
      <c r="H46" s="559">
        <f t="shared" si="1"/>
        <v>32882.699265763338</v>
      </c>
      <c r="I46" s="554"/>
      <c r="J46" s="156"/>
    </row>
    <row r="47" spans="1:10" ht="25.5">
      <c r="A47" s="179" t="s">
        <v>629</v>
      </c>
      <c r="B47" s="180" t="s">
        <v>628</v>
      </c>
      <c r="C47" s="181" t="s">
        <v>149</v>
      </c>
      <c r="D47" s="558">
        <f t="shared" si="0"/>
        <v>94961.892221806527</v>
      </c>
      <c r="E47" s="183">
        <v>90267.958385747654</v>
      </c>
      <c r="F47" s="183">
        <v>82602.450938641705</v>
      </c>
      <c r="G47" s="556">
        <v>73021.968651557385</v>
      </c>
      <c r="H47" s="559">
        <f t="shared" si="1"/>
        <v>4693.9338360588781</v>
      </c>
      <c r="I47" s="554"/>
      <c r="J47" s="156"/>
    </row>
    <row r="48" spans="1:10">
      <c r="A48" s="179" t="s">
        <v>627</v>
      </c>
      <c r="B48" s="180" t="s">
        <v>626</v>
      </c>
      <c r="C48" s="181" t="s">
        <v>154</v>
      </c>
      <c r="D48" s="558">
        <f t="shared" si="0"/>
        <v>477239.04168488295</v>
      </c>
      <c r="E48" s="561">
        <v>453649.27916813968</v>
      </c>
      <c r="F48" s="561">
        <v>415125.62149353925</v>
      </c>
      <c r="G48" s="556">
        <v>366978.09537971998</v>
      </c>
      <c r="H48" s="559">
        <f t="shared" si="1"/>
        <v>23589.762516743267</v>
      </c>
      <c r="I48" s="554"/>
      <c r="J48" s="156"/>
    </row>
    <row r="49" spans="1:10">
      <c r="A49" s="179" t="s">
        <v>625</v>
      </c>
      <c r="B49" s="180" t="s">
        <v>147</v>
      </c>
      <c r="C49" s="181" t="s">
        <v>149</v>
      </c>
      <c r="D49" s="558">
        <f t="shared" si="0"/>
        <v>50616.261996881527</v>
      </c>
      <c r="E49" s="561">
        <v>48114.317487529966</v>
      </c>
      <c r="F49" s="561">
        <v>44028.475006890527</v>
      </c>
      <c r="G49" s="556">
        <v>38921.919206940001</v>
      </c>
      <c r="H49" s="559">
        <f t="shared" si="1"/>
        <v>2501.9445093515583</v>
      </c>
      <c r="I49" s="554"/>
      <c r="J49" s="156"/>
    </row>
    <row r="50" spans="1:10">
      <c r="A50" s="179" t="s">
        <v>624</v>
      </c>
      <c r="B50" s="180" t="s">
        <v>623</v>
      </c>
      <c r="C50" s="181" t="s">
        <v>29</v>
      </c>
      <c r="D50" s="558">
        <f t="shared" si="0"/>
        <v>867128.87695229042</v>
      </c>
      <c r="E50" s="561">
        <v>824266.99330065632</v>
      </c>
      <c r="F50" s="561">
        <v>754270.67468947324</v>
      </c>
      <c r="G50" s="556">
        <v>666788.07875660644</v>
      </c>
      <c r="H50" s="559">
        <f t="shared" si="1"/>
        <v>42861.883651634133</v>
      </c>
      <c r="I50" s="554"/>
      <c r="J50" s="156"/>
    </row>
    <row r="51" spans="1:10">
      <c r="A51" s="179" t="s">
        <v>622</v>
      </c>
      <c r="B51" s="180" t="s">
        <v>148</v>
      </c>
      <c r="C51" s="181" t="s">
        <v>149</v>
      </c>
      <c r="D51" s="558">
        <f t="shared" si="0"/>
        <v>108463.41856474613</v>
      </c>
      <c r="E51" s="561">
        <v>103102.10890184993</v>
      </c>
      <c r="F51" s="561">
        <v>94346.732157622566</v>
      </c>
      <c r="G51" s="556">
        <v>83404.112586300005</v>
      </c>
      <c r="H51" s="559">
        <f t="shared" si="1"/>
        <v>5361.3096628961966</v>
      </c>
      <c r="I51" s="554"/>
      <c r="J51" s="477"/>
    </row>
    <row r="52" spans="1:10">
      <c r="A52" s="179" t="s">
        <v>621</v>
      </c>
      <c r="B52" s="180" t="s">
        <v>620</v>
      </c>
      <c r="C52" s="181" t="s">
        <v>619</v>
      </c>
      <c r="D52" s="558">
        <f t="shared" si="0"/>
        <v>63708.808942886317</v>
      </c>
      <c r="E52" s="183">
        <v>60559.704318333002</v>
      </c>
      <c r="F52" s="183">
        <v>55417.006147815708</v>
      </c>
      <c r="G52" s="556">
        <v>48989.57403449055</v>
      </c>
      <c r="H52" s="559">
        <f t="shared" si="1"/>
        <v>3149.1046245533166</v>
      </c>
      <c r="I52" s="554"/>
      <c r="J52" s="156"/>
    </row>
    <row r="53" spans="1:10">
      <c r="A53" s="179" t="s">
        <v>618</v>
      </c>
      <c r="B53" s="184" t="s">
        <v>139</v>
      </c>
      <c r="C53" s="181" t="s">
        <v>29</v>
      </c>
      <c r="D53" s="558">
        <f t="shared" si="0"/>
        <v>238619.52084244147</v>
      </c>
      <c r="E53" s="561">
        <v>226824.63958406984</v>
      </c>
      <c r="F53" s="561">
        <v>207562.81074676962</v>
      </c>
      <c r="G53" s="556">
        <v>183489.04768985999</v>
      </c>
      <c r="H53" s="559">
        <f t="shared" si="1"/>
        <v>11794.881258371634</v>
      </c>
      <c r="I53" s="554"/>
      <c r="J53" s="156"/>
    </row>
    <row r="54" spans="1:10">
      <c r="A54" s="179" t="s">
        <v>617</v>
      </c>
      <c r="B54" s="180" t="s">
        <v>616</v>
      </c>
      <c r="C54" s="181" t="s">
        <v>29</v>
      </c>
      <c r="D54" s="558">
        <f t="shared" si="0"/>
        <v>68149.735152601294</v>
      </c>
      <c r="E54" s="561">
        <v>64781.117065210354</v>
      </c>
      <c r="F54" s="561">
        <v>59279.938749277411</v>
      </c>
      <c r="G54" s="556">
        <v>52404.472020224021</v>
      </c>
      <c r="H54" s="559">
        <f t="shared" si="1"/>
        <v>3368.6180873909389</v>
      </c>
      <c r="I54" s="554"/>
      <c r="J54" s="156"/>
    </row>
    <row r="55" spans="1:10">
      <c r="A55" s="179" t="s">
        <v>615</v>
      </c>
      <c r="B55" s="180" t="s">
        <v>176</v>
      </c>
      <c r="C55" s="181" t="s">
        <v>29</v>
      </c>
      <c r="D55" s="558">
        <f t="shared" si="0"/>
        <v>30719.732495364497</v>
      </c>
      <c r="E55" s="561">
        <v>29201.266630574617</v>
      </c>
      <c r="F55" s="561">
        <v>26721.510459896246</v>
      </c>
      <c r="G55" s="556">
        <v>23622.268794109128</v>
      </c>
      <c r="H55" s="559">
        <f t="shared" si="1"/>
        <v>1518.4658647898802</v>
      </c>
      <c r="I55" s="554"/>
      <c r="J55" s="478"/>
    </row>
    <row r="56" spans="1:10">
      <c r="A56" s="179" t="s">
        <v>614</v>
      </c>
      <c r="B56" s="180" t="s">
        <v>185</v>
      </c>
      <c r="C56" s="181" t="s">
        <v>29</v>
      </c>
      <c r="D56" s="558">
        <f t="shared" si="0"/>
        <v>72308.945709830761</v>
      </c>
      <c r="E56" s="561">
        <v>68734.73926789996</v>
      </c>
      <c r="F56" s="561">
        <v>62897.821438415041</v>
      </c>
      <c r="G56" s="556">
        <v>55602.741724200001</v>
      </c>
      <c r="H56" s="559">
        <f t="shared" si="1"/>
        <v>3574.2064419307981</v>
      </c>
      <c r="I56" s="554"/>
      <c r="J56" s="156"/>
    </row>
    <row r="57" spans="1:10">
      <c r="A57" s="179" t="s">
        <v>613</v>
      </c>
      <c r="B57" s="180" t="s">
        <v>138</v>
      </c>
      <c r="C57" s="181" t="s">
        <v>72</v>
      </c>
      <c r="D57" s="558">
        <f t="shared" si="0"/>
        <v>36154.472854915381</v>
      </c>
      <c r="E57" s="561">
        <v>34367.36963394998</v>
      </c>
      <c r="F57" s="561">
        <v>31448.910719207521</v>
      </c>
      <c r="G57" s="556">
        <v>27801.370862100001</v>
      </c>
      <c r="H57" s="559">
        <f t="shared" si="1"/>
        <v>1787.103220965399</v>
      </c>
      <c r="I57" s="554"/>
      <c r="J57" s="156"/>
    </row>
    <row r="58" spans="1:10" ht="15.75" customHeight="1">
      <c r="A58" s="179" t="s">
        <v>612</v>
      </c>
      <c r="B58" s="180" t="s">
        <v>180</v>
      </c>
      <c r="C58" s="181" t="s">
        <v>72</v>
      </c>
      <c r="D58" s="558">
        <f t="shared" si="0"/>
        <v>62185.693310454437</v>
      </c>
      <c r="E58" s="561">
        <v>59111.875770393948</v>
      </c>
      <c r="F58" s="561">
        <v>54092.126437036924</v>
      </c>
      <c r="G58" s="556">
        <v>47818.357882811993</v>
      </c>
      <c r="H58" s="559">
        <f t="shared" si="1"/>
        <v>3073.8175400604855</v>
      </c>
      <c r="I58" s="554"/>
      <c r="J58" s="156"/>
    </row>
    <row r="59" spans="1:10">
      <c r="A59" s="179" t="s">
        <v>611</v>
      </c>
      <c r="B59" s="180" t="s">
        <v>610</v>
      </c>
      <c r="C59" s="181" t="s">
        <v>149</v>
      </c>
      <c r="D59" s="558">
        <f t="shared" si="0"/>
        <v>159079.68056162761</v>
      </c>
      <c r="E59" s="561">
        <v>151216.42638937986</v>
      </c>
      <c r="F59" s="561">
        <v>138375.20716451306</v>
      </c>
      <c r="G59" s="556">
        <v>122326.03179323999</v>
      </c>
      <c r="H59" s="559">
        <f t="shared" si="1"/>
        <v>7863.2541722477536</v>
      </c>
      <c r="I59" s="554"/>
      <c r="J59" s="156"/>
    </row>
    <row r="60" spans="1:10">
      <c r="A60" s="179" t="s">
        <v>609</v>
      </c>
      <c r="B60" s="180" t="s">
        <v>608</v>
      </c>
      <c r="C60" s="181" t="s">
        <v>149</v>
      </c>
      <c r="D60" s="558">
        <f t="shared" si="0"/>
        <v>130156.10227769536</v>
      </c>
      <c r="E60" s="561">
        <v>123722.53068221992</v>
      </c>
      <c r="F60" s="561">
        <v>113216.07858914707</v>
      </c>
      <c r="G60" s="556">
        <v>100084.93510356</v>
      </c>
      <c r="H60" s="559">
        <f t="shared" si="1"/>
        <v>6433.571595475436</v>
      </c>
      <c r="I60" s="554"/>
      <c r="J60" s="156"/>
    </row>
    <row r="61" spans="1:10">
      <c r="A61" s="179" t="s">
        <v>607</v>
      </c>
      <c r="B61" s="180" t="s">
        <v>165</v>
      </c>
      <c r="C61" s="181" t="s">
        <v>149</v>
      </c>
      <c r="D61" s="558">
        <f t="shared" si="0"/>
        <v>231388.6262714584</v>
      </c>
      <c r="E61" s="561">
        <v>219951.16565727984</v>
      </c>
      <c r="F61" s="561">
        <v>201273.0286029281</v>
      </c>
      <c r="G61" s="556">
        <v>177928.77351743999</v>
      </c>
      <c r="H61" s="559">
        <f t="shared" si="1"/>
        <v>11437.460614178553</v>
      </c>
      <c r="I61" s="554"/>
      <c r="J61" s="156"/>
    </row>
    <row r="62" spans="1:10">
      <c r="A62" s="179" t="s">
        <v>606</v>
      </c>
      <c r="B62" s="180" t="s">
        <v>150</v>
      </c>
      <c r="C62" s="181" t="s">
        <v>72</v>
      </c>
      <c r="D62" s="558">
        <f t="shared" si="0"/>
        <v>303697.57198128919</v>
      </c>
      <c r="E62" s="561">
        <v>288685.90492517984</v>
      </c>
      <c r="F62" s="561">
        <v>264170.85004134319</v>
      </c>
      <c r="G62" s="556">
        <v>233531.51524164001</v>
      </c>
      <c r="H62" s="559">
        <f t="shared" si="1"/>
        <v>15011.667056109352</v>
      </c>
      <c r="I62" s="554"/>
      <c r="J62" s="478"/>
    </row>
    <row r="63" spans="1:10">
      <c r="A63" s="179" t="s">
        <v>605</v>
      </c>
      <c r="B63" s="180" t="s">
        <v>153</v>
      </c>
      <c r="C63" s="181" t="s">
        <v>154</v>
      </c>
      <c r="D63" s="558">
        <f t="shared" si="0"/>
        <v>180772.36427457686</v>
      </c>
      <c r="E63" s="561">
        <v>171836.84816974986</v>
      </c>
      <c r="F63" s="561">
        <v>157244.55359603759</v>
      </c>
      <c r="G63" s="556">
        <v>139006.8543105</v>
      </c>
      <c r="H63" s="559">
        <f t="shared" si="1"/>
        <v>8935.5161048269929</v>
      </c>
      <c r="I63" s="554"/>
      <c r="J63" s="156"/>
    </row>
    <row r="64" spans="1:10">
      <c r="A64" s="179" t="s">
        <v>604</v>
      </c>
      <c r="B64" s="180" t="s">
        <v>153</v>
      </c>
      <c r="C64" s="181" t="s">
        <v>603</v>
      </c>
      <c r="D64" s="558">
        <f t="shared" si="0"/>
        <v>2892.3578283932306</v>
      </c>
      <c r="E64" s="561">
        <v>2749.3895707159986</v>
      </c>
      <c r="F64" s="561">
        <v>2515.9128575366021</v>
      </c>
      <c r="G64" s="556">
        <v>2224.1096689680003</v>
      </c>
      <c r="H64" s="559">
        <f t="shared" si="1"/>
        <v>142.96825767723195</v>
      </c>
      <c r="I64" s="554"/>
      <c r="J64" s="479"/>
    </row>
    <row r="65" spans="1:10">
      <c r="A65" s="179" t="s">
        <v>602</v>
      </c>
      <c r="B65" s="180" t="s">
        <v>601</v>
      </c>
      <c r="C65" s="181" t="s">
        <v>46</v>
      </c>
      <c r="D65" s="558">
        <f t="shared" si="0"/>
        <v>43385.367425898454</v>
      </c>
      <c r="E65" s="560">
        <v>41240.843560739973</v>
      </c>
      <c r="F65" s="560">
        <v>37738.692863049022</v>
      </c>
      <c r="G65" s="556">
        <v>33361.645034519999</v>
      </c>
      <c r="H65" s="559">
        <f t="shared" si="1"/>
        <v>2144.5238651584787</v>
      </c>
      <c r="I65" s="554"/>
      <c r="J65" s="479"/>
    </row>
    <row r="66" spans="1:10">
      <c r="A66" s="185" t="s">
        <v>600</v>
      </c>
      <c r="B66" s="186" t="s">
        <v>599</v>
      </c>
      <c r="C66" s="187" t="s">
        <v>212</v>
      </c>
      <c r="D66" s="558">
        <f t="shared" si="0"/>
        <v>51628.587236819156</v>
      </c>
      <c r="E66" s="188">
        <v>49076.603837280563</v>
      </c>
      <c r="F66" s="188">
        <v>44909.044507028331</v>
      </c>
      <c r="G66" s="556">
        <v>39700.357591078791</v>
      </c>
      <c r="H66" s="559">
        <f t="shared" si="1"/>
        <v>2551.9833995385893</v>
      </c>
      <c r="I66" s="554"/>
    </row>
    <row r="67" spans="1:10" ht="25.5">
      <c r="A67" s="185" t="s">
        <v>598</v>
      </c>
      <c r="B67" s="186" t="s">
        <v>597</v>
      </c>
      <c r="C67" s="187" t="s">
        <v>149</v>
      </c>
      <c r="D67" s="558">
        <f t="shared" si="0"/>
        <v>216926.83712949225</v>
      </c>
      <c r="E67" s="188">
        <v>206204.21780369987</v>
      </c>
      <c r="F67" s="188">
        <v>188693.46431524513</v>
      </c>
      <c r="G67" s="556">
        <v>166808.22517260001</v>
      </c>
      <c r="H67" s="559">
        <f t="shared" si="1"/>
        <v>10722.619325792393</v>
      </c>
      <c r="I67" s="554"/>
    </row>
    <row r="68" spans="1:10">
      <c r="A68" s="185" t="s">
        <v>596</v>
      </c>
      <c r="B68" s="186" t="s">
        <v>595</v>
      </c>
      <c r="C68" s="187" t="s">
        <v>72</v>
      </c>
      <c r="D68" s="558">
        <f t="shared" si="0"/>
        <v>62185.693310454437</v>
      </c>
      <c r="E68" s="557">
        <v>59111.875770393948</v>
      </c>
      <c r="F68" s="557">
        <v>54092.126437036924</v>
      </c>
      <c r="G68" s="556">
        <v>47818.357882811993</v>
      </c>
      <c r="H68" s="555">
        <f t="shared" si="1"/>
        <v>3073.8175400604855</v>
      </c>
      <c r="I68" s="554"/>
    </row>
    <row r="69" spans="1:10" ht="13.5" thickBot="1">
      <c r="A69" s="189"/>
      <c r="B69" s="190"/>
      <c r="C69" s="191"/>
      <c r="D69" s="192"/>
      <c r="E69" s="193"/>
      <c r="F69" s="193"/>
      <c r="G69" s="194"/>
      <c r="H69" s="196"/>
      <c r="I69" s="553"/>
    </row>
    <row r="70" spans="1:10">
      <c r="A70" s="197"/>
      <c r="B70" s="198"/>
      <c r="C70" s="199"/>
      <c r="D70" s="200"/>
      <c r="E70" s="201"/>
      <c r="F70" s="202"/>
      <c r="G70" s="182"/>
      <c r="H70" s="203"/>
      <c r="I70" s="552"/>
    </row>
    <row r="71" spans="1:10" ht="13.5" thickBot="1">
      <c r="C71" s="204"/>
      <c r="D71" s="205"/>
      <c r="F71" s="206"/>
      <c r="G71" s="207"/>
      <c r="H71" s="208"/>
      <c r="I71" s="551"/>
    </row>
    <row r="72" spans="1:10" ht="13.5" thickBot="1">
      <c r="A72" s="209" t="s">
        <v>594</v>
      </c>
      <c r="B72" s="210"/>
      <c r="C72" s="210"/>
      <c r="D72" s="210"/>
      <c r="E72" s="210"/>
      <c r="F72" s="210"/>
      <c r="G72" s="211"/>
      <c r="H72" s="212"/>
      <c r="I72" s="213"/>
    </row>
    <row r="73" spans="1:10" s="220" customFormat="1" ht="26.25" customHeight="1" thickBot="1">
      <c r="A73" s="214" t="s">
        <v>593</v>
      </c>
      <c r="B73" s="215" t="s">
        <v>592</v>
      </c>
      <c r="C73" s="215" t="s">
        <v>130</v>
      </c>
      <c r="D73" s="215" t="s">
        <v>591</v>
      </c>
      <c r="E73" s="215" t="s">
        <v>590</v>
      </c>
      <c r="F73" s="216" t="s">
        <v>949</v>
      </c>
      <c r="G73" s="217"/>
      <c r="H73" s="218"/>
      <c r="I73" s="219"/>
    </row>
    <row r="74" spans="1:10" ht="13.5" thickBot="1">
      <c r="A74" s="175" t="s">
        <v>191</v>
      </c>
      <c r="B74" s="176" t="s">
        <v>141</v>
      </c>
      <c r="C74" s="177" t="s">
        <v>29</v>
      </c>
      <c r="D74" s="480">
        <f>+ROUNDUP((E24+F24)/3000,0)*100</f>
        <v>54200</v>
      </c>
      <c r="E74" s="221">
        <v>1.87</v>
      </c>
      <c r="F74" s="703">
        <f>D74*C23</f>
        <v>47154</v>
      </c>
      <c r="G74" s="178"/>
      <c r="H74" s="222"/>
      <c r="I74" s="223"/>
    </row>
    <row r="75" spans="1:10" ht="13.5" thickBot="1">
      <c r="A75" s="179" t="s">
        <v>192</v>
      </c>
      <c r="B75" s="180" t="s">
        <v>145</v>
      </c>
      <c r="C75" s="181" t="s">
        <v>29</v>
      </c>
      <c r="D75" s="481">
        <f>+$D$74*E75</f>
        <v>101354</v>
      </c>
      <c r="E75" s="224">
        <v>1.87</v>
      </c>
      <c r="F75" s="703">
        <f>D75*C23</f>
        <v>88177.98</v>
      </c>
      <c r="G75" s="207"/>
      <c r="H75" s="225"/>
      <c r="I75" s="226"/>
    </row>
    <row r="76" spans="1:10" ht="13.5" thickBot="1">
      <c r="A76" s="179" t="s">
        <v>172</v>
      </c>
      <c r="B76" s="180" t="s">
        <v>173</v>
      </c>
      <c r="C76" s="181" t="s">
        <v>29</v>
      </c>
      <c r="D76" s="481">
        <f>+(($D$74*3)+D75)</f>
        <v>263954</v>
      </c>
      <c r="E76" s="224">
        <f>+E75</f>
        <v>1.87</v>
      </c>
      <c r="F76" s="703">
        <f>D76*C23</f>
        <v>229639.98</v>
      </c>
      <c r="G76" s="207"/>
      <c r="H76" s="225"/>
      <c r="I76" s="226"/>
    </row>
    <row r="77" spans="1:10" ht="13.5" thickBot="1">
      <c r="A77" s="179" t="s">
        <v>161</v>
      </c>
      <c r="B77" s="180" t="s">
        <v>162</v>
      </c>
      <c r="C77" s="181" t="s">
        <v>29</v>
      </c>
      <c r="D77" s="481">
        <f>+(($D$74*4)+D75)</f>
        <v>318154</v>
      </c>
      <c r="E77" s="224">
        <v>5.4</v>
      </c>
      <c r="F77" s="703">
        <f>D77*C23</f>
        <v>276793.98</v>
      </c>
      <c r="G77" s="207"/>
      <c r="H77" s="225"/>
      <c r="I77" s="226"/>
    </row>
    <row r="78" spans="1:10" ht="13.5" thickBot="1">
      <c r="A78" s="179" t="s">
        <v>179</v>
      </c>
      <c r="B78" s="180" t="s">
        <v>155</v>
      </c>
      <c r="C78" s="181" t="s">
        <v>29</v>
      </c>
      <c r="D78" s="481">
        <f>+(($D$74*6)+D75)</f>
        <v>426554</v>
      </c>
      <c r="E78" s="224">
        <v>7.4</v>
      </c>
      <c r="F78" s="703">
        <f>D78*C23</f>
        <v>371101.98</v>
      </c>
      <c r="G78" s="207"/>
      <c r="H78" s="225"/>
      <c r="I78" s="226"/>
    </row>
    <row r="79" spans="1:10" ht="13.5" thickBot="1">
      <c r="A79" s="179" t="s">
        <v>164</v>
      </c>
      <c r="B79" s="227" t="s">
        <v>589</v>
      </c>
      <c r="C79" s="181" t="s">
        <v>29</v>
      </c>
      <c r="D79" s="481">
        <f>+$D$74*E79</f>
        <v>292680</v>
      </c>
      <c r="E79" s="224">
        <v>5.4</v>
      </c>
      <c r="F79" s="703">
        <f>D79*C23</f>
        <v>254631.6</v>
      </c>
      <c r="G79" s="207"/>
      <c r="H79" s="225"/>
      <c r="I79" s="226"/>
    </row>
    <row r="80" spans="1:10" ht="13.5" thickBot="1">
      <c r="A80" s="179" t="s">
        <v>190</v>
      </c>
      <c r="B80" s="180" t="s">
        <v>142</v>
      </c>
      <c r="C80" s="181" t="s">
        <v>29</v>
      </c>
      <c r="D80" s="481">
        <f>+$D$74+D75</f>
        <v>155554</v>
      </c>
      <c r="E80" s="224">
        <f>+E74</f>
        <v>1.87</v>
      </c>
      <c r="F80" s="703">
        <f>D80*C23+D80</f>
        <v>290885.98</v>
      </c>
      <c r="G80" s="207"/>
      <c r="H80" s="225"/>
      <c r="I80" s="226"/>
    </row>
    <row r="81" spans="1:10" ht="13.5" thickBot="1">
      <c r="A81" s="179" t="s">
        <v>588</v>
      </c>
      <c r="B81" s="180" t="s">
        <v>587</v>
      </c>
      <c r="C81" s="181" t="s">
        <v>29</v>
      </c>
      <c r="D81" s="481">
        <f>+$D$74*E81</f>
        <v>271000</v>
      </c>
      <c r="E81" s="224">
        <v>5</v>
      </c>
      <c r="F81" s="703">
        <f>D81*C23+D81</f>
        <v>506770</v>
      </c>
      <c r="G81" s="207"/>
      <c r="H81" s="225"/>
      <c r="I81" s="226"/>
    </row>
    <row r="82" spans="1:10" ht="25.5">
      <c r="A82" s="179" t="s">
        <v>586</v>
      </c>
      <c r="B82" s="180" t="s">
        <v>585</v>
      </c>
      <c r="C82" s="181" t="s">
        <v>149</v>
      </c>
      <c r="D82" s="481">
        <f>+(D74+D75)</f>
        <v>155554</v>
      </c>
      <c r="E82" s="224">
        <v>5</v>
      </c>
      <c r="F82" s="703">
        <f>D82*C23+D82</f>
        <v>290885.98</v>
      </c>
      <c r="G82" s="207"/>
      <c r="H82" s="225"/>
      <c r="I82" s="226"/>
    </row>
    <row r="83" spans="1:10">
      <c r="A83" s="185"/>
      <c r="B83" s="186"/>
      <c r="C83" s="187"/>
      <c r="D83" s="228"/>
      <c r="E83" s="229"/>
      <c r="F83" s="230"/>
      <c r="G83" s="207"/>
      <c r="H83" s="225"/>
      <c r="I83" s="231"/>
    </row>
    <row r="84" spans="1:10">
      <c r="A84" s="185"/>
      <c r="B84" s="186"/>
      <c r="C84" s="187"/>
      <c r="D84" s="228"/>
      <c r="E84" s="229"/>
      <c r="F84" s="230"/>
      <c r="G84" s="207"/>
      <c r="H84" s="225"/>
      <c r="I84" s="231"/>
    </row>
    <row r="85" spans="1:10" ht="13.5" thickBot="1">
      <c r="A85" s="189"/>
      <c r="B85" s="190"/>
      <c r="C85" s="191"/>
      <c r="D85" s="232"/>
      <c r="E85" s="193"/>
      <c r="F85" s="233"/>
      <c r="G85" s="195"/>
      <c r="H85" s="234"/>
      <c r="I85" s="235"/>
    </row>
    <row r="86" spans="1:10" ht="13.5" thickBot="1">
      <c r="C86" s="204"/>
      <c r="F86" s="206"/>
      <c r="G86" s="236"/>
    </row>
    <row r="87" spans="1:10" ht="13.5" thickBot="1">
      <c r="A87" s="237" t="s">
        <v>584</v>
      </c>
      <c r="B87" s="238"/>
      <c r="C87" s="238"/>
      <c r="D87" s="238"/>
      <c r="E87" s="238"/>
      <c r="F87" s="238"/>
      <c r="G87" s="239"/>
      <c r="H87" s="240"/>
      <c r="I87" s="241"/>
    </row>
    <row r="88" spans="1:10" ht="26.25" thickBot="1">
      <c r="A88" s="464" t="s">
        <v>583</v>
      </c>
      <c r="B88" s="465" t="s">
        <v>4</v>
      </c>
      <c r="C88" s="466" t="s">
        <v>5</v>
      </c>
      <c r="D88" s="482" t="s">
        <v>264</v>
      </c>
      <c r="E88" s="483" t="s">
        <v>263</v>
      </c>
      <c r="F88" s="483" t="s">
        <v>262</v>
      </c>
      <c r="G88" s="483" t="s">
        <v>261</v>
      </c>
      <c r="H88" s="484" t="s">
        <v>413</v>
      </c>
      <c r="I88" s="242" t="s">
        <v>412</v>
      </c>
      <c r="J88" s="485" t="s">
        <v>582</v>
      </c>
    </row>
    <row r="89" spans="1:10" s="137" customFormat="1">
      <c r="A89" s="467" t="s">
        <v>581</v>
      </c>
      <c r="B89" s="468" t="s">
        <v>580</v>
      </c>
      <c r="C89" s="469" t="s">
        <v>49</v>
      </c>
      <c r="D89" s="243">
        <v>9574</v>
      </c>
      <c r="E89" s="243">
        <v>7114.6306880000002</v>
      </c>
      <c r="F89" s="243">
        <v>6510.46</v>
      </c>
      <c r="G89" s="550">
        <v>6374.1670000000004</v>
      </c>
      <c r="H89" s="486">
        <f t="shared" ref="H89:H120" si="2">E89*5.2%</f>
        <v>369.96079577600005</v>
      </c>
      <c r="I89" s="549"/>
      <c r="J89" s="487">
        <v>6000</v>
      </c>
    </row>
    <row r="90" spans="1:10" s="137" customFormat="1">
      <c r="A90" s="179" t="s">
        <v>579</v>
      </c>
      <c r="B90" s="180" t="s">
        <v>50</v>
      </c>
      <c r="C90" s="181" t="s">
        <v>48</v>
      </c>
      <c r="D90" s="243">
        <f t="shared" ref="D90:D103" si="3">E90+H90</f>
        <v>21.693435072</v>
      </c>
      <c r="E90" s="243">
        <v>20.621136</v>
      </c>
      <c r="F90" s="243">
        <v>18.87</v>
      </c>
      <c r="G90" s="540">
        <v>16.680822517259998</v>
      </c>
      <c r="H90" s="486">
        <f t="shared" si="2"/>
        <v>1.0722990720000001</v>
      </c>
      <c r="I90" s="545"/>
      <c r="J90" s="488">
        <v>1.1200000000000001</v>
      </c>
    </row>
    <row r="91" spans="1:10" s="137" customFormat="1">
      <c r="A91" s="179" t="s">
        <v>578</v>
      </c>
      <c r="B91" s="180" t="s">
        <v>577</v>
      </c>
      <c r="C91" s="181" t="s">
        <v>49</v>
      </c>
      <c r="D91" s="243">
        <f t="shared" si="3"/>
        <v>7679.6</v>
      </c>
      <c r="E91" s="243">
        <v>7300</v>
      </c>
      <c r="F91" s="243">
        <v>6332</v>
      </c>
      <c r="G91" s="540">
        <v>5448.2193379359996</v>
      </c>
      <c r="H91" s="486">
        <f t="shared" si="2"/>
        <v>379.6</v>
      </c>
      <c r="I91" s="548"/>
      <c r="J91" s="488">
        <v>7300</v>
      </c>
    </row>
    <row r="92" spans="1:10" s="137" customFormat="1">
      <c r="A92" s="179" t="s">
        <v>576</v>
      </c>
      <c r="B92" s="180" t="s">
        <v>575</v>
      </c>
      <c r="C92" s="181" t="s">
        <v>14</v>
      </c>
      <c r="D92" s="243">
        <f t="shared" si="3"/>
        <v>14630.992074927155</v>
      </c>
      <c r="E92" s="243">
        <v>13907.787143466878</v>
      </c>
      <c r="F92" s="243">
        <v>12726.7451898489</v>
      </c>
      <c r="G92" s="540">
        <v>11250.658760474629</v>
      </c>
      <c r="H92" s="486">
        <f t="shared" si="2"/>
        <v>723.20493146027775</v>
      </c>
      <c r="I92" s="545"/>
      <c r="J92" s="488">
        <v>11792</v>
      </c>
    </row>
    <row r="93" spans="1:10" s="137" customFormat="1">
      <c r="A93" s="179" t="s">
        <v>574</v>
      </c>
      <c r="B93" s="180" t="s">
        <v>573</v>
      </c>
      <c r="C93" s="181" t="s">
        <v>14</v>
      </c>
      <c r="D93" s="243">
        <f t="shared" si="3"/>
        <v>53204.9</v>
      </c>
      <c r="E93" s="547">
        <v>50575</v>
      </c>
      <c r="F93" s="243">
        <v>47315.20907864</v>
      </c>
      <c r="G93" s="540">
        <v>43945.876750944</v>
      </c>
      <c r="H93" s="486">
        <f t="shared" si="2"/>
        <v>2629.9</v>
      </c>
      <c r="I93" s="545"/>
      <c r="J93" s="488">
        <v>50575</v>
      </c>
    </row>
    <row r="94" spans="1:10" s="137" customFormat="1">
      <c r="A94" s="179" t="s">
        <v>572</v>
      </c>
      <c r="B94" s="180" t="s">
        <v>571</v>
      </c>
      <c r="C94" s="181" t="s">
        <v>14</v>
      </c>
      <c r="D94" s="243">
        <f t="shared" si="3"/>
        <v>50764.26</v>
      </c>
      <c r="E94" s="547">
        <v>48255</v>
      </c>
      <c r="F94" s="243">
        <v>44690.815157885001</v>
      </c>
      <c r="G94" s="540">
        <v>42435.303357394798</v>
      </c>
      <c r="H94" s="486">
        <f t="shared" si="2"/>
        <v>2509.2600000000002</v>
      </c>
      <c r="I94" s="545"/>
      <c r="J94" s="488">
        <v>48255</v>
      </c>
    </row>
    <row r="95" spans="1:10" s="137" customFormat="1">
      <c r="A95" s="244" t="s">
        <v>570</v>
      </c>
      <c r="B95" s="180" t="s">
        <v>143</v>
      </c>
      <c r="C95" s="181" t="s">
        <v>13</v>
      </c>
      <c r="D95" s="243">
        <f t="shared" si="3"/>
        <v>132243.14506833334</v>
      </c>
      <c r="E95" s="243">
        <v>125706.41166191381</v>
      </c>
      <c r="F95" s="243">
        <v>115031.48944172201</v>
      </c>
      <c r="G95" s="540">
        <v>74285.262943531197</v>
      </c>
      <c r="H95" s="486">
        <f t="shared" si="2"/>
        <v>6536.7334064195184</v>
      </c>
      <c r="I95" s="545"/>
      <c r="J95" s="488">
        <v>125000</v>
      </c>
    </row>
    <row r="96" spans="1:10" s="137" customFormat="1">
      <c r="A96" s="179" t="s">
        <v>569</v>
      </c>
      <c r="B96" s="180" t="s">
        <v>156</v>
      </c>
      <c r="C96" s="181" t="s">
        <v>13</v>
      </c>
      <c r="D96" s="243">
        <f t="shared" si="3"/>
        <v>10123.252399376304</v>
      </c>
      <c r="E96" s="243">
        <v>9622.8634975059922</v>
      </c>
      <c r="F96" s="243">
        <v>8805.6950013781043</v>
      </c>
      <c r="G96" s="540">
        <v>7784.3838413880003</v>
      </c>
      <c r="H96" s="486">
        <f t="shared" si="2"/>
        <v>500.38890187031166</v>
      </c>
      <c r="I96" s="545"/>
      <c r="J96" s="488"/>
    </row>
    <row r="97" spans="1:10" s="137" customFormat="1">
      <c r="A97" s="179" t="s">
        <v>568</v>
      </c>
      <c r="B97" s="180" t="s">
        <v>567</v>
      </c>
      <c r="C97" s="181" t="s">
        <v>13</v>
      </c>
      <c r="D97" s="243">
        <f t="shared" si="3"/>
        <v>137955.07200000001</v>
      </c>
      <c r="E97" s="243">
        <v>131136</v>
      </c>
      <c r="F97" s="243">
        <v>120000</v>
      </c>
      <c r="G97" s="540">
        <v>83091.809983679996</v>
      </c>
      <c r="H97" s="486">
        <f t="shared" si="2"/>
        <v>6819.072000000001</v>
      </c>
      <c r="I97" s="545"/>
      <c r="J97" s="488">
        <v>130900</v>
      </c>
    </row>
    <row r="98" spans="1:10" s="137" customFormat="1">
      <c r="A98" s="179" t="s">
        <v>566</v>
      </c>
      <c r="B98" s="180" t="s">
        <v>160</v>
      </c>
      <c r="C98" s="181" t="s">
        <v>47</v>
      </c>
      <c r="D98" s="243">
        <f t="shared" si="3"/>
        <v>841.83114468589361</v>
      </c>
      <c r="E98" s="243">
        <v>800.21971928316884</v>
      </c>
      <c r="F98" s="243">
        <v>732.26548250656003</v>
      </c>
      <c r="G98" s="540">
        <v>633.19084380000004</v>
      </c>
      <c r="H98" s="486">
        <f t="shared" si="2"/>
        <v>41.611425402724784</v>
      </c>
      <c r="I98" s="545"/>
      <c r="J98" s="488">
        <v>800</v>
      </c>
    </row>
    <row r="99" spans="1:10" s="137" customFormat="1">
      <c r="A99" s="179" t="s">
        <v>565</v>
      </c>
      <c r="B99" s="180" t="s">
        <v>564</v>
      </c>
      <c r="C99" s="181" t="s">
        <v>46</v>
      </c>
      <c r="D99" s="243">
        <f t="shared" si="3"/>
        <v>6797040.8967240909</v>
      </c>
      <c r="E99" s="243">
        <v>6461065.4911825955</v>
      </c>
      <c r="F99" s="243">
        <v>5912395.2152110133</v>
      </c>
      <c r="G99" s="540">
        <v>5226657.7220747992</v>
      </c>
      <c r="H99" s="486">
        <f t="shared" si="2"/>
        <v>335975.40554149501</v>
      </c>
      <c r="I99" s="545"/>
      <c r="J99" s="488"/>
    </row>
    <row r="100" spans="1:10" s="137" customFormat="1">
      <c r="A100" s="244" t="s">
        <v>563</v>
      </c>
      <c r="B100" s="180" t="s">
        <v>562</v>
      </c>
      <c r="C100" s="181" t="s">
        <v>46</v>
      </c>
      <c r="D100" s="243">
        <f t="shared" si="3"/>
        <v>7883862.202784</v>
      </c>
      <c r="E100" s="243">
        <v>7494165.5920000002</v>
      </c>
      <c r="F100" s="243">
        <v>6857765</v>
      </c>
      <c r="G100" s="540">
        <v>6303093.4402102772</v>
      </c>
      <c r="H100" s="486">
        <f t="shared" si="2"/>
        <v>389696.61078400002</v>
      </c>
      <c r="I100" s="545"/>
      <c r="J100" s="488"/>
    </row>
    <row r="101" spans="1:10" s="137" customFormat="1">
      <c r="A101" s="244" t="s">
        <v>561</v>
      </c>
      <c r="B101" s="180" t="s">
        <v>560</v>
      </c>
      <c r="C101" s="181" t="s">
        <v>46</v>
      </c>
      <c r="D101" s="243">
        <f t="shared" si="3"/>
        <v>3045623.7779136002</v>
      </c>
      <c r="E101" s="243">
        <v>2895079.6368</v>
      </c>
      <c r="F101" s="243">
        <v>2649231</v>
      </c>
      <c r="G101" s="540">
        <v>2434955.2655861666</v>
      </c>
      <c r="H101" s="486">
        <f t="shared" si="2"/>
        <v>150544.14111360002</v>
      </c>
      <c r="I101" s="545"/>
      <c r="J101" s="488"/>
    </row>
    <row r="102" spans="1:10" s="137" customFormat="1">
      <c r="A102" s="179" t="s">
        <v>559</v>
      </c>
      <c r="B102" s="180" t="s">
        <v>140</v>
      </c>
      <c r="C102" s="181" t="s">
        <v>46</v>
      </c>
      <c r="D102" s="243">
        <f t="shared" si="3"/>
        <v>34595.954352427201</v>
      </c>
      <c r="E102" s="243">
        <v>32885.888167706464</v>
      </c>
      <c r="F102" s="243">
        <v>30093.235878208699</v>
      </c>
      <c r="G102" s="540">
        <v>28813.403007359997</v>
      </c>
      <c r="H102" s="486">
        <f t="shared" si="2"/>
        <v>1710.0661847207364</v>
      </c>
      <c r="I102" s="545"/>
      <c r="J102" s="488">
        <v>32620</v>
      </c>
    </row>
    <row r="103" spans="1:10" s="137" customFormat="1">
      <c r="A103" s="179" t="s">
        <v>558</v>
      </c>
      <c r="B103" s="180" t="s">
        <v>163</v>
      </c>
      <c r="C103" s="181" t="s">
        <v>46</v>
      </c>
      <c r="D103" s="243">
        <f t="shared" si="3"/>
        <v>12976.80798215317</v>
      </c>
      <c r="E103" s="243">
        <v>12335.368804328109</v>
      </c>
      <c r="F103" s="243">
        <v>11287.8557872695</v>
      </c>
      <c r="G103" s="540">
        <v>8785.2331924235987</v>
      </c>
      <c r="H103" s="486">
        <f t="shared" si="2"/>
        <v>641.43917782506173</v>
      </c>
      <c r="I103" s="545"/>
      <c r="J103" s="488">
        <v>6545</v>
      </c>
    </row>
    <row r="104" spans="1:10" s="137" customFormat="1">
      <c r="A104" s="179" t="s">
        <v>557</v>
      </c>
      <c r="B104" s="180" t="s">
        <v>158</v>
      </c>
      <c r="C104" s="181" t="s">
        <v>13</v>
      </c>
      <c r="D104" s="243">
        <f>[145]C2500!H47</f>
        <v>597432</v>
      </c>
      <c r="E104" s="243">
        <v>576675</v>
      </c>
      <c r="F104" s="243">
        <v>548477.02560000005</v>
      </c>
      <c r="G104" s="540">
        <v>512204</v>
      </c>
      <c r="H104" s="486">
        <f t="shared" si="2"/>
        <v>29987.100000000002</v>
      </c>
      <c r="I104" s="545"/>
      <c r="J104" s="488">
        <v>465610</v>
      </c>
    </row>
    <row r="105" spans="1:10" s="137" customFormat="1">
      <c r="A105" s="179" t="s">
        <v>556</v>
      </c>
      <c r="B105" s="180" t="s">
        <v>186</v>
      </c>
      <c r="C105" s="181" t="s">
        <v>13</v>
      </c>
      <c r="D105" s="243">
        <f>[145]C3000!H47</f>
        <v>635737</v>
      </c>
      <c r="E105" s="243">
        <v>613086</v>
      </c>
      <c r="F105" s="243">
        <v>581210.56000000006</v>
      </c>
      <c r="G105" s="540">
        <v>541291</v>
      </c>
      <c r="H105" s="486">
        <f t="shared" si="2"/>
        <v>31880.472000000002</v>
      </c>
      <c r="I105" s="545"/>
      <c r="J105" s="488">
        <v>475611</v>
      </c>
    </row>
    <row r="106" spans="1:10" s="137" customFormat="1">
      <c r="A106" s="179" t="s">
        <v>555</v>
      </c>
      <c r="B106" s="180" t="s">
        <v>181</v>
      </c>
      <c r="C106" s="181" t="s">
        <v>13</v>
      </c>
      <c r="D106" s="243">
        <f>[145]C4000!H47</f>
        <v>687325</v>
      </c>
      <c r="E106" s="243">
        <v>662122</v>
      </c>
      <c r="F106" s="243">
        <v>625563.78079999995</v>
      </c>
      <c r="G106" s="540">
        <v>580712</v>
      </c>
      <c r="H106" s="486">
        <f t="shared" si="2"/>
        <v>34430.344000000005</v>
      </c>
      <c r="I106" s="545"/>
      <c r="J106" s="488">
        <v>510524</v>
      </c>
    </row>
    <row r="107" spans="1:10" s="137" customFormat="1" ht="127.5">
      <c r="A107" s="179" t="s">
        <v>554</v>
      </c>
      <c r="B107" s="180" t="s">
        <v>553</v>
      </c>
      <c r="C107" s="181" t="s">
        <v>46</v>
      </c>
      <c r="D107" s="243">
        <f t="shared" ref="D107:D116" si="4">E107+H107</f>
        <v>3006942.9223017707</v>
      </c>
      <c r="E107" s="243">
        <v>2858310.7626442686</v>
      </c>
      <c r="F107" s="243">
        <v>2615584.5192572004</v>
      </c>
      <c r="G107" s="540">
        <v>2112904.1855195998</v>
      </c>
      <c r="H107" s="486">
        <f t="shared" si="2"/>
        <v>148632.15965750196</v>
      </c>
      <c r="I107" s="545"/>
      <c r="J107" s="488"/>
    </row>
    <row r="108" spans="1:10" s="137" customFormat="1">
      <c r="A108" s="179" t="s">
        <v>552</v>
      </c>
      <c r="B108" s="180" t="s">
        <v>551</v>
      </c>
      <c r="C108" s="181" t="s">
        <v>507</v>
      </c>
      <c r="D108" s="243">
        <f t="shared" si="4"/>
        <v>20246.504798752609</v>
      </c>
      <c r="E108" s="243">
        <v>19245.726995011984</v>
      </c>
      <c r="F108" s="243">
        <v>17611.390002756209</v>
      </c>
      <c r="G108" s="540">
        <v>15568.767682775999</v>
      </c>
      <c r="H108" s="486">
        <f t="shared" si="2"/>
        <v>1000.7778037406233</v>
      </c>
      <c r="I108" s="545"/>
      <c r="J108" s="488"/>
    </row>
    <row r="109" spans="1:10" s="137" customFormat="1">
      <c r="A109" s="179" t="s">
        <v>550</v>
      </c>
      <c r="B109" s="180" t="s">
        <v>152</v>
      </c>
      <c r="C109" s="181" t="s">
        <v>51</v>
      </c>
      <c r="D109" s="243">
        <f t="shared" si="4"/>
        <v>2570.7986488613828</v>
      </c>
      <c r="E109" s="243">
        <v>2443.724951389147</v>
      </c>
      <c r="F109" s="243">
        <v>2236.2051165713278</v>
      </c>
      <c r="G109" s="540">
        <v>2000</v>
      </c>
      <c r="H109" s="486">
        <f t="shared" si="2"/>
        <v>127.07369747223565</v>
      </c>
      <c r="I109" s="545"/>
      <c r="J109" s="488">
        <v>20230</v>
      </c>
    </row>
    <row r="110" spans="1:10" s="137" customFormat="1" ht="13.5" customHeight="1">
      <c r="A110" s="179" t="s">
        <v>549</v>
      </c>
      <c r="B110" s="180" t="s">
        <v>548</v>
      </c>
      <c r="C110" s="181" t="s">
        <v>51</v>
      </c>
      <c r="D110" s="243">
        <f t="shared" si="4"/>
        <v>2151.7082504959999</v>
      </c>
      <c r="E110" s="243">
        <v>2045.350048</v>
      </c>
      <c r="F110" s="243">
        <v>1871.66</v>
      </c>
      <c r="G110" s="540">
        <v>1816.8432784399999</v>
      </c>
      <c r="H110" s="486">
        <f t="shared" si="2"/>
        <v>106.358202496</v>
      </c>
      <c r="I110" s="545"/>
      <c r="J110" s="488">
        <v>15286</v>
      </c>
    </row>
    <row r="111" spans="1:10" s="137" customFormat="1">
      <c r="A111" s="244" t="s">
        <v>547</v>
      </c>
      <c r="B111" s="180" t="s">
        <v>546</v>
      </c>
      <c r="C111" s="181" t="s">
        <v>13</v>
      </c>
      <c r="D111" s="243">
        <f t="shared" si="4"/>
        <v>132577.15240718005</v>
      </c>
      <c r="E111" s="243">
        <v>126023.90913230044</v>
      </c>
      <c r="F111" s="243">
        <v>115322.02519427201</v>
      </c>
      <c r="G111" s="540">
        <v>88686.373050099006</v>
      </c>
      <c r="H111" s="486">
        <f t="shared" si="2"/>
        <v>6553.2432748796236</v>
      </c>
      <c r="I111" s="545"/>
      <c r="J111" s="488">
        <v>126140</v>
      </c>
    </row>
    <row r="112" spans="1:10" s="137" customFormat="1">
      <c r="A112" s="179" t="s">
        <v>545</v>
      </c>
      <c r="B112" s="180" t="s">
        <v>182</v>
      </c>
      <c r="C112" s="181" t="s">
        <v>146</v>
      </c>
      <c r="D112" s="243">
        <f t="shared" si="4"/>
        <v>55734.695711701803</v>
      </c>
      <c r="E112" s="243">
        <v>52979.748775381944</v>
      </c>
      <c r="F112" s="243">
        <v>48480.736434280698</v>
      </c>
      <c r="G112" s="540">
        <v>32249.590200036</v>
      </c>
      <c r="H112" s="486">
        <f t="shared" si="2"/>
        <v>2754.9469363198614</v>
      </c>
      <c r="I112" s="545"/>
      <c r="J112" s="488">
        <v>52562</v>
      </c>
    </row>
    <row r="113" spans="1:10" s="137" customFormat="1">
      <c r="A113" s="179" t="s">
        <v>544</v>
      </c>
      <c r="B113" s="180" t="s">
        <v>543</v>
      </c>
      <c r="C113" s="181" t="s">
        <v>14</v>
      </c>
      <c r="D113" s="243">
        <f t="shared" si="4"/>
        <v>20162.1337728</v>
      </c>
      <c r="E113" s="243">
        <v>19165.526399999999</v>
      </c>
      <c r="F113" s="243">
        <v>17538</v>
      </c>
      <c r="G113" s="540">
        <v>16355.253154555099</v>
      </c>
      <c r="H113" s="486">
        <f t="shared" si="2"/>
        <v>996.60737280000001</v>
      </c>
      <c r="I113" s="545"/>
      <c r="J113" s="488">
        <v>19079</v>
      </c>
    </row>
    <row r="114" spans="1:10" s="137" customFormat="1" ht="25.5">
      <c r="A114" s="179" t="s">
        <v>542</v>
      </c>
      <c r="B114" s="180" t="s">
        <v>541</v>
      </c>
      <c r="C114" s="181" t="s">
        <v>13</v>
      </c>
      <c r="D114" s="243">
        <f t="shared" si="4"/>
        <v>131057.3184</v>
      </c>
      <c r="E114" s="243">
        <v>124579.2</v>
      </c>
      <c r="F114" s="243">
        <v>114000</v>
      </c>
      <c r="G114" s="540">
        <v>83091.809983679996</v>
      </c>
      <c r="H114" s="486">
        <f t="shared" si="2"/>
        <v>6478.1184000000003</v>
      </c>
      <c r="I114" s="545"/>
      <c r="J114" s="488">
        <v>124150</v>
      </c>
    </row>
    <row r="115" spans="1:10" s="137" customFormat="1">
      <c r="A115" s="179" t="s">
        <v>540</v>
      </c>
      <c r="B115" s="180" t="s">
        <v>151</v>
      </c>
      <c r="C115" s="181" t="s">
        <v>13</v>
      </c>
      <c r="D115" s="243">
        <f t="shared" si="4"/>
        <v>1031456.7876755277</v>
      </c>
      <c r="E115" s="243">
        <v>980472.23163072974</v>
      </c>
      <c r="F115" s="243">
        <v>897211.04651421099</v>
      </c>
      <c r="G115" s="540">
        <v>683743.85300054005</v>
      </c>
      <c r="H115" s="486">
        <f t="shared" si="2"/>
        <v>50984.556044797951</v>
      </c>
      <c r="I115" s="546"/>
      <c r="J115" s="488">
        <v>999600</v>
      </c>
    </row>
    <row r="116" spans="1:10" s="137" customFormat="1" ht="25.5">
      <c r="A116" s="244" t="s">
        <v>539</v>
      </c>
      <c r="B116" s="245" t="s">
        <v>169</v>
      </c>
      <c r="C116" s="181" t="s">
        <v>13</v>
      </c>
      <c r="D116" s="243">
        <f t="shared" si="4"/>
        <v>132577.15240718005</v>
      </c>
      <c r="E116" s="243">
        <v>126023.90913230044</v>
      </c>
      <c r="F116" s="243">
        <v>115322.02519427201</v>
      </c>
      <c r="G116" s="540">
        <v>81485.817996815094</v>
      </c>
      <c r="H116" s="486">
        <f t="shared" si="2"/>
        <v>6553.2432748796236</v>
      </c>
      <c r="I116" s="545"/>
      <c r="J116" s="489">
        <v>126140</v>
      </c>
    </row>
    <row r="117" spans="1:10" s="137" customFormat="1">
      <c r="A117" s="179" t="s">
        <v>538</v>
      </c>
      <c r="B117" s="180" t="s">
        <v>537</v>
      </c>
      <c r="C117" s="181" t="s">
        <v>13</v>
      </c>
      <c r="D117" s="243">
        <v>571716</v>
      </c>
      <c r="E117" s="243">
        <v>571716</v>
      </c>
      <c r="F117" s="243">
        <v>491028.17331418599</v>
      </c>
      <c r="G117" s="540">
        <v>426759.93917191093</v>
      </c>
      <c r="H117" s="486">
        <f t="shared" si="2"/>
        <v>29729.232000000004</v>
      </c>
      <c r="I117" s="545"/>
      <c r="J117" s="489">
        <v>536926</v>
      </c>
    </row>
    <row r="118" spans="1:10" s="137" customFormat="1" ht="25.5">
      <c r="A118" s="179" t="s">
        <v>536</v>
      </c>
      <c r="B118" s="180" t="s">
        <v>187</v>
      </c>
      <c r="C118" s="181" t="s">
        <v>46</v>
      </c>
      <c r="D118" s="243">
        <f t="shared" ref="D118:D156" si="5">E118+H118</f>
        <v>9400.1629422779988</v>
      </c>
      <c r="E118" s="243">
        <v>8935.5161048269947</v>
      </c>
      <c r="F118" s="243">
        <v>8176.7167869939549</v>
      </c>
      <c r="G118" s="540">
        <v>7228.3564241459999</v>
      </c>
      <c r="H118" s="486">
        <f t="shared" si="2"/>
        <v>464.64683745100376</v>
      </c>
      <c r="I118" s="545"/>
      <c r="J118" s="490"/>
    </row>
    <row r="119" spans="1:10" s="137" customFormat="1">
      <c r="A119" s="179" t="s">
        <v>535</v>
      </c>
      <c r="B119" s="180" t="s">
        <v>534</v>
      </c>
      <c r="C119" s="181" t="s">
        <v>14</v>
      </c>
      <c r="D119" s="243">
        <f t="shared" si="5"/>
        <v>6195.7694220406938</v>
      </c>
      <c r="E119" s="243">
        <v>5889.5146597345001</v>
      </c>
      <c r="F119" s="243">
        <v>5389.3801791128299</v>
      </c>
      <c r="G119" s="540">
        <v>3058.150794831</v>
      </c>
      <c r="H119" s="486">
        <f t="shared" si="2"/>
        <v>306.25476230619404</v>
      </c>
      <c r="I119" s="545"/>
      <c r="J119" s="488">
        <v>5900</v>
      </c>
    </row>
    <row r="120" spans="1:10" s="137" customFormat="1">
      <c r="A120" s="179" t="s">
        <v>533</v>
      </c>
      <c r="B120" s="246" t="s">
        <v>532</v>
      </c>
      <c r="C120" s="181" t="s">
        <v>46</v>
      </c>
      <c r="D120" s="243">
        <f t="shared" si="5"/>
        <v>23861.952084244153</v>
      </c>
      <c r="E120" s="243">
        <v>22682.463958406988</v>
      </c>
      <c r="F120" s="243">
        <v>20756.281074676965</v>
      </c>
      <c r="G120" s="540">
        <v>18348.904768986002</v>
      </c>
      <c r="H120" s="486">
        <f t="shared" si="2"/>
        <v>1179.4881258371636</v>
      </c>
      <c r="I120" s="545"/>
      <c r="J120" s="491">
        <v>49600</v>
      </c>
    </row>
    <row r="121" spans="1:10" s="137" customFormat="1">
      <c r="A121" s="179" t="s">
        <v>531</v>
      </c>
      <c r="B121" s="180" t="s">
        <v>166</v>
      </c>
      <c r="C121" s="181" t="s">
        <v>13</v>
      </c>
      <c r="D121" s="243">
        <f t="shared" si="5"/>
        <v>107163.79647559009</v>
      </c>
      <c r="E121" s="243">
        <v>101866.72668782328</v>
      </c>
      <c r="F121" s="243">
        <v>93216.257950057901</v>
      </c>
      <c r="G121" s="540">
        <v>50580.143166599999</v>
      </c>
      <c r="H121" s="486">
        <f t="shared" ref="H121:H152" si="6">E121*5.2%</f>
        <v>5297.0697877668108</v>
      </c>
      <c r="I121" s="545"/>
      <c r="J121" s="489">
        <v>101150</v>
      </c>
    </row>
    <row r="122" spans="1:10" s="137" customFormat="1" ht="63.75">
      <c r="A122" s="179" t="s">
        <v>530</v>
      </c>
      <c r="B122" s="180" t="s">
        <v>529</v>
      </c>
      <c r="C122" s="181" t="s">
        <v>46</v>
      </c>
      <c r="D122" s="243">
        <f t="shared" si="5"/>
        <v>289235.78283932304</v>
      </c>
      <c r="E122" s="243">
        <v>274938.95707159984</v>
      </c>
      <c r="F122" s="243">
        <v>251591.28575366017</v>
      </c>
      <c r="G122" s="540">
        <v>222410.9668968</v>
      </c>
      <c r="H122" s="486">
        <f t="shared" si="6"/>
        <v>14296.825767723192</v>
      </c>
      <c r="I122" s="545"/>
      <c r="J122" s="490"/>
    </row>
    <row r="123" spans="1:10" s="137" customFormat="1" ht="66" customHeight="1">
      <c r="A123" s="179" t="s">
        <v>528</v>
      </c>
      <c r="B123" s="180" t="s">
        <v>527</v>
      </c>
      <c r="C123" s="181" t="s">
        <v>46</v>
      </c>
      <c r="D123" s="243">
        <f t="shared" si="5"/>
        <v>433853.67425898451</v>
      </c>
      <c r="E123" s="243">
        <v>412408.43560739973</v>
      </c>
      <c r="F123" s="243">
        <v>377386.92863049026</v>
      </c>
      <c r="G123" s="540">
        <v>333616.45034520002</v>
      </c>
      <c r="H123" s="486">
        <f t="shared" si="6"/>
        <v>21445.238651584787</v>
      </c>
      <c r="I123" s="545"/>
      <c r="J123" s="490"/>
    </row>
    <row r="124" spans="1:10" s="137" customFormat="1" ht="73.5" customHeight="1">
      <c r="A124" s="179" t="s">
        <v>526</v>
      </c>
      <c r="B124" s="180" t="s">
        <v>525</v>
      </c>
      <c r="C124" s="181" t="s">
        <v>46</v>
      </c>
      <c r="D124" s="243">
        <f t="shared" si="5"/>
        <v>558833.00416000001</v>
      </c>
      <c r="E124" s="243">
        <v>531210.07999999996</v>
      </c>
      <c r="F124" s="243">
        <v>486100</v>
      </c>
      <c r="G124" s="540">
        <v>444821.93379360001</v>
      </c>
      <c r="H124" s="486">
        <f t="shared" si="6"/>
        <v>27622.924159999999</v>
      </c>
      <c r="I124" s="545"/>
      <c r="J124" s="490"/>
    </row>
    <row r="125" spans="1:10" ht="63.75">
      <c r="A125" s="179" t="s">
        <v>524</v>
      </c>
      <c r="B125" s="180" t="s">
        <v>523</v>
      </c>
      <c r="C125" s="181" t="s">
        <v>46</v>
      </c>
      <c r="D125" s="243">
        <f t="shared" si="5"/>
        <v>650780.51138847671</v>
      </c>
      <c r="E125" s="243">
        <v>618612.65341109957</v>
      </c>
      <c r="F125" s="243">
        <v>566080.39294573537</v>
      </c>
      <c r="G125" s="540">
        <v>500424.67551779997</v>
      </c>
      <c r="H125" s="486">
        <f t="shared" si="6"/>
        <v>32167.857977377182</v>
      </c>
      <c r="I125" s="545"/>
      <c r="J125" s="492"/>
    </row>
    <row r="126" spans="1:10" ht="60.75" customHeight="1">
      <c r="A126" s="179" t="s">
        <v>522</v>
      </c>
      <c r="B126" s="180" t="s">
        <v>521</v>
      </c>
      <c r="C126" s="181" t="s">
        <v>46</v>
      </c>
      <c r="D126" s="243">
        <f t="shared" si="5"/>
        <v>862375.94198232808</v>
      </c>
      <c r="E126" s="243">
        <v>819748.99427977949</v>
      </c>
      <c r="F126" s="243">
        <v>750136.34176407347</v>
      </c>
      <c r="G126" s="540">
        <v>633871.25565587997</v>
      </c>
      <c r="H126" s="486">
        <f t="shared" si="6"/>
        <v>42626.947702548539</v>
      </c>
      <c r="I126" s="544"/>
      <c r="J126" s="492"/>
    </row>
    <row r="127" spans="1:10" ht="63" customHeight="1">
      <c r="A127" s="179" t="s">
        <v>520</v>
      </c>
      <c r="B127" s="180" t="s">
        <v>519</v>
      </c>
      <c r="C127" s="181" t="s">
        <v>46</v>
      </c>
      <c r="D127" s="243">
        <f t="shared" si="5"/>
        <v>1716169.1430591999</v>
      </c>
      <c r="E127" s="243">
        <v>1631339.4896</v>
      </c>
      <c r="F127" s="243">
        <v>1492807</v>
      </c>
      <c r="G127" s="540">
        <v>1366039.2622414699</v>
      </c>
      <c r="H127" s="486">
        <f t="shared" si="6"/>
        <v>84829.65345920001</v>
      </c>
      <c r="I127" s="544"/>
      <c r="J127" s="492"/>
    </row>
    <row r="128" spans="1:10" ht="63" customHeight="1">
      <c r="A128" s="179" t="s">
        <v>518</v>
      </c>
      <c r="B128" s="180" t="s">
        <v>517</v>
      </c>
      <c r="C128" s="181" t="s">
        <v>46</v>
      </c>
      <c r="D128" s="243">
        <f t="shared" si="5"/>
        <v>1586439.6422271999</v>
      </c>
      <c r="E128" s="243">
        <v>1508022.4735999999</v>
      </c>
      <c r="F128" s="243">
        <v>1379962</v>
      </c>
      <c r="G128" s="540">
        <v>1333745.1898480542</v>
      </c>
      <c r="H128" s="486">
        <f t="shared" si="6"/>
        <v>78417.168627200008</v>
      </c>
      <c r="I128" s="544"/>
      <c r="J128" s="492"/>
    </row>
    <row r="129" spans="1:10" ht="63" customHeight="1">
      <c r="A129" s="179" t="s">
        <v>516</v>
      </c>
      <c r="B129" s="180" t="s">
        <v>515</v>
      </c>
      <c r="C129" s="181" t="s">
        <v>46</v>
      </c>
      <c r="D129" s="243">
        <f t="shared" si="5"/>
        <v>1710352.0375232</v>
      </c>
      <c r="E129" s="243">
        <v>1625809.9216</v>
      </c>
      <c r="F129" s="243">
        <v>1487747</v>
      </c>
      <c r="G129" s="540">
        <v>1362406.1790972103</v>
      </c>
      <c r="H129" s="486">
        <f t="shared" si="6"/>
        <v>84542.115923200006</v>
      </c>
      <c r="I129" s="544"/>
      <c r="J129" s="492"/>
    </row>
    <row r="130" spans="1:10" ht="63" customHeight="1">
      <c r="A130" s="179" t="s">
        <v>514</v>
      </c>
      <c r="B130" s="180" t="s">
        <v>513</v>
      </c>
      <c r="C130" s="181" t="s">
        <v>46</v>
      </c>
      <c r="D130" s="243">
        <f t="shared" si="5"/>
        <v>1559840.7547199999</v>
      </c>
      <c r="E130" s="243">
        <v>1482738.3599999999</v>
      </c>
      <c r="F130" s="243">
        <v>1356825</v>
      </c>
      <c r="G130" s="540">
        <v>1242514.4353366562</v>
      </c>
      <c r="H130" s="486">
        <f t="shared" si="6"/>
        <v>77102.394719999997</v>
      </c>
      <c r="I130" s="544"/>
      <c r="J130" s="492"/>
    </row>
    <row r="131" spans="1:10" ht="63" customHeight="1">
      <c r="A131" s="179" t="s">
        <v>511</v>
      </c>
      <c r="B131" s="180" t="s">
        <v>512</v>
      </c>
      <c r="C131" s="181" t="s">
        <v>46</v>
      </c>
      <c r="D131" s="243">
        <f t="shared" si="5"/>
        <v>1715972.5570816</v>
      </c>
      <c r="E131" s="243">
        <v>1631152.6207999999</v>
      </c>
      <c r="F131" s="243">
        <v>1492636</v>
      </c>
      <c r="G131" s="540">
        <v>1443701.8357173288</v>
      </c>
      <c r="H131" s="486">
        <f t="shared" si="6"/>
        <v>84819.936281600007</v>
      </c>
      <c r="I131" s="544"/>
      <c r="J131" s="492"/>
    </row>
    <row r="132" spans="1:10" ht="63" customHeight="1">
      <c r="A132" s="179" t="s">
        <v>511</v>
      </c>
      <c r="B132" s="180" t="s">
        <v>510</v>
      </c>
      <c r="C132" s="181" t="s">
        <v>46</v>
      </c>
      <c r="D132" s="243">
        <f t="shared" si="5"/>
        <v>3189109.6986751999</v>
      </c>
      <c r="E132" s="243">
        <v>3031473.0976</v>
      </c>
      <c r="F132" s="243">
        <v>2774042</v>
      </c>
      <c r="G132" s="540">
        <v>2540332.4696470355</v>
      </c>
      <c r="H132" s="486">
        <f t="shared" si="6"/>
        <v>157636.60107520001</v>
      </c>
      <c r="I132" s="545"/>
      <c r="J132" s="492"/>
    </row>
    <row r="133" spans="1:10">
      <c r="A133" s="179" t="s">
        <v>509</v>
      </c>
      <c r="B133" s="180" t="s">
        <v>508</v>
      </c>
      <c r="C133" s="181" t="s">
        <v>507</v>
      </c>
      <c r="D133" s="243">
        <f t="shared" si="5"/>
        <v>3615.4472854915375</v>
      </c>
      <c r="E133" s="243">
        <v>3436.7369633949975</v>
      </c>
      <c r="F133" s="243">
        <v>3144.8910719207515</v>
      </c>
      <c r="G133" s="540">
        <v>2780.1370862099998</v>
      </c>
      <c r="H133" s="486">
        <f t="shared" si="6"/>
        <v>178.7103220965399</v>
      </c>
      <c r="I133" s="545"/>
      <c r="J133" s="489">
        <v>212542</v>
      </c>
    </row>
    <row r="134" spans="1:10">
      <c r="A134" s="179" t="s">
        <v>506</v>
      </c>
      <c r="B134" s="180" t="s">
        <v>505</v>
      </c>
      <c r="C134" s="181" t="s">
        <v>46</v>
      </c>
      <c r="D134" s="243">
        <f t="shared" si="5"/>
        <v>1084634.1856474611</v>
      </c>
      <c r="E134" s="243">
        <v>1031021.0890184992</v>
      </c>
      <c r="F134" s="243">
        <v>943467.32157622557</v>
      </c>
      <c r="G134" s="540">
        <v>834041.12586300005</v>
      </c>
      <c r="H134" s="486">
        <f t="shared" si="6"/>
        <v>53613.096628961968</v>
      </c>
      <c r="I134" s="544"/>
      <c r="J134" s="492">
        <v>534310</v>
      </c>
    </row>
    <row r="135" spans="1:10" ht="45" customHeight="1">
      <c r="A135" s="179" t="s">
        <v>504</v>
      </c>
      <c r="B135" s="180" t="s">
        <v>503</v>
      </c>
      <c r="C135" s="181" t="s">
        <v>46</v>
      </c>
      <c r="D135" s="243">
        <f t="shared" si="5"/>
        <v>1172691.6880383999</v>
      </c>
      <c r="E135" s="243">
        <v>1114725.9391999999</v>
      </c>
      <c r="F135" s="243">
        <v>1020064</v>
      </c>
      <c r="G135" s="540">
        <v>934126.06096656004</v>
      </c>
      <c r="H135" s="486">
        <f t="shared" si="6"/>
        <v>57965.748838400003</v>
      </c>
      <c r="I135" s="544"/>
      <c r="J135" s="493">
        <v>713900</v>
      </c>
    </row>
    <row r="136" spans="1:10" ht="45" customHeight="1">
      <c r="A136" s="179" t="s">
        <v>502</v>
      </c>
      <c r="B136" s="180" t="s">
        <v>501</v>
      </c>
      <c r="C136" s="181" t="s">
        <v>46</v>
      </c>
      <c r="D136" s="243">
        <f t="shared" si="5"/>
        <v>1115452.9790400001</v>
      </c>
      <c r="E136" s="243">
        <v>1060316.52</v>
      </c>
      <c r="F136" s="243">
        <v>970275</v>
      </c>
      <c r="G136" s="540">
        <v>888531.81275271601</v>
      </c>
      <c r="H136" s="486">
        <f t="shared" si="6"/>
        <v>55136.459040000009</v>
      </c>
      <c r="I136" s="544"/>
      <c r="J136" s="493">
        <v>619000</v>
      </c>
    </row>
    <row r="137" spans="1:10" ht="60" customHeight="1">
      <c r="A137" s="179" t="s">
        <v>500</v>
      </c>
      <c r="B137" s="180" t="s">
        <v>499</v>
      </c>
      <c r="C137" s="181" t="s">
        <v>46</v>
      </c>
      <c r="D137" s="243">
        <f t="shared" si="5"/>
        <v>1590796.8056162766</v>
      </c>
      <c r="E137" s="243">
        <v>1512164.2638937989</v>
      </c>
      <c r="F137" s="243">
        <v>1383752.0716451309</v>
      </c>
      <c r="G137" s="540">
        <v>1223260.3179323999</v>
      </c>
      <c r="H137" s="486">
        <f t="shared" si="6"/>
        <v>78632.541722477545</v>
      </c>
      <c r="I137" s="544"/>
      <c r="J137" s="494"/>
    </row>
    <row r="138" spans="1:10" ht="45" customHeight="1">
      <c r="A138" s="179" t="s">
        <v>498</v>
      </c>
      <c r="B138" s="180" t="s">
        <v>497</v>
      </c>
      <c r="C138" s="181" t="s">
        <v>46</v>
      </c>
      <c r="D138" s="243">
        <f t="shared" si="5"/>
        <v>946530.44225279998</v>
      </c>
      <c r="E138" s="243">
        <v>899743.76639999996</v>
      </c>
      <c r="F138" s="243">
        <v>823338</v>
      </c>
      <c r="G138" s="540">
        <v>753973.17778015195</v>
      </c>
      <c r="H138" s="486">
        <f t="shared" si="6"/>
        <v>46786.675852799999</v>
      </c>
      <c r="I138" s="544"/>
      <c r="J138" s="493">
        <v>438933</v>
      </c>
    </row>
    <row r="139" spans="1:10" ht="54.75" customHeight="1">
      <c r="A139" s="179" t="s">
        <v>496</v>
      </c>
      <c r="B139" s="180" t="s">
        <v>495</v>
      </c>
      <c r="C139" s="181" t="s">
        <v>46</v>
      </c>
      <c r="D139" s="243">
        <f t="shared" si="5"/>
        <v>537483.30714239995</v>
      </c>
      <c r="E139" s="243">
        <v>510915.6912</v>
      </c>
      <c r="F139" s="243">
        <v>467529</v>
      </c>
      <c r="G139" s="540">
        <v>428141.11127633997</v>
      </c>
      <c r="H139" s="486">
        <f t="shared" si="6"/>
        <v>26567.615942400003</v>
      </c>
      <c r="I139" s="544"/>
      <c r="J139" s="493">
        <v>409311</v>
      </c>
    </row>
    <row r="140" spans="1:10" ht="71.25" customHeight="1">
      <c r="A140" s="179" t="s">
        <v>494</v>
      </c>
      <c r="B140" s="180" t="s">
        <v>493</v>
      </c>
      <c r="C140" s="181" t="s">
        <v>46</v>
      </c>
      <c r="D140" s="243">
        <f t="shared" si="5"/>
        <v>610077.56527999998</v>
      </c>
      <c r="E140" s="243">
        <v>579921.64</v>
      </c>
      <c r="F140" s="243">
        <v>530675</v>
      </c>
      <c r="G140" s="540">
        <v>485967.96266950807</v>
      </c>
      <c r="H140" s="486">
        <f t="shared" si="6"/>
        <v>30155.925280000003</v>
      </c>
      <c r="I140" s="544"/>
      <c r="J140" s="493">
        <v>288868</v>
      </c>
    </row>
    <row r="141" spans="1:10" ht="66.75" customHeight="1">
      <c r="A141" s="179" t="s">
        <v>492</v>
      </c>
      <c r="B141" s="180" t="s">
        <v>491</v>
      </c>
      <c r="C141" s="181" t="s">
        <v>46</v>
      </c>
      <c r="D141" s="243">
        <f t="shared" si="5"/>
        <v>887894.93815039995</v>
      </c>
      <c r="E141" s="243">
        <v>844006.59519999998</v>
      </c>
      <c r="F141" s="243">
        <v>772334</v>
      </c>
      <c r="G141" s="540">
        <v>707266.87473182403</v>
      </c>
      <c r="H141" s="486">
        <f t="shared" si="6"/>
        <v>43888.342950400001</v>
      </c>
      <c r="I141" s="544"/>
      <c r="J141" s="493">
        <v>812610</v>
      </c>
    </row>
    <row r="142" spans="1:10" ht="45" customHeight="1">
      <c r="A142" s="179" t="s">
        <v>490</v>
      </c>
      <c r="B142" s="180" t="s">
        <v>489</v>
      </c>
      <c r="C142" s="181" t="s">
        <v>46</v>
      </c>
      <c r="D142" s="243">
        <f t="shared" si="5"/>
        <v>97722.774502399989</v>
      </c>
      <c r="E142" s="243">
        <v>92892.371199999994</v>
      </c>
      <c r="F142" s="243">
        <v>85004</v>
      </c>
      <c r="G142" s="540">
        <v>77843.838413880003</v>
      </c>
      <c r="H142" s="486">
        <f t="shared" si="6"/>
        <v>4830.4033024</v>
      </c>
      <c r="I142" s="543"/>
      <c r="J142" s="493">
        <v>82000</v>
      </c>
    </row>
    <row r="143" spans="1:10">
      <c r="A143" s="185" t="s">
        <v>488</v>
      </c>
      <c r="B143" s="186" t="s">
        <v>487</v>
      </c>
      <c r="C143" s="187" t="s">
        <v>46</v>
      </c>
      <c r="D143" s="243">
        <f t="shared" si="5"/>
        <v>115694.3131357292</v>
      </c>
      <c r="E143" s="243">
        <v>109975.58282863992</v>
      </c>
      <c r="F143" s="243">
        <v>100636.51430146405</v>
      </c>
      <c r="G143" s="540">
        <v>88964.386758719993</v>
      </c>
      <c r="H143" s="486">
        <f t="shared" si="6"/>
        <v>5718.7303070892767</v>
      </c>
      <c r="I143" s="543"/>
      <c r="J143" s="495"/>
    </row>
    <row r="144" spans="1:10" ht="25.5">
      <c r="A144" s="185" t="s">
        <v>486</v>
      </c>
      <c r="B144" s="186" t="s">
        <v>485</v>
      </c>
      <c r="C144" s="187" t="s">
        <v>46</v>
      </c>
      <c r="D144" s="243">
        <v>63832.249474467346</v>
      </c>
      <c r="E144" s="243">
        <v>59468.637579710172</v>
      </c>
      <c r="F144" s="243">
        <v>54418.592221550301</v>
      </c>
      <c r="G144" s="540">
        <v>41034.823392459599</v>
      </c>
      <c r="H144" s="486">
        <f t="shared" si="6"/>
        <v>3092.3691541449293</v>
      </c>
      <c r="I144" s="543"/>
      <c r="J144" s="496">
        <v>59900</v>
      </c>
    </row>
    <row r="145" spans="1:10">
      <c r="A145" s="247" t="s">
        <v>484</v>
      </c>
      <c r="B145" s="248" t="s">
        <v>483</v>
      </c>
      <c r="C145" s="187" t="s">
        <v>46</v>
      </c>
      <c r="D145" s="243">
        <f t="shared" si="5"/>
        <v>793.45155287864554</v>
      </c>
      <c r="E145" s="243">
        <v>754.23151414319921</v>
      </c>
      <c r="F145" s="243">
        <v>690.18257150731995</v>
      </c>
      <c r="G145" s="540">
        <v>444.82193379360001</v>
      </c>
      <c r="H145" s="486">
        <f t="shared" si="6"/>
        <v>39.220038735446359</v>
      </c>
      <c r="I145" s="543"/>
      <c r="J145" s="496">
        <v>750</v>
      </c>
    </row>
    <row r="146" spans="1:10" ht="25.5">
      <c r="A146" s="247" t="s">
        <v>482</v>
      </c>
      <c r="B146" s="248" t="s">
        <v>481</v>
      </c>
      <c r="C146" s="187" t="s">
        <v>46</v>
      </c>
      <c r="D146" s="243">
        <f t="shared" si="5"/>
        <v>15381.558931395197</v>
      </c>
      <c r="E146" s="243">
        <v>14621.253737067678</v>
      </c>
      <c r="F146" s="243">
        <v>13379.624576379647</v>
      </c>
      <c r="G146" s="540">
        <v>11827.815219571823</v>
      </c>
      <c r="H146" s="486">
        <f t="shared" si="6"/>
        <v>760.3051943275193</v>
      </c>
      <c r="I146" s="543"/>
      <c r="J146" s="495"/>
    </row>
    <row r="147" spans="1:10" ht="25.5">
      <c r="A147" s="247" t="s">
        <v>480</v>
      </c>
      <c r="B147" s="248" t="s">
        <v>479</v>
      </c>
      <c r="C147" s="187" t="s">
        <v>46</v>
      </c>
      <c r="D147" s="243">
        <f t="shared" si="5"/>
        <v>20651.434894727659</v>
      </c>
      <c r="E147" s="243">
        <v>19630.641534912225</v>
      </c>
      <c r="F147" s="243">
        <v>17963.617802811335</v>
      </c>
      <c r="G147" s="540">
        <v>15880.14303643152</v>
      </c>
      <c r="H147" s="486">
        <f t="shared" si="6"/>
        <v>1020.7933598154358</v>
      </c>
      <c r="I147" s="543"/>
      <c r="J147" s="492"/>
    </row>
    <row r="148" spans="1:10" ht="25.5">
      <c r="A148" s="247" t="s">
        <v>478</v>
      </c>
      <c r="B148" s="248" t="s">
        <v>477</v>
      </c>
      <c r="C148" s="187" t="s">
        <v>46</v>
      </c>
      <c r="D148" s="243">
        <f t="shared" si="5"/>
        <v>25814.293618409578</v>
      </c>
      <c r="E148" s="243">
        <v>24538.301918640282</v>
      </c>
      <c r="F148" s="243">
        <v>22454.522253514166</v>
      </c>
      <c r="G148" s="540">
        <v>19850.178795539396</v>
      </c>
      <c r="H148" s="486">
        <f t="shared" si="6"/>
        <v>1275.9916997692947</v>
      </c>
      <c r="I148" s="543"/>
      <c r="J148" s="496"/>
    </row>
    <row r="149" spans="1:10" ht="25.5">
      <c r="A149" s="247" t="s">
        <v>476</v>
      </c>
      <c r="B149" s="248" t="s">
        <v>475</v>
      </c>
      <c r="C149" s="187" t="s">
        <v>46</v>
      </c>
      <c r="D149" s="243">
        <f t="shared" si="5"/>
        <v>416589.19038130535</v>
      </c>
      <c r="E149" s="243">
        <v>395997.32925979595</v>
      </c>
      <c r="F149" s="243">
        <v>362369.4447838543</v>
      </c>
      <c r="G149" s="540">
        <v>320340.73973113002</v>
      </c>
      <c r="H149" s="486">
        <f t="shared" si="6"/>
        <v>20591.861121509392</v>
      </c>
      <c r="I149" s="543"/>
      <c r="J149" s="496"/>
    </row>
    <row r="150" spans="1:10" ht="64.5" customHeight="1">
      <c r="A150" s="247" t="s">
        <v>474</v>
      </c>
      <c r="B150" s="248" t="s">
        <v>473</v>
      </c>
      <c r="C150" s="187" t="s">
        <v>46</v>
      </c>
      <c r="D150" s="243">
        <f t="shared" si="5"/>
        <v>156358.2786048</v>
      </c>
      <c r="E150" s="243">
        <v>148629.54240000001</v>
      </c>
      <c r="F150" s="243">
        <v>136008</v>
      </c>
      <c r="G150" s="540">
        <v>124550.14146220799</v>
      </c>
      <c r="H150" s="486">
        <f t="shared" si="6"/>
        <v>7728.7362048000014</v>
      </c>
      <c r="I150" s="543"/>
      <c r="J150" s="492"/>
    </row>
    <row r="151" spans="1:10" ht="63.75">
      <c r="A151" s="247" t="s">
        <v>472</v>
      </c>
      <c r="B151" s="248" t="s">
        <v>471</v>
      </c>
      <c r="C151" s="187" t="s">
        <v>46</v>
      </c>
      <c r="D151" s="243">
        <f t="shared" si="5"/>
        <v>488621.91989119997</v>
      </c>
      <c r="E151" s="243">
        <v>464469.50559999997</v>
      </c>
      <c r="F151" s="243">
        <v>425027</v>
      </c>
      <c r="G151" s="540">
        <v>389219.19206940004</v>
      </c>
      <c r="H151" s="486">
        <f t="shared" si="6"/>
        <v>24152.414291200002</v>
      </c>
      <c r="I151" s="543"/>
      <c r="J151" s="492"/>
    </row>
    <row r="152" spans="1:10">
      <c r="A152" s="247" t="s">
        <v>470</v>
      </c>
      <c r="B152" s="248" t="s">
        <v>469</v>
      </c>
      <c r="C152" s="187" t="s">
        <v>14</v>
      </c>
      <c r="D152" s="243">
        <f t="shared" si="5"/>
        <v>23156.908460800001</v>
      </c>
      <c r="E152" s="243">
        <v>22012.270400000001</v>
      </c>
      <c r="F152" s="243">
        <v>20143</v>
      </c>
      <c r="G152" s="540">
        <v>11120.548344839999</v>
      </c>
      <c r="H152" s="486">
        <f t="shared" si="6"/>
        <v>1144.6380608000002</v>
      </c>
      <c r="I152" s="543"/>
      <c r="J152" s="490">
        <v>23000</v>
      </c>
    </row>
    <row r="153" spans="1:10">
      <c r="A153" s="247" t="s">
        <v>468</v>
      </c>
      <c r="B153" s="248" t="s">
        <v>467</v>
      </c>
      <c r="C153" s="187" t="s">
        <v>452</v>
      </c>
      <c r="D153" s="243">
        <f t="shared" si="5"/>
        <v>6297.6490368000004</v>
      </c>
      <c r="E153" s="243">
        <v>5986.3584000000001</v>
      </c>
      <c r="F153" s="243">
        <v>5478</v>
      </c>
      <c r="G153" s="540">
        <v>5116.301589662</v>
      </c>
      <c r="H153" s="486">
        <f t="shared" ref="H153:H180" si="7">E153*5.2%</f>
        <v>311.29063680000002</v>
      </c>
      <c r="I153" s="543"/>
      <c r="J153" s="496">
        <v>4900</v>
      </c>
    </row>
    <row r="154" spans="1:10">
      <c r="A154" s="247" t="s">
        <v>466</v>
      </c>
      <c r="B154" s="248" t="s">
        <v>465</v>
      </c>
      <c r="C154" s="187" t="s">
        <v>14</v>
      </c>
      <c r="D154" s="243">
        <f t="shared" si="5"/>
        <v>12067.6199232</v>
      </c>
      <c r="E154" s="243">
        <v>11471.1216</v>
      </c>
      <c r="F154" s="243">
        <v>10497</v>
      </c>
      <c r="G154" s="540">
        <v>9613.7140441141801</v>
      </c>
      <c r="H154" s="486">
        <f t="shared" si="7"/>
        <v>596.49832320000007</v>
      </c>
      <c r="I154" s="543"/>
      <c r="J154" s="492"/>
    </row>
    <row r="155" spans="1:10">
      <c r="A155" s="247" t="s">
        <v>464</v>
      </c>
      <c r="B155" s="248" t="s">
        <v>157</v>
      </c>
      <c r="C155" s="187" t="s">
        <v>13</v>
      </c>
      <c r="D155" s="243">
        <f t="shared" si="5"/>
        <v>8375.0224959999996</v>
      </c>
      <c r="E155" s="243">
        <v>7961.0479999999998</v>
      </c>
      <c r="F155" s="243">
        <v>7285</v>
      </c>
      <c r="G155" s="540">
        <v>6672.3290069039995</v>
      </c>
      <c r="H155" s="486">
        <f t="shared" si="7"/>
        <v>413.97449600000004</v>
      </c>
      <c r="I155" s="543"/>
      <c r="J155" s="492"/>
    </row>
    <row r="156" spans="1:10">
      <c r="A156" s="247" t="s">
        <v>463</v>
      </c>
      <c r="B156" s="248" t="s">
        <v>462</v>
      </c>
      <c r="C156" s="187" t="s">
        <v>46</v>
      </c>
      <c r="D156" s="243">
        <f t="shared" si="5"/>
        <v>1663.1057513261071</v>
      </c>
      <c r="E156" s="243">
        <v>1580.8990031616988</v>
      </c>
      <c r="F156" s="243">
        <v>1446.6498930835457</v>
      </c>
      <c r="G156" s="540">
        <v>1278.8630596565999</v>
      </c>
      <c r="H156" s="486">
        <f t="shared" si="7"/>
        <v>82.206748164408353</v>
      </c>
      <c r="I156" s="543"/>
      <c r="J156" s="496">
        <v>1200</v>
      </c>
    </row>
    <row r="157" spans="1:10">
      <c r="A157" s="247" t="s">
        <v>461</v>
      </c>
      <c r="B157" s="248" t="s">
        <v>246</v>
      </c>
      <c r="C157" s="187" t="s">
        <v>13</v>
      </c>
      <c r="D157" s="249">
        <v>651353</v>
      </c>
      <c r="E157" s="243">
        <v>651353</v>
      </c>
      <c r="F157" s="243">
        <v>545246.31839999999</v>
      </c>
      <c r="G157" s="540">
        <v>484902.61413807236</v>
      </c>
      <c r="H157" s="486">
        <f t="shared" si="7"/>
        <v>33870.356</v>
      </c>
      <c r="I157" s="543"/>
      <c r="J157" s="497">
        <v>522368</v>
      </c>
    </row>
    <row r="158" spans="1:10">
      <c r="A158" s="247" t="s">
        <v>460</v>
      </c>
      <c r="B158" s="248" t="s">
        <v>459</v>
      </c>
      <c r="C158" s="187" t="s">
        <v>47</v>
      </c>
      <c r="D158" s="243">
        <f t="shared" ref="D158:D180" si="8">E158+H158</f>
        <v>6132.513172148163</v>
      </c>
      <c r="E158" s="243">
        <v>5829.3851446275312</v>
      </c>
      <c r="F158" s="243">
        <v>5334.3568307352962</v>
      </c>
      <c r="G158" s="540">
        <v>4731.79332072942</v>
      </c>
      <c r="H158" s="486">
        <f t="shared" si="7"/>
        <v>303.12802752063163</v>
      </c>
      <c r="I158" s="543"/>
      <c r="J158" s="497">
        <v>5337</v>
      </c>
    </row>
    <row r="159" spans="1:10">
      <c r="A159" s="247" t="s">
        <v>458</v>
      </c>
      <c r="B159" s="248" t="s">
        <v>457</v>
      </c>
      <c r="C159" s="187" t="s">
        <v>47</v>
      </c>
      <c r="D159" s="243">
        <f t="shared" si="8"/>
        <v>25061.838080000001</v>
      </c>
      <c r="E159" s="243">
        <v>23823.040000000001</v>
      </c>
      <c r="F159" s="243">
        <v>21800</v>
      </c>
      <c r="G159" s="540">
        <v>12232.603179324</v>
      </c>
      <c r="H159" s="486">
        <f t="shared" si="7"/>
        <v>1238.7980800000003</v>
      </c>
      <c r="I159" s="543"/>
      <c r="J159" s="496">
        <v>23900</v>
      </c>
    </row>
    <row r="160" spans="1:10">
      <c r="A160" s="247" t="s">
        <v>456</v>
      </c>
      <c r="B160" s="248" t="s">
        <v>455</v>
      </c>
      <c r="C160" s="187" t="s">
        <v>13</v>
      </c>
      <c r="D160" s="243">
        <f t="shared" si="8"/>
        <v>166695.712</v>
      </c>
      <c r="E160" s="243">
        <v>158456</v>
      </c>
      <c r="F160" s="243">
        <v>145000</v>
      </c>
      <c r="G160" s="540">
        <v>66723.290069039998</v>
      </c>
      <c r="H160" s="486">
        <f t="shared" si="7"/>
        <v>8239.7120000000014</v>
      </c>
      <c r="I160" s="543"/>
      <c r="J160" s="497">
        <v>158000</v>
      </c>
    </row>
    <row r="161" spans="1:11">
      <c r="A161" s="247" t="s">
        <v>454</v>
      </c>
      <c r="B161" s="248" t="s">
        <v>453</v>
      </c>
      <c r="C161" s="187" t="s">
        <v>452</v>
      </c>
      <c r="D161" s="243">
        <f t="shared" si="8"/>
        <v>20776.033843200003</v>
      </c>
      <c r="E161" s="243">
        <v>19749.081600000001</v>
      </c>
      <c r="F161" s="243">
        <v>18072</v>
      </c>
      <c r="G161" s="540">
        <v>17849.995076622501</v>
      </c>
      <c r="H161" s="486">
        <f t="shared" si="7"/>
        <v>1026.9522432000001</v>
      </c>
      <c r="I161" s="543"/>
      <c r="J161" s="490">
        <v>19800</v>
      </c>
    </row>
    <row r="162" spans="1:11">
      <c r="A162" s="247" t="s">
        <v>451</v>
      </c>
      <c r="B162" s="248" t="s">
        <v>450</v>
      </c>
      <c r="C162" s="187" t="s">
        <v>146</v>
      </c>
      <c r="D162" s="243">
        <f t="shared" si="8"/>
        <v>101239.47921280001</v>
      </c>
      <c r="E162" s="243">
        <v>96235.246400000004</v>
      </c>
      <c r="F162" s="243">
        <v>88063</v>
      </c>
      <c r="G162" s="540">
        <v>76340</v>
      </c>
      <c r="H162" s="486">
        <f t="shared" si="7"/>
        <v>5004.2328128000008</v>
      </c>
      <c r="I162" s="543"/>
      <c r="J162" s="490">
        <v>96900</v>
      </c>
    </row>
    <row r="163" spans="1:11">
      <c r="A163" s="247" t="s">
        <v>449</v>
      </c>
      <c r="B163" s="248" t="s">
        <v>448</v>
      </c>
      <c r="C163" s="187" t="s">
        <v>13</v>
      </c>
      <c r="D163" s="243">
        <f t="shared" si="8"/>
        <v>110469.82315519999</v>
      </c>
      <c r="E163" s="243">
        <v>105009.3376</v>
      </c>
      <c r="F163" s="243">
        <v>96092</v>
      </c>
      <c r="G163" s="540">
        <v>87997</v>
      </c>
      <c r="H163" s="486">
        <f t="shared" si="7"/>
        <v>5460.4855552000008</v>
      </c>
      <c r="I163" s="543"/>
      <c r="J163" s="490">
        <v>125000</v>
      </c>
    </row>
    <row r="164" spans="1:11">
      <c r="A164" s="247" t="s">
        <v>447</v>
      </c>
      <c r="B164" s="248" t="s">
        <v>446</v>
      </c>
      <c r="C164" s="187" t="s">
        <v>47</v>
      </c>
      <c r="D164" s="243">
        <f t="shared" si="8"/>
        <v>2383.1738688</v>
      </c>
      <c r="E164" s="243">
        <v>2265.3744000000002</v>
      </c>
      <c r="F164" s="243">
        <v>2073</v>
      </c>
      <c r="G164" s="540">
        <v>1166.54552137372</v>
      </c>
      <c r="H164" s="486">
        <f t="shared" si="7"/>
        <v>117.79946880000001</v>
      </c>
      <c r="I164" s="543"/>
      <c r="J164" s="496">
        <v>2375</v>
      </c>
    </row>
    <row r="165" spans="1:11">
      <c r="A165" s="247" t="s">
        <v>445</v>
      </c>
      <c r="B165" s="250" t="s">
        <v>444</v>
      </c>
      <c r="C165" s="187" t="s">
        <v>146</v>
      </c>
      <c r="D165" s="243">
        <f t="shared" si="8"/>
        <v>48133.172801205925</v>
      </c>
      <c r="E165" s="243">
        <v>45753.966541070273</v>
      </c>
      <c r="F165" s="243">
        <v>41868.563818695344</v>
      </c>
      <c r="G165" s="540">
        <v>37012.521056130965</v>
      </c>
      <c r="H165" s="486">
        <f t="shared" si="7"/>
        <v>2379.2062601356542</v>
      </c>
      <c r="I165" s="543"/>
      <c r="J165" s="490">
        <v>39800</v>
      </c>
    </row>
    <row r="166" spans="1:11">
      <c r="A166" s="247" t="s">
        <v>443</v>
      </c>
      <c r="B166" s="248" t="s">
        <v>442</v>
      </c>
      <c r="C166" s="187" t="s">
        <v>14</v>
      </c>
      <c r="D166" s="243">
        <f t="shared" si="8"/>
        <v>2644.13888</v>
      </c>
      <c r="E166" s="243">
        <v>2513.44</v>
      </c>
      <c r="F166" s="243">
        <v>2300</v>
      </c>
      <c r="G166" s="540">
        <v>2268.3291585484799</v>
      </c>
      <c r="H166" s="486">
        <f t="shared" si="7"/>
        <v>130.69888</v>
      </c>
      <c r="I166" s="543"/>
      <c r="J166" s="490">
        <v>2190</v>
      </c>
    </row>
    <row r="167" spans="1:11">
      <c r="A167" s="247" t="s">
        <v>441</v>
      </c>
      <c r="B167" s="248" t="s">
        <v>440</v>
      </c>
      <c r="C167" s="187" t="s">
        <v>14</v>
      </c>
      <c r="D167" s="243">
        <f t="shared" si="8"/>
        <v>3254.5900736000003</v>
      </c>
      <c r="E167" s="243">
        <v>3093.7168000000001</v>
      </c>
      <c r="F167" s="243">
        <v>2831</v>
      </c>
      <c r="G167" s="540">
        <v>2349.7718652646918</v>
      </c>
      <c r="H167" s="486">
        <f t="shared" si="7"/>
        <v>160.87327360000003</v>
      </c>
      <c r="I167" s="543"/>
      <c r="J167" s="490">
        <v>3062</v>
      </c>
    </row>
    <row r="168" spans="1:11">
      <c r="A168" s="247" t="s">
        <v>439</v>
      </c>
      <c r="B168" s="248" t="s">
        <v>438</v>
      </c>
      <c r="C168" s="187" t="s">
        <v>46</v>
      </c>
      <c r="D168" s="243">
        <f t="shared" si="8"/>
        <v>3883.9210938201172</v>
      </c>
      <c r="E168" s="243">
        <v>3691.940203251062</v>
      </c>
      <c r="F168" s="243">
        <f>J168+H168</f>
        <v>12691.980890569055</v>
      </c>
      <c r="G168" s="540">
        <v>3378.4225871623921</v>
      </c>
      <c r="H168" s="486">
        <f t="shared" si="7"/>
        <v>191.98089056905525</v>
      </c>
      <c r="I168" s="541"/>
      <c r="J168" s="492">
        <v>12500</v>
      </c>
      <c r="K168" s="284"/>
    </row>
    <row r="169" spans="1:11">
      <c r="A169" s="247" t="s">
        <v>437</v>
      </c>
      <c r="B169" s="248" t="s">
        <v>183</v>
      </c>
      <c r="C169" s="251" t="s">
        <v>46</v>
      </c>
      <c r="D169" s="243">
        <v>86770.734851796908</v>
      </c>
      <c r="E169" s="243">
        <v>79622.500799999994</v>
      </c>
      <c r="F169" s="243">
        <v>72861</v>
      </c>
      <c r="G169" s="540">
        <v>66723.290069039998</v>
      </c>
      <c r="H169" s="486">
        <f t="shared" si="7"/>
        <v>4140.3700416000001</v>
      </c>
      <c r="I169" s="542"/>
      <c r="J169" s="283"/>
    </row>
    <row r="170" spans="1:11">
      <c r="A170" s="247" t="s">
        <v>436</v>
      </c>
      <c r="B170" s="180" t="s">
        <v>435</v>
      </c>
      <c r="C170" s="181" t="s">
        <v>46</v>
      </c>
      <c r="D170" s="243">
        <f t="shared" si="8"/>
        <v>1811921.4592831999</v>
      </c>
      <c r="E170" s="243">
        <v>1722358.8015999999</v>
      </c>
      <c r="F170" s="243">
        <v>1576097</v>
      </c>
      <c r="G170" s="540">
        <v>1443313.9192116631</v>
      </c>
      <c r="H170" s="486">
        <f t="shared" si="7"/>
        <v>89562.657683199999</v>
      </c>
      <c r="I170" s="542"/>
      <c r="J170" s="283"/>
    </row>
    <row r="171" spans="1:11">
      <c r="A171" s="247" t="s">
        <v>434</v>
      </c>
      <c r="B171" s="180" t="s">
        <v>433</v>
      </c>
      <c r="C171" s="181" t="s">
        <v>46</v>
      </c>
      <c r="D171" s="243">
        <f t="shared" si="8"/>
        <v>2542841.9195071999</v>
      </c>
      <c r="E171" s="243">
        <v>2417150.1135999998</v>
      </c>
      <c r="F171" s="243">
        <v>2211887</v>
      </c>
      <c r="G171" s="540">
        <v>2025538.4370628372</v>
      </c>
      <c r="H171" s="486">
        <f t="shared" si="7"/>
        <v>125691.8059072</v>
      </c>
      <c r="I171" s="542"/>
      <c r="J171" s="283"/>
    </row>
    <row r="172" spans="1:11">
      <c r="A172" s="247" t="s">
        <v>432</v>
      </c>
      <c r="B172" s="498" t="s">
        <v>431</v>
      </c>
      <c r="C172" s="251" t="s">
        <v>13</v>
      </c>
      <c r="D172" s="243">
        <f t="shared" si="8"/>
        <v>707111.71404800005</v>
      </c>
      <c r="E172" s="243">
        <v>672159.424</v>
      </c>
      <c r="F172" s="243">
        <v>615080</v>
      </c>
      <c r="G172" s="540">
        <v>485000</v>
      </c>
      <c r="H172" s="486">
        <f t="shared" si="7"/>
        <v>34952.290048000003</v>
      </c>
      <c r="I172" s="541"/>
      <c r="J172" s="492">
        <v>503373</v>
      </c>
    </row>
    <row r="173" spans="1:11" ht="25.5">
      <c r="A173" s="247" t="s">
        <v>427</v>
      </c>
      <c r="B173" s="248" t="s">
        <v>430</v>
      </c>
      <c r="C173" s="251" t="s">
        <v>46</v>
      </c>
      <c r="D173" s="243">
        <f t="shared" si="8"/>
        <v>39247.0683584</v>
      </c>
      <c r="E173" s="243">
        <v>37307.099199999997</v>
      </c>
      <c r="F173" s="243">
        <v>34139</v>
      </c>
      <c r="G173" s="540">
        <v>31263.529611419999</v>
      </c>
      <c r="H173" s="486">
        <f t="shared" si="7"/>
        <v>1939.9691584</v>
      </c>
      <c r="I173" s="541"/>
      <c r="J173" s="493">
        <v>31002</v>
      </c>
    </row>
    <row r="174" spans="1:11">
      <c r="A174" s="247" t="s">
        <v>427</v>
      </c>
      <c r="B174" s="248" t="s">
        <v>429</v>
      </c>
      <c r="C174" s="251" t="s">
        <v>428</v>
      </c>
      <c r="D174" s="243">
        <f t="shared" si="8"/>
        <v>1292.1791744</v>
      </c>
      <c r="E174" s="243">
        <v>1228.3072</v>
      </c>
      <c r="F174" s="243">
        <v>1124</v>
      </c>
      <c r="G174" s="540">
        <v>1030.2336990072001</v>
      </c>
      <c r="H174" s="486">
        <f t="shared" si="7"/>
        <v>63.871974400000006</v>
      </c>
      <c r="I174" s="541"/>
      <c r="J174" s="492"/>
    </row>
    <row r="175" spans="1:11">
      <c r="A175" s="247" t="s">
        <v>427</v>
      </c>
      <c r="B175" s="248" t="s">
        <v>426</v>
      </c>
      <c r="C175" s="251" t="s">
        <v>13</v>
      </c>
      <c r="D175" s="243">
        <f t="shared" si="8"/>
        <v>108997.15276159999</v>
      </c>
      <c r="E175" s="243">
        <v>103609.4608</v>
      </c>
      <c r="F175" s="243">
        <v>94811</v>
      </c>
      <c r="G175" s="540">
        <v>78619.520473220007</v>
      </c>
      <c r="H175" s="486">
        <f t="shared" si="7"/>
        <v>5387.6919616000005</v>
      </c>
      <c r="I175" s="541"/>
      <c r="J175" s="492">
        <v>150000</v>
      </c>
    </row>
    <row r="176" spans="1:11">
      <c r="A176" s="247" t="s">
        <v>425</v>
      </c>
      <c r="B176" s="248" t="s">
        <v>424</v>
      </c>
      <c r="C176" s="251" t="s">
        <v>49</v>
      </c>
      <c r="D176" s="243">
        <f t="shared" si="8"/>
        <v>10670.824819199999</v>
      </c>
      <c r="E176" s="243">
        <v>10143.3696</v>
      </c>
      <c r="F176" s="243">
        <v>9282</v>
      </c>
      <c r="G176" s="540">
        <v>6753.4510400199997</v>
      </c>
      <c r="H176" s="486">
        <f t="shared" si="7"/>
        <v>527.4552192000001</v>
      </c>
      <c r="I176" s="541"/>
      <c r="J176" s="492">
        <v>11400</v>
      </c>
    </row>
    <row r="177" spans="1:10" ht="25.5">
      <c r="A177" s="247" t="s">
        <v>423</v>
      </c>
      <c r="B177" s="248" t="s">
        <v>422</v>
      </c>
      <c r="C177" s="251" t="s">
        <v>146</v>
      </c>
      <c r="D177" s="243">
        <f t="shared" si="8"/>
        <v>6557.4644223999994</v>
      </c>
      <c r="E177" s="243">
        <v>6233.3311999999996</v>
      </c>
      <c r="F177" s="243">
        <v>5704</v>
      </c>
      <c r="G177" s="540">
        <v>4949.6206298400002</v>
      </c>
      <c r="H177" s="486">
        <f t="shared" si="7"/>
        <v>324.13322240000002</v>
      </c>
      <c r="I177" s="541"/>
      <c r="J177" s="492">
        <v>6975</v>
      </c>
    </row>
    <row r="178" spans="1:10" ht="25.5">
      <c r="A178" s="247" t="s">
        <v>421</v>
      </c>
      <c r="B178" s="248" t="s">
        <v>420</v>
      </c>
      <c r="C178" s="251" t="s">
        <v>46</v>
      </c>
      <c r="D178" s="243">
        <f t="shared" si="8"/>
        <v>250657.46807040001</v>
      </c>
      <c r="E178" s="243">
        <v>238267.5552</v>
      </c>
      <c r="F178" s="243">
        <v>218034</v>
      </c>
      <c r="G178" s="540">
        <v>185929.51545054</v>
      </c>
      <c r="H178" s="486">
        <f t="shared" si="7"/>
        <v>12389.912870400001</v>
      </c>
      <c r="I178" s="541"/>
      <c r="J178" s="492">
        <v>247671</v>
      </c>
    </row>
    <row r="179" spans="1:10">
      <c r="A179" s="247" t="s">
        <v>419</v>
      </c>
      <c r="B179" s="248" t="s">
        <v>418</v>
      </c>
      <c r="C179" s="251" t="s">
        <v>417</v>
      </c>
      <c r="D179" s="243">
        <f t="shared" si="8"/>
        <v>1652.0364213195098</v>
      </c>
      <c r="E179" s="243">
        <v>1570.3768263493439</v>
      </c>
      <c r="F179" s="243">
        <f>J179+H179</f>
        <v>81.659594970165884</v>
      </c>
      <c r="G179" s="540">
        <v>1437.02125398</v>
      </c>
      <c r="H179" s="486">
        <f t="shared" si="7"/>
        <v>81.659594970165884</v>
      </c>
      <c r="I179" s="541"/>
      <c r="J179" s="492"/>
    </row>
    <row r="180" spans="1:10">
      <c r="A180" s="252" t="s">
        <v>416</v>
      </c>
      <c r="B180" s="186" t="s">
        <v>415</v>
      </c>
      <c r="C180" s="187" t="s">
        <v>11</v>
      </c>
      <c r="D180" s="243">
        <f t="shared" si="8"/>
        <v>0</v>
      </c>
      <c r="E180" s="243">
        <v>0</v>
      </c>
      <c r="F180" s="243">
        <f>I180+H180</f>
        <v>0</v>
      </c>
      <c r="G180" s="540"/>
      <c r="H180" s="486">
        <f t="shared" si="7"/>
        <v>0</v>
      </c>
      <c r="I180" s="231"/>
      <c r="J180" s="492">
        <v>35000</v>
      </c>
    </row>
    <row r="181" spans="1:10" ht="13.5" thickBot="1">
      <c r="A181" s="253"/>
      <c r="B181" s="254"/>
      <c r="C181" s="255"/>
      <c r="D181" s="256"/>
      <c r="E181" s="257"/>
      <c r="F181" s="258"/>
      <c r="G181" s="259"/>
      <c r="H181" s="539"/>
      <c r="I181" s="260"/>
    </row>
    <row r="182" spans="1:10" ht="13.5" thickBot="1">
      <c r="A182" s="499"/>
      <c r="B182" s="461"/>
      <c r="C182" s="500"/>
      <c r="D182" s="261"/>
      <c r="E182" s="261"/>
      <c r="F182" s="501"/>
      <c r="G182" s="236"/>
      <c r="H182" s="538"/>
      <c r="I182" s="502"/>
    </row>
    <row r="183" spans="1:10" ht="25.5" customHeight="1">
      <c r="A183" s="1432" t="s">
        <v>414</v>
      </c>
      <c r="B183" s="1433"/>
      <c r="C183" s="1434"/>
      <c r="D183" s="1438" t="s">
        <v>264</v>
      </c>
      <c r="E183" s="1440" t="s">
        <v>263</v>
      </c>
      <c r="F183" s="1442" t="s">
        <v>262</v>
      </c>
      <c r="G183" s="1430" t="s">
        <v>261</v>
      </c>
      <c r="H183" s="1438" t="s">
        <v>413</v>
      </c>
      <c r="I183" s="1430" t="s">
        <v>412</v>
      </c>
    </row>
    <row r="184" spans="1:10" ht="26.25" customHeight="1" thickBot="1">
      <c r="A184" s="1435"/>
      <c r="B184" s="1436"/>
      <c r="C184" s="1437"/>
      <c r="D184" s="1439"/>
      <c r="E184" s="1441"/>
      <c r="F184" s="1443"/>
      <c r="G184" s="1431"/>
      <c r="H184" s="1439"/>
      <c r="I184" s="1431"/>
    </row>
    <row r="185" spans="1:10">
      <c r="A185" s="503" t="s">
        <v>411</v>
      </c>
      <c r="B185" s="504" t="s">
        <v>193</v>
      </c>
      <c r="C185" s="505" t="s">
        <v>196</v>
      </c>
      <c r="D185" s="115">
        <f t="shared" ref="D185:D216" si="9">E185+H185</f>
        <v>63237.766563717276</v>
      </c>
      <c r="E185" s="128">
        <v>60111.945402773075</v>
      </c>
      <c r="F185" s="128">
        <v>55007.270683357499</v>
      </c>
      <c r="G185" s="113">
        <v>46222.834762515442</v>
      </c>
      <c r="H185" s="113">
        <f t="shared" ref="H185:H216" si="10">E185*5.2%</f>
        <v>3125.8211609442001</v>
      </c>
      <c r="I185" s="126"/>
      <c r="J185" s="506">
        <v>60000</v>
      </c>
    </row>
    <row r="186" spans="1:10">
      <c r="A186" s="507" t="s">
        <v>410</v>
      </c>
      <c r="B186" s="508" t="s">
        <v>194</v>
      </c>
      <c r="C186" s="509" t="s">
        <v>171</v>
      </c>
      <c r="D186" s="115">
        <f t="shared" si="9"/>
        <v>153370.97162925769</v>
      </c>
      <c r="E186" s="127">
        <v>145789.89698598639</v>
      </c>
      <c r="F186" s="127">
        <v>133409.49577780601</v>
      </c>
      <c r="G186" s="122">
        <v>97603.868261851007</v>
      </c>
      <c r="H186" s="113">
        <f t="shared" si="10"/>
        <v>7581.0746432712931</v>
      </c>
      <c r="I186" s="124"/>
      <c r="J186" s="510">
        <v>146569</v>
      </c>
    </row>
    <row r="187" spans="1:10">
      <c r="A187" s="507" t="s">
        <v>409</v>
      </c>
      <c r="B187" s="508" t="s">
        <v>408</v>
      </c>
      <c r="C187" s="509" t="s">
        <v>171</v>
      </c>
      <c r="D187" s="115">
        <f t="shared" si="9"/>
        <v>667326.48672412289</v>
      </c>
      <c r="E187" s="127">
        <v>634340.76684802561</v>
      </c>
      <c r="F187" s="127">
        <v>580472.88327967201</v>
      </c>
      <c r="G187" s="122">
        <v>429166.26881159161</v>
      </c>
      <c r="H187" s="113">
        <f t="shared" si="10"/>
        <v>32985.719876097333</v>
      </c>
      <c r="I187" s="124"/>
      <c r="J187" s="510">
        <v>634823</v>
      </c>
    </row>
    <row r="188" spans="1:10">
      <c r="A188" s="507" t="s">
        <v>407</v>
      </c>
      <c r="B188" s="508" t="s">
        <v>406</v>
      </c>
      <c r="C188" s="509" t="s">
        <v>171</v>
      </c>
      <c r="D188" s="115">
        <f t="shared" si="9"/>
        <v>5745.4366434412314</v>
      </c>
      <c r="E188" s="127">
        <v>5461.4416762749352</v>
      </c>
      <c r="F188" s="127">
        <v>4997.65892777721</v>
      </c>
      <c r="G188" s="122">
        <v>3931.8059828299229</v>
      </c>
      <c r="H188" s="113">
        <f t="shared" si="10"/>
        <v>283.99496716629665</v>
      </c>
      <c r="I188" s="124"/>
      <c r="J188" s="510">
        <v>5817</v>
      </c>
    </row>
    <row r="189" spans="1:10">
      <c r="A189" s="507" t="s">
        <v>405</v>
      </c>
      <c r="B189" s="508" t="s">
        <v>404</v>
      </c>
      <c r="C189" s="509" t="s">
        <v>171</v>
      </c>
      <c r="D189" s="115">
        <f t="shared" si="9"/>
        <v>11190.57460495444</v>
      </c>
      <c r="E189" s="127">
        <v>10637.428331705742</v>
      </c>
      <c r="F189" s="127">
        <v>9734.1035246209194</v>
      </c>
      <c r="G189" s="122">
        <v>7102.2838796153846</v>
      </c>
      <c r="H189" s="113">
        <f t="shared" si="10"/>
        <v>553.14627324869866</v>
      </c>
      <c r="I189" s="124"/>
      <c r="J189" s="510">
        <v>10514</v>
      </c>
    </row>
    <row r="190" spans="1:10">
      <c r="A190" s="507" t="s">
        <v>403</v>
      </c>
      <c r="B190" s="508" t="s">
        <v>402</v>
      </c>
      <c r="C190" s="509" t="s">
        <v>171</v>
      </c>
      <c r="D190" s="115">
        <f t="shared" si="9"/>
        <v>19593.206313248582</v>
      </c>
      <c r="E190" s="127">
        <v>18624.720830084203</v>
      </c>
      <c r="F190" s="127">
        <v>17043.119354030201</v>
      </c>
      <c r="G190" s="122">
        <v>12414.355864595296</v>
      </c>
      <c r="H190" s="113">
        <f t="shared" si="10"/>
        <v>968.48548316437859</v>
      </c>
      <c r="I190" s="124"/>
      <c r="J190" s="510">
        <v>18363</v>
      </c>
    </row>
    <row r="191" spans="1:10">
      <c r="A191" s="507" t="s">
        <v>401</v>
      </c>
      <c r="B191" s="508" t="s">
        <v>400</v>
      </c>
      <c r="C191" s="509" t="s">
        <v>171</v>
      </c>
      <c r="D191" s="115">
        <f t="shared" si="9"/>
        <v>40760.376488023714</v>
      </c>
      <c r="E191" s="127">
        <v>38745.605026638514</v>
      </c>
      <c r="F191" s="127">
        <v>35455.348670057203</v>
      </c>
      <c r="G191" s="122">
        <v>26039.028173671537</v>
      </c>
      <c r="H191" s="113">
        <f t="shared" si="10"/>
        <v>2014.7714613852029</v>
      </c>
      <c r="I191" s="124"/>
      <c r="J191" s="510">
        <v>38512</v>
      </c>
    </row>
    <row r="192" spans="1:10">
      <c r="A192" s="507" t="s">
        <v>399</v>
      </c>
      <c r="B192" s="508" t="s">
        <v>398</v>
      </c>
      <c r="C192" s="509" t="s">
        <v>171</v>
      </c>
      <c r="D192" s="115">
        <f t="shared" si="9"/>
        <v>82873.681419544184</v>
      </c>
      <c r="E192" s="127">
        <v>78777.263706791055</v>
      </c>
      <c r="F192" s="127">
        <v>72087.539995233397</v>
      </c>
      <c r="G192" s="122">
        <v>53030.003531854163</v>
      </c>
      <c r="H192" s="113">
        <f t="shared" si="10"/>
        <v>4096.4177127531348</v>
      </c>
      <c r="I192" s="124"/>
      <c r="J192" s="510">
        <v>78446</v>
      </c>
    </row>
    <row r="193" spans="1:10">
      <c r="A193" s="507" t="s">
        <v>397</v>
      </c>
      <c r="B193" s="508" t="s">
        <v>396</v>
      </c>
      <c r="C193" s="509" t="s">
        <v>171</v>
      </c>
      <c r="D193" s="115">
        <f t="shared" si="9"/>
        <v>115792.07844102263</v>
      </c>
      <c r="E193" s="127">
        <v>110068.51562834851</v>
      </c>
      <c r="F193" s="127">
        <v>100721.555296805</v>
      </c>
      <c r="G193" s="122">
        <v>76663.326818250964</v>
      </c>
      <c r="H193" s="113">
        <f t="shared" si="10"/>
        <v>5723.5628126741231</v>
      </c>
      <c r="I193" s="124"/>
      <c r="J193" s="510">
        <v>113392</v>
      </c>
    </row>
    <row r="194" spans="1:10">
      <c r="A194" s="507" t="s">
        <v>395</v>
      </c>
      <c r="B194" s="508" t="s">
        <v>394</v>
      </c>
      <c r="C194" s="509" t="s">
        <v>171</v>
      </c>
      <c r="D194" s="115">
        <f t="shared" si="9"/>
        <v>134563.37099594323</v>
      </c>
      <c r="E194" s="127">
        <v>127911.94961591561</v>
      </c>
      <c r="F194" s="127">
        <v>117049.734275179</v>
      </c>
      <c r="G194" s="122">
        <v>86235.620823178018</v>
      </c>
      <c r="H194" s="113">
        <f t="shared" si="10"/>
        <v>6651.421380027612</v>
      </c>
      <c r="I194" s="124"/>
      <c r="J194" s="510">
        <v>127566</v>
      </c>
    </row>
    <row r="195" spans="1:10">
      <c r="A195" s="507" t="s">
        <v>393</v>
      </c>
      <c r="B195" s="508" t="s">
        <v>392</v>
      </c>
      <c r="C195" s="509" t="s">
        <v>171</v>
      </c>
      <c r="D195" s="115">
        <f t="shared" si="9"/>
        <v>145832.41798155592</v>
      </c>
      <c r="E195" s="127">
        <v>138623.97146535735</v>
      </c>
      <c r="F195" s="127">
        <v>126852.096875327</v>
      </c>
      <c r="G195" s="122">
        <v>96492.30629006961</v>
      </c>
      <c r="H195" s="113">
        <f t="shared" si="10"/>
        <v>7208.4465161985827</v>
      </c>
      <c r="I195" s="124"/>
      <c r="J195" s="510">
        <v>138990</v>
      </c>
    </row>
    <row r="196" spans="1:10">
      <c r="A196" s="507" t="s">
        <v>391</v>
      </c>
      <c r="B196" s="508" t="s">
        <v>390</v>
      </c>
      <c r="C196" s="509" t="s">
        <v>171</v>
      </c>
      <c r="D196" s="115">
        <f t="shared" si="9"/>
        <v>215615.48290551509</v>
      </c>
      <c r="E196" s="127">
        <v>204957.68337026148</v>
      </c>
      <c r="F196" s="127">
        <v>187552.784928863</v>
      </c>
      <c r="G196" s="122">
        <v>144583.43787912253</v>
      </c>
      <c r="H196" s="113">
        <f t="shared" si="10"/>
        <v>10657.799535253598</v>
      </c>
      <c r="I196" s="124"/>
      <c r="J196" s="510">
        <v>208263</v>
      </c>
    </row>
    <row r="197" spans="1:10">
      <c r="A197" s="507" t="s">
        <v>389</v>
      </c>
      <c r="B197" s="508" t="s">
        <v>388</v>
      </c>
      <c r="C197" s="509" t="s">
        <v>171</v>
      </c>
      <c r="D197" s="115">
        <f t="shared" si="9"/>
        <v>286695.41152217786</v>
      </c>
      <c r="E197" s="127">
        <v>272524.15543933259</v>
      </c>
      <c r="F197" s="127">
        <v>249381.54780319601</v>
      </c>
      <c r="G197" s="122">
        <v>173604.62146675709</v>
      </c>
      <c r="H197" s="113">
        <f t="shared" si="10"/>
        <v>14171.256082845297</v>
      </c>
      <c r="I197" s="124"/>
      <c r="J197" s="510">
        <v>272792</v>
      </c>
    </row>
    <row r="198" spans="1:10">
      <c r="A198" s="507" t="s">
        <v>387</v>
      </c>
      <c r="B198" s="508" t="s">
        <v>386</v>
      </c>
      <c r="C198" s="509" t="s">
        <v>171</v>
      </c>
      <c r="D198" s="115">
        <f t="shared" si="9"/>
        <v>365580.94080000004</v>
      </c>
      <c r="E198" s="127">
        <v>347510.4</v>
      </c>
      <c r="F198" s="127">
        <v>318000</v>
      </c>
      <c r="G198" s="122">
        <v>243366.6182742581</v>
      </c>
      <c r="H198" s="113">
        <f t="shared" si="10"/>
        <v>18070.540800000002</v>
      </c>
      <c r="I198" s="124"/>
      <c r="J198" s="510">
        <v>350574</v>
      </c>
    </row>
    <row r="199" spans="1:10">
      <c r="A199" s="507" t="s">
        <v>385</v>
      </c>
      <c r="B199" s="508" t="s">
        <v>384</v>
      </c>
      <c r="C199" s="509" t="s">
        <v>171</v>
      </c>
      <c r="D199" s="115">
        <f t="shared" si="9"/>
        <v>301820.26370467211</v>
      </c>
      <c r="E199" s="127">
        <v>286901.39135425107</v>
      </c>
      <c r="F199" s="127">
        <v>262537.8764222649</v>
      </c>
      <c r="G199" s="122">
        <v>232087.93884570801</v>
      </c>
      <c r="H199" s="113">
        <f t="shared" si="10"/>
        <v>14918.872350421057</v>
      </c>
      <c r="I199" s="124"/>
      <c r="J199" s="510">
        <v>409396</v>
      </c>
    </row>
    <row r="200" spans="1:10">
      <c r="A200" s="507" t="s">
        <v>383</v>
      </c>
      <c r="B200" s="508" t="s">
        <v>382</v>
      </c>
      <c r="C200" s="509" t="s">
        <v>171</v>
      </c>
      <c r="D200" s="115">
        <f t="shared" si="9"/>
        <v>524229.27360000001</v>
      </c>
      <c r="E200" s="127">
        <v>498316.79999999999</v>
      </c>
      <c r="F200" s="127">
        <v>456000</v>
      </c>
      <c r="G200" s="122">
        <v>344323.54537660652</v>
      </c>
      <c r="H200" s="113">
        <f t="shared" si="10"/>
        <v>25912.473600000001</v>
      </c>
      <c r="I200" s="124"/>
      <c r="J200" s="510">
        <v>496001</v>
      </c>
    </row>
    <row r="201" spans="1:10">
      <c r="A201" s="507" t="s">
        <v>381</v>
      </c>
      <c r="B201" s="508" t="s">
        <v>380</v>
      </c>
      <c r="C201" s="509" t="s">
        <v>171</v>
      </c>
      <c r="D201" s="115">
        <f t="shared" si="9"/>
        <v>595506.06079999998</v>
      </c>
      <c r="E201" s="127">
        <v>566070.4</v>
      </c>
      <c r="F201" s="127">
        <v>518000</v>
      </c>
      <c r="G201" s="122">
        <v>387958.09430813522</v>
      </c>
      <c r="H201" s="113">
        <f t="shared" si="10"/>
        <v>29435.660800000005</v>
      </c>
      <c r="I201" s="124"/>
      <c r="J201" s="510">
        <v>558859</v>
      </c>
    </row>
    <row r="202" spans="1:10">
      <c r="A202" s="507" t="s">
        <v>379</v>
      </c>
      <c r="B202" s="508" t="s">
        <v>378</v>
      </c>
      <c r="C202" s="509" t="s">
        <v>171</v>
      </c>
      <c r="D202" s="115">
        <f t="shared" si="9"/>
        <v>190861.78476443444</v>
      </c>
      <c r="E202" s="127">
        <v>181427.5520574472</v>
      </c>
      <c r="F202" s="127">
        <v>166020.8199647211</v>
      </c>
      <c r="G202" s="122">
        <v>146765.22274109008</v>
      </c>
      <c r="H202" s="113">
        <f t="shared" si="10"/>
        <v>9434.2327069872554</v>
      </c>
      <c r="I202" s="124"/>
      <c r="J202" s="510">
        <v>1980864</v>
      </c>
    </row>
    <row r="203" spans="1:10">
      <c r="A203" s="507" t="s">
        <v>377</v>
      </c>
      <c r="B203" s="508" t="s">
        <v>376</v>
      </c>
      <c r="C203" s="509" t="s">
        <v>171</v>
      </c>
      <c r="D203" s="115">
        <f t="shared" si="9"/>
        <v>190861.78476443444</v>
      </c>
      <c r="E203" s="127">
        <v>181427.5520574472</v>
      </c>
      <c r="F203" s="127">
        <v>166020.8199647211</v>
      </c>
      <c r="G203" s="122">
        <v>146765.22274109008</v>
      </c>
      <c r="H203" s="113">
        <f t="shared" si="10"/>
        <v>9434.2327069872554</v>
      </c>
      <c r="I203" s="124"/>
      <c r="J203" s="510">
        <v>2917811</v>
      </c>
    </row>
    <row r="204" spans="1:10">
      <c r="A204" s="507" t="s">
        <v>375</v>
      </c>
      <c r="B204" s="508" t="s">
        <v>374</v>
      </c>
      <c r="C204" s="509" t="s">
        <v>171</v>
      </c>
      <c r="D204" s="115">
        <f t="shared" si="9"/>
        <v>207244</v>
      </c>
      <c r="E204" s="127">
        <v>197000</v>
      </c>
      <c r="F204" s="127">
        <v>171444.00221456628</v>
      </c>
      <c r="G204" s="122">
        <v>151559.40789830824</v>
      </c>
      <c r="H204" s="113">
        <f t="shared" si="10"/>
        <v>10244</v>
      </c>
      <c r="I204" s="124"/>
      <c r="J204" s="511">
        <v>202657</v>
      </c>
    </row>
    <row r="205" spans="1:10">
      <c r="A205" s="507" t="s">
        <v>373</v>
      </c>
      <c r="B205" s="508" t="s">
        <v>372</v>
      </c>
      <c r="C205" s="509" t="s">
        <v>171</v>
      </c>
      <c r="D205" s="115">
        <f t="shared" si="9"/>
        <v>218816</v>
      </c>
      <c r="E205" s="127">
        <v>208000</v>
      </c>
      <c r="F205" s="127">
        <v>184790.87589532294</v>
      </c>
      <c r="G205" s="122">
        <v>163358.27077026427</v>
      </c>
      <c r="H205" s="113">
        <f t="shared" si="10"/>
        <v>10816.000000000002</v>
      </c>
      <c r="I205" s="124"/>
      <c r="J205" s="511">
        <v>218424</v>
      </c>
    </row>
    <row r="206" spans="1:10">
      <c r="A206" s="507" t="s">
        <v>371</v>
      </c>
      <c r="B206" s="508" t="s">
        <v>370</v>
      </c>
      <c r="C206" s="509" t="s">
        <v>171</v>
      </c>
      <c r="D206" s="115">
        <f t="shared" si="9"/>
        <v>241960</v>
      </c>
      <c r="E206" s="127">
        <v>230000</v>
      </c>
      <c r="F206" s="127">
        <v>203981.79674782892</v>
      </c>
      <c r="G206" s="122">
        <v>180323.37053379501</v>
      </c>
      <c r="H206" s="113">
        <f t="shared" si="10"/>
        <v>11960.000000000002</v>
      </c>
      <c r="I206" s="124"/>
      <c r="J206" s="511">
        <v>241111</v>
      </c>
    </row>
    <row r="207" spans="1:10">
      <c r="A207" s="507" t="s">
        <v>369</v>
      </c>
      <c r="B207" s="508" t="s">
        <v>195</v>
      </c>
      <c r="C207" s="509" t="s">
        <v>171</v>
      </c>
      <c r="D207" s="115">
        <f t="shared" si="9"/>
        <v>209073.874120525</v>
      </c>
      <c r="E207" s="127">
        <v>198739.4240689401</v>
      </c>
      <c r="F207" s="127">
        <v>181862.57692985001</v>
      </c>
      <c r="G207" s="122">
        <v>130713.02769611943</v>
      </c>
      <c r="H207" s="113">
        <f t="shared" si="10"/>
        <v>10334.450051584887</v>
      </c>
      <c r="I207" s="124"/>
      <c r="J207" s="510">
        <v>198092</v>
      </c>
    </row>
    <row r="208" spans="1:10">
      <c r="A208" s="507" t="s">
        <v>368</v>
      </c>
      <c r="B208" s="508" t="s">
        <v>367</v>
      </c>
      <c r="C208" s="509" t="s">
        <v>171</v>
      </c>
      <c r="D208" s="115">
        <f t="shared" si="9"/>
        <v>235793.89547844257</v>
      </c>
      <c r="E208" s="127">
        <v>224138.68391486935</v>
      </c>
      <c r="F208" s="127">
        <v>205104.94501726699</v>
      </c>
      <c r="G208" s="122">
        <v>168055.99807042698</v>
      </c>
      <c r="H208" s="113">
        <f t="shared" si="10"/>
        <v>11655.211563573208</v>
      </c>
      <c r="I208" s="124"/>
      <c r="J208" s="510">
        <v>223937</v>
      </c>
    </row>
    <row r="209" spans="1:10">
      <c r="A209" s="507" t="s">
        <v>366</v>
      </c>
      <c r="B209" s="508" t="s">
        <v>365</v>
      </c>
      <c r="C209" s="509" t="s">
        <v>171</v>
      </c>
      <c r="D209" s="115">
        <f t="shared" si="9"/>
        <v>354469.00041352666</v>
      </c>
      <c r="E209" s="127">
        <v>336947.71902426489</v>
      </c>
      <c r="F209" s="127">
        <v>308334.29632527899</v>
      </c>
      <c r="G209" s="122">
        <v>222183.78388019747</v>
      </c>
      <c r="H209" s="113">
        <f t="shared" si="10"/>
        <v>17521.281389261778</v>
      </c>
      <c r="I209" s="124"/>
      <c r="J209" s="510">
        <v>336719</v>
      </c>
    </row>
    <row r="210" spans="1:10">
      <c r="A210" s="507" t="s">
        <v>364</v>
      </c>
      <c r="B210" s="508" t="s">
        <v>168</v>
      </c>
      <c r="C210" s="509" t="s">
        <v>171</v>
      </c>
      <c r="D210" s="115">
        <f t="shared" si="9"/>
        <v>32378.815223509719</v>
      </c>
      <c r="E210" s="127">
        <v>30778.341467214563</v>
      </c>
      <c r="F210" s="127">
        <v>28164.660932663399</v>
      </c>
      <c r="G210" s="122">
        <v>21361.970414306383</v>
      </c>
      <c r="H210" s="113">
        <f t="shared" si="10"/>
        <v>1600.4737562951575</v>
      </c>
      <c r="I210" s="124"/>
      <c r="J210" s="497">
        <v>30983</v>
      </c>
    </row>
    <row r="211" spans="1:10">
      <c r="A211" s="507" t="s">
        <v>363</v>
      </c>
      <c r="B211" s="508" t="s">
        <v>204</v>
      </c>
      <c r="C211" s="509" t="s">
        <v>206</v>
      </c>
      <c r="D211" s="115">
        <f t="shared" si="9"/>
        <v>109424.83483607465</v>
      </c>
      <c r="E211" s="127">
        <v>104016.00269588844</v>
      </c>
      <c r="F211" s="127">
        <v>95183.018572372297</v>
      </c>
      <c r="G211" s="122">
        <v>84143.403971333362</v>
      </c>
      <c r="H211" s="113">
        <f t="shared" si="10"/>
        <v>5408.8321401861995</v>
      </c>
      <c r="I211" s="124"/>
      <c r="J211" s="492"/>
    </row>
    <row r="212" spans="1:10">
      <c r="A212" s="507" t="s">
        <v>362</v>
      </c>
      <c r="B212" s="508" t="s">
        <v>205</v>
      </c>
      <c r="C212" s="509" t="s">
        <v>171</v>
      </c>
      <c r="D212" s="115">
        <f t="shared" si="9"/>
        <v>399102.2693739087</v>
      </c>
      <c r="E212" s="127">
        <v>379374.78077367746</v>
      </c>
      <c r="F212" s="127">
        <v>347158.47435365798</v>
      </c>
      <c r="G212" s="122">
        <v>253852.96530556737</v>
      </c>
      <c r="H212" s="113">
        <f t="shared" si="10"/>
        <v>19727.488600231231</v>
      </c>
      <c r="I212" s="124"/>
      <c r="J212" s="510">
        <v>375495</v>
      </c>
    </row>
    <row r="213" spans="1:10">
      <c r="A213" s="507" t="s">
        <v>361</v>
      </c>
      <c r="B213" s="508" t="s">
        <v>360</v>
      </c>
      <c r="C213" s="509" t="s">
        <v>171</v>
      </c>
      <c r="D213" s="115">
        <f t="shared" si="9"/>
        <v>422080.05109811126</v>
      </c>
      <c r="E213" s="127">
        <v>401216.77861037193</v>
      </c>
      <c r="F213" s="127">
        <v>367145.66124668001</v>
      </c>
      <c r="G213" s="122">
        <v>271521.97776403814</v>
      </c>
      <c r="H213" s="113">
        <f t="shared" si="10"/>
        <v>20863.272487739341</v>
      </c>
      <c r="I213" s="124"/>
      <c r="J213" s="510">
        <v>401637</v>
      </c>
    </row>
    <row r="214" spans="1:10">
      <c r="A214" s="507" t="s">
        <v>359</v>
      </c>
      <c r="B214" s="508" t="s">
        <v>358</v>
      </c>
      <c r="C214" s="509" t="s">
        <v>171</v>
      </c>
      <c r="D214" s="115">
        <f t="shared" si="9"/>
        <v>644422.58033402066</v>
      </c>
      <c r="E214" s="127">
        <v>612568.99271294742</v>
      </c>
      <c r="F214" s="127">
        <v>560549.95672853896</v>
      </c>
      <c r="G214" s="122">
        <v>414206.11450542684</v>
      </c>
      <c r="H214" s="113">
        <f t="shared" si="10"/>
        <v>31853.587621073268</v>
      </c>
      <c r="I214" s="124"/>
      <c r="J214" s="510">
        <v>612702</v>
      </c>
    </row>
    <row r="215" spans="1:10">
      <c r="A215" s="507" t="s">
        <v>357</v>
      </c>
      <c r="B215" s="508" t="s">
        <v>356</v>
      </c>
      <c r="C215" s="509" t="s">
        <v>170</v>
      </c>
      <c r="D215" s="115">
        <f t="shared" si="9"/>
        <v>28136.217622854048</v>
      </c>
      <c r="E215" s="127">
        <v>26745.454014119819</v>
      </c>
      <c r="F215" s="127">
        <v>24474.244156405399</v>
      </c>
      <c r="G215" s="122">
        <v>23243.850916200001</v>
      </c>
      <c r="H215" s="113">
        <f t="shared" si="10"/>
        <v>1390.7636087342307</v>
      </c>
      <c r="I215" s="124"/>
      <c r="J215" s="506">
        <v>24696</v>
      </c>
    </row>
    <row r="216" spans="1:10" ht="25.5">
      <c r="A216" s="507" t="s">
        <v>355</v>
      </c>
      <c r="B216" s="508" t="s">
        <v>207</v>
      </c>
      <c r="C216" s="509" t="s">
        <v>170</v>
      </c>
      <c r="D216" s="115">
        <f t="shared" si="9"/>
        <v>48587.847635187194</v>
      </c>
      <c r="E216" s="127">
        <v>46186.166953599997</v>
      </c>
      <c r="F216" s="127">
        <v>42264.061999999998</v>
      </c>
      <c r="G216" s="122">
        <v>40666.25</v>
      </c>
      <c r="H216" s="113">
        <f t="shared" si="10"/>
        <v>2401.6806815872001</v>
      </c>
      <c r="I216" s="124"/>
      <c r="J216" s="510">
        <v>46935</v>
      </c>
    </row>
    <row r="217" spans="1:10">
      <c r="A217" s="507" t="s">
        <v>354</v>
      </c>
      <c r="B217" s="508" t="s">
        <v>167</v>
      </c>
      <c r="C217" s="509" t="s">
        <v>170</v>
      </c>
      <c r="D217" s="115">
        <f t="shared" ref="D217:D246" si="11">E217+H217</f>
        <v>72415.240388933016</v>
      </c>
      <c r="E217" s="127">
        <v>68835.779837388793</v>
      </c>
      <c r="F217" s="127">
        <v>62990.281695999998</v>
      </c>
      <c r="G217" s="122">
        <v>60988.58</v>
      </c>
      <c r="H217" s="113">
        <f t="shared" ref="H217:H248" si="12">E217*5.2%</f>
        <v>3579.4605515442177</v>
      </c>
      <c r="I217" s="124"/>
      <c r="J217" s="510">
        <v>67093</v>
      </c>
    </row>
    <row r="218" spans="1:10" ht="25.5">
      <c r="A218" s="507" t="s">
        <v>353</v>
      </c>
      <c r="B218" s="508" t="s">
        <v>174</v>
      </c>
      <c r="C218" s="509" t="s">
        <v>170</v>
      </c>
      <c r="D218" s="115">
        <f t="shared" si="11"/>
        <v>105503.66370093045</v>
      </c>
      <c r="E218" s="127">
        <v>100288.6537081088</v>
      </c>
      <c r="F218" s="127">
        <v>91772.194096000007</v>
      </c>
      <c r="G218" s="118">
        <v>89084.33</v>
      </c>
      <c r="H218" s="113">
        <f t="shared" si="12"/>
        <v>5215.0099928216578</v>
      </c>
      <c r="I218" s="121"/>
      <c r="J218" s="510">
        <v>97993</v>
      </c>
    </row>
    <row r="219" spans="1:10" ht="25.5">
      <c r="A219" s="507" t="s">
        <v>352</v>
      </c>
      <c r="B219" s="508" t="s">
        <v>175</v>
      </c>
      <c r="C219" s="509" t="s">
        <v>170</v>
      </c>
      <c r="D219" s="115">
        <f t="shared" si="11"/>
        <v>150593.52655877377</v>
      </c>
      <c r="E219" s="127">
        <v>143149.74007488001</v>
      </c>
      <c r="F219" s="127">
        <v>130993.5396</v>
      </c>
      <c r="G219" s="122">
        <v>128176.75</v>
      </c>
      <c r="H219" s="113">
        <f t="shared" si="12"/>
        <v>7443.7864838937612</v>
      </c>
      <c r="I219" s="124"/>
      <c r="J219" s="510">
        <v>141006</v>
      </c>
    </row>
    <row r="220" spans="1:10" ht="25.5">
      <c r="A220" s="507" t="s">
        <v>351</v>
      </c>
      <c r="B220" s="508" t="s">
        <v>177</v>
      </c>
      <c r="C220" s="509" t="s">
        <v>170</v>
      </c>
      <c r="D220" s="115">
        <f t="shared" si="11"/>
        <v>224247.73271218422</v>
      </c>
      <c r="E220" s="127">
        <v>213163.2440229888</v>
      </c>
      <c r="F220" s="127">
        <v>195061.533696</v>
      </c>
      <c r="G220" s="122">
        <v>171886.07999999999</v>
      </c>
      <c r="H220" s="113">
        <f t="shared" si="12"/>
        <v>11084.488689195419</v>
      </c>
      <c r="I220" s="124"/>
      <c r="J220" s="510">
        <v>211316</v>
      </c>
    </row>
    <row r="221" spans="1:10" ht="25.5">
      <c r="A221" s="507" t="s">
        <v>350</v>
      </c>
      <c r="B221" s="508" t="s">
        <v>178</v>
      </c>
      <c r="C221" s="509" t="s">
        <v>170</v>
      </c>
      <c r="D221" s="115">
        <f t="shared" si="11"/>
        <v>276735.82868520089</v>
      </c>
      <c r="E221" s="127">
        <v>263056.87137376511</v>
      </c>
      <c r="F221" s="127">
        <v>240718.22051039999</v>
      </c>
      <c r="G221" s="122">
        <v>234899.41699999999</v>
      </c>
      <c r="H221" s="113">
        <f t="shared" si="12"/>
        <v>13678.957311435786</v>
      </c>
      <c r="I221" s="124"/>
      <c r="J221" s="510">
        <v>258462</v>
      </c>
    </row>
    <row r="222" spans="1:10" ht="25.5">
      <c r="A222" s="507" t="s">
        <v>349</v>
      </c>
      <c r="B222" s="508" t="s">
        <v>348</v>
      </c>
      <c r="C222" s="509" t="s">
        <v>170</v>
      </c>
      <c r="D222" s="115">
        <f t="shared" si="11"/>
        <v>373859.59086253034</v>
      </c>
      <c r="E222" s="127">
        <v>355379.83922293759</v>
      </c>
      <c r="F222" s="127">
        <v>325201.17059200001</v>
      </c>
      <c r="G222" s="122">
        <v>303395.65999999997</v>
      </c>
      <c r="H222" s="113">
        <f t="shared" si="12"/>
        <v>18479.751639592756</v>
      </c>
      <c r="I222" s="124"/>
      <c r="J222" s="510">
        <v>355046</v>
      </c>
    </row>
    <row r="223" spans="1:10" ht="25.5">
      <c r="A223" s="507" t="s">
        <v>347</v>
      </c>
      <c r="B223" s="508" t="s">
        <v>346</v>
      </c>
      <c r="C223" s="509" t="s">
        <v>170</v>
      </c>
      <c r="D223" s="115">
        <f t="shared" si="11"/>
        <v>460375.83640836354</v>
      </c>
      <c r="E223" s="127">
        <v>437619.61635776004</v>
      </c>
      <c r="F223" s="127">
        <v>400457.18920000002</v>
      </c>
      <c r="G223" s="122">
        <v>395559.75</v>
      </c>
      <c r="H223" s="113">
        <f t="shared" si="12"/>
        <v>22756.220050603522</v>
      </c>
      <c r="I223" s="124"/>
      <c r="J223" s="510">
        <v>435181</v>
      </c>
    </row>
    <row r="224" spans="1:10" ht="15">
      <c r="A224" s="507" t="s">
        <v>345</v>
      </c>
      <c r="B224" s="508" t="s">
        <v>344</v>
      </c>
      <c r="C224" s="509" t="s">
        <v>170</v>
      </c>
      <c r="D224" s="115">
        <f t="shared" si="11"/>
        <v>639182.92527078663</v>
      </c>
      <c r="E224" s="127">
        <v>607588.33200645121</v>
      </c>
      <c r="F224" s="127">
        <v>555992.25110400002</v>
      </c>
      <c r="G224" s="125">
        <v>516980.42</v>
      </c>
      <c r="H224" s="113">
        <f t="shared" si="12"/>
        <v>31594.593264335464</v>
      </c>
      <c r="I224" s="123"/>
      <c r="J224" s="510">
        <v>607172</v>
      </c>
    </row>
    <row r="225" spans="1:10">
      <c r="A225" s="507" t="s">
        <v>343</v>
      </c>
      <c r="B225" s="508" t="s">
        <v>342</v>
      </c>
      <c r="C225" s="509" t="s">
        <v>170</v>
      </c>
      <c r="D225" s="115">
        <f t="shared" si="11"/>
        <v>775961.08391842293</v>
      </c>
      <c r="E225" s="127">
        <v>737605.59307834879</v>
      </c>
      <c r="F225" s="127">
        <v>674968.51489600004</v>
      </c>
      <c r="G225" s="122">
        <v>635605.82999999996</v>
      </c>
      <c r="H225" s="113">
        <f t="shared" si="12"/>
        <v>38355.490840074141</v>
      </c>
      <c r="I225" s="124"/>
      <c r="J225" s="510">
        <v>714031</v>
      </c>
    </row>
    <row r="226" spans="1:10">
      <c r="A226" s="507" t="s">
        <v>341</v>
      </c>
      <c r="B226" s="508" t="s">
        <v>340</v>
      </c>
      <c r="C226" s="509" t="s">
        <v>170</v>
      </c>
      <c r="D226" s="115">
        <f t="shared" si="11"/>
        <v>940599.97064646927</v>
      </c>
      <c r="E226" s="127">
        <v>894106.43597573123</v>
      </c>
      <c r="F226" s="127">
        <v>818179.38870400004</v>
      </c>
      <c r="G226" s="122">
        <v>777103.42</v>
      </c>
      <c r="H226" s="113">
        <f t="shared" si="12"/>
        <v>46493.53467073803</v>
      </c>
      <c r="I226" s="124"/>
      <c r="J226" s="510">
        <v>890948</v>
      </c>
    </row>
    <row r="227" spans="1:10">
      <c r="A227" s="507" t="s">
        <v>339</v>
      </c>
      <c r="B227" s="508" t="s">
        <v>338</v>
      </c>
      <c r="C227" s="509" t="s">
        <v>170</v>
      </c>
      <c r="D227" s="115">
        <f t="shared" si="11"/>
        <v>1331664.1015642264</v>
      </c>
      <c r="E227" s="127">
        <v>1265840.4007264511</v>
      </c>
      <c r="F227" s="127">
        <v>1158345.9011039999</v>
      </c>
      <c r="G227" s="122">
        <v>994000</v>
      </c>
      <c r="H227" s="113">
        <f t="shared" si="12"/>
        <v>65823.700837775468</v>
      </c>
      <c r="I227" s="124"/>
      <c r="J227" s="510">
        <v>1228725</v>
      </c>
    </row>
    <row r="228" spans="1:10">
      <c r="A228" s="507" t="s">
        <v>337</v>
      </c>
      <c r="B228" s="508" t="s">
        <v>336</v>
      </c>
      <c r="C228" s="509" t="s">
        <v>170</v>
      </c>
      <c r="D228" s="115">
        <f t="shared" si="11"/>
        <v>1773007.5603514982</v>
      </c>
      <c r="E228" s="127">
        <v>1685368.4033759488</v>
      </c>
      <c r="F228" s="127">
        <v>1542247.8068959999</v>
      </c>
      <c r="G228" s="122">
        <v>1428578.33</v>
      </c>
      <c r="H228" s="113">
        <f t="shared" si="12"/>
        <v>87639.15697554934</v>
      </c>
      <c r="I228" s="124"/>
      <c r="J228" s="510">
        <v>1653882</v>
      </c>
    </row>
    <row r="229" spans="1:10">
      <c r="A229" s="507" t="s">
        <v>335</v>
      </c>
      <c r="B229" s="508" t="s">
        <v>334</v>
      </c>
      <c r="C229" s="509" t="s">
        <v>170</v>
      </c>
      <c r="D229" s="115">
        <f t="shared" si="11"/>
        <v>2373603.6216047155</v>
      </c>
      <c r="E229" s="127">
        <v>2256277.2068485888</v>
      </c>
      <c r="F229" s="127">
        <v>2064675.3356959999</v>
      </c>
      <c r="G229" s="122">
        <v>1850000</v>
      </c>
      <c r="H229" s="113">
        <f t="shared" si="12"/>
        <v>117326.41475612663</v>
      </c>
      <c r="I229" s="124"/>
      <c r="J229" s="510">
        <v>2212824</v>
      </c>
    </row>
    <row r="230" spans="1:10">
      <c r="A230" s="507" t="s">
        <v>333</v>
      </c>
      <c r="B230" s="508" t="s">
        <v>332</v>
      </c>
      <c r="C230" s="509" t="s">
        <v>170</v>
      </c>
      <c r="D230" s="115">
        <f t="shared" si="11"/>
        <v>2751195.2471292722</v>
      </c>
      <c r="E230" s="127">
        <v>2615204.6075373311</v>
      </c>
      <c r="F230" s="127">
        <v>2393122.8107039998</v>
      </c>
      <c r="G230" s="122">
        <v>2257569.67</v>
      </c>
      <c r="H230" s="113">
        <f t="shared" si="12"/>
        <v>135990.63959194123</v>
      </c>
      <c r="I230" s="124"/>
      <c r="J230" s="510">
        <v>2597833</v>
      </c>
    </row>
    <row r="231" spans="1:10" ht="15">
      <c r="A231" s="507" t="s">
        <v>331</v>
      </c>
      <c r="B231" s="508" t="s">
        <v>330</v>
      </c>
      <c r="C231" s="509" t="s">
        <v>170</v>
      </c>
      <c r="D231" s="115">
        <f t="shared" si="11"/>
        <v>3052255.9679999999</v>
      </c>
      <c r="E231" s="127">
        <v>2901384</v>
      </c>
      <c r="F231" s="127">
        <v>2655000</v>
      </c>
      <c r="G231" s="125">
        <v>2559560.67</v>
      </c>
      <c r="H231" s="113">
        <f t="shared" si="12"/>
        <v>150871.96800000002</v>
      </c>
      <c r="I231" s="123"/>
      <c r="J231" s="510">
        <v>2802178</v>
      </c>
    </row>
    <row r="232" spans="1:10">
      <c r="A232" s="507" t="s">
        <v>329</v>
      </c>
      <c r="B232" s="508" t="s">
        <v>328</v>
      </c>
      <c r="C232" s="509" t="s">
        <v>170</v>
      </c>
      <c r="D232" s="115">
        <f t="shared" si="11"/>
        <v>3679536.141154883</v>
      </c>
      <c r="E232" s="127">
        <v>3497657.9288544515</v>
      </c>
      <c r="F232" s="127">
        <v>3200638.6611040002</v>
      </c>
      <c r="G232" s="122">
        <v>3164249.17</v>
      </c>
      <c r="H232" s="113">
        <f t="shared" si="12"/>
        <v>181878.21230043151</v>
      </c>
      <c r="I232" s="124"/>
      <c r="J232" s="510">
        <v>3416057</v>
      </c>
    </row>
    <row r="233" spans="1:10">
      <c r="A233" s="507" t="s">
        <v>327</v>
      </c>
      <c r="B233" s="508" t="s">
        <v>326</v>
      </c>
      <c r="C233" s="509" t="s">
        <v>170</v>
      </c>
      <c r="D233" s="115">
        <f t="shared" si="11"/>
        <v>4889145.4595930418</v>
      </c>
      <c r="E233" s="127">
        <v>4647476.6726169595</v>
      </c>
      <c r="F233" s="127">
        <v>4252815.4031999996</v>
      </c>
      <c r="G233" s="122">
        <v>3759561</v>
      </c>
      <c r="H233" s="113">
        <f t="shared" si="12"/>
        <v>241668.78697608193</v>
      </c>
      <c r="I233" s="124"/>
      <c r="J233" s="511">
        <v>4813659</v>
      </c>
    </row>
    <row r="234" spans="1:10">
      <c r="A234" s="507" t="s">
        <v>325</v>
      </c>
      <c r="B234" s="508" t="s">
        <v>324</v>
      </c>
      <c r="C234" s="509" t="s">
        <v>170</v>
      </c>
      <c r="D234" s="115">
        <f t="shared" si="11"/>
        <v>98171.875005132111</v>
      </c>
      <c r="E234" s="127">
        <v>93319.272818566649</v>
      </c>
      <c r="F234" s="127">
        <v>85394.649358131996</v>
      </c>
      <c r="G234" s="122">
        <v>73170.658909239995</v>
      </c>
      <c r="H234" s="113">
        <f t="shared" si="12"/>
        <v>4852.6021865654666</v>
      </c>
      <c r="I234" s="124"/>
      <c r="J234" s="506">
        <v>79296</v>
      </c>
    </row>
    <row r="235" spans="1:10">
      <c r="A235" s="507" t="s">
        <v>323</v>
      </c>
      <c r="B235" s="508" t="s">
        <v>322</v>
      </c>
      <c r="C235" s="509" t="s">
        <v>170</v>
      </c>
      <c r="D235" s="115">
        <f t="shared" si="11"/>
        <v>5049600</v>
      </c>
      <c r="E235" s="127">
        <v>4800000</v>
      </c>
      <c r="F235" s="127">
        <v>4337145.2319999998</v>
      </c>
      <c r="G235" s="122">
        <v>3834110</v>
      </c>
      <c r="H235" s="113">
        <f t="shared" si="12"/>
        <v>249600.00000000003</v>
      </c>
      <c r="I235" s="124"/>
      <c r="J235" s="511">
        <v>5067521</v>
      </c>
    </row>
    <row r="236" spans="1:10">
      <c r="A236" s="507" t="s">
        <v>321</v>
      </c>
      <c r="B236" s="508" t="s">
        <v>320</v>
      </c>
      <c r="C236" s="509" t="s">
        <v>170</v>
      </c>
      <c r="D236" s="115">
        <f t="shared" si="11"/>
        <v>5260000</v>
      </c>
      <c r="E236" s="127">
        <v>5000000</v>
      </c>
      <c r="F236" s="127">
        <v>4529047.6559999995</v>
      </c>
      <c r="G236" s="122">
        <v>4003755</v>
      </c>
      <c r="H236" s="113">
        <f t="shared" si="12"/>
        <v>260000.00000000003</v>
      </c>
      <c r="I236" s="124"/>
      <c r="J236" s="511">
        <v>5291738</v>
      </c>
    </row>
    <row r="237" spans="1:10">
      <c r="A237" s="507" t="s">
        <v>319</v>
      </c>
      <c r="B237" s="508" t="s">
        <v>318</v>
      </c>
      <c r="C237" s="509" t="s">
        <v>170</v>
      </c>
      <c r="D237" s="115">
        <f t="shared" si="11"/>
        <v>5897713.181207859</v>
      </c>
      <c r="E237" s="127">
        <v>5606191.2368895998</v>
      </c>
      <c r="F237" s="127">
        <v>5130116.432</v>
      </c>
      <c r="G237" s="122">
        <v>4535110</v>
      </c>
      <c r="H237" s="113">
        <f t="shared" si="12"/>
        <v>291521.94431825919</v>
      </c>
      <c r="I237" s="124"/>
      <c r="J237" s="511">
        <v>5037000</v>
      </c>
    </row>
    <row r="238" spans="1:10">
      <c r="A238" s="507" t="s">
        <v>317</v>
      </c>
      <c r="B238" s="508" t="s">
        <v>316</v>
      </c>
      <c r="C238" s="509" t="s">
        <v>46</v>
      </c>
      <c r="D238" s="115">
        <f t="shared" si="11"/>
        <v>755898.8170914303</v>
      </c>
      <c r="E238" s="127">
        <v>718534.9972351999</v>
      </c>
      <c r="F238" s="127">
        <v>657517.38399999996</v>
      </c>
      <c r="G238" s="122">
        <v>501695</v>
      </c>
      <c r="H238" s="113">
        <f t="shared" si="12"/>
        <v>37363.819856230395</v>
      </c>
      <c r="I238" s="124"/>
      <c r="J238" s="510">
        <v>719654</v>
      </c>
    </row>
    <row r="239" spans="1:10">
      <c r="A239" s="507" t="s">
        <v>315</v>
      </c>
      <c r="B239" s="508" t="s">
        <v>314</v>
      </c>
      <c r="C239" s="509" t="s">
        <v>46</v>
      </c>
      <c r="D239" s="115">
        <f t="shared" si="11"/>
        <v>872160.00624936307</v>
      </c>
      <c r="E239" s="127">
        <v>829049.43559825385</v>
      </c>
      <c r="F239" s="127">
        <v>758646.99450791895</v>
      </c>
      <c r="G239" s="122">
        <v>540812.40674321004</v>
      </c>
      <c r="H239" s="113">
        <f t="shared" si="12"/>
        <v>43110.570651109207</v>
      </c>
      <c r="I239" s="124"/>
      <c r="J239" s="510">
        <v>809610</v>
      </c>
    </row>
    <row r="240" spans="1:10">
      <c r="A240" s="507" t="s">
        <v>313</v>
      </c>
      <c r="B240" s="508" t="s">
        <v>312</v>
      </c>
      <c r="C240" s="509" t="s">
        <v>46</v>
      </c>
      <c r="D240" s="115">
        <f t="shared" si="11"/>
        <v>1058814.0140358186</v>
      </c>
      <c r="E240" s="127">
        <v>1006477.19965382</v>
      </c>
      <c r="F240" s="127">
        <v>921007.68635964498</v>
      </c>
      <c r="G240" s="122">
        <v>674617.82740421302</v>
      </c>
      <c r="H240" s="113">
        <f t="shared" si="12"/>
        <v>52336.814381998644</v>
      </c>
      <c r="I240" s="124"/>
      <c r="J240" s="510">
        <v>1011015</v>
      </c>
    </row>
    <row r="241" spans="1:10">
      <c r="A241" s="507" t="s">
        <v>311</v>
      </c>
      <c r="B241" s="508" t="s">
        <v>310</v>
      </c>
      <c r="C241" s="509" t="s">
        <v>46</v>
      </c>
      <c r="D241" s="115">
        <f t="shared" si="11"/>
        <v>3197086.2936263727</v>
      </c>
      <c r="E241" s="127">
        <v>3039055.4121923693</v>
      </c>
      <c r="F241" s="127">
        <v>2780980.42843372</v>
      </c>
      <c r="G241" s="122">
        <v>1862818.6248530101</v>
      </c>
      <c r="H241" s="113">
        <f t="shared" si="12"/>
        <v>158030.88143400321</v>
      </c>
      <c r="I241" s="124"/>
      <c r="J241" s="510">
        <v>3054021</v>
      </c>
    </row>
    <row r="242" spans="1:10">
      <c r="A242" s="507" t="s">
        <v>309</v>
      </c>
      <c r="B242" s="508" t="s">
        <v>308</v>
      </c>
      <c r="C242" s="509" t="s">
        <v>46</v>
      </c>
      <c r="D242" s="115">
        <f t="shared" si="11"/>
        <v>4581246.8402410503</v>
      </c>
      <c r="E242" s="127">
        <v>4354797.3766549909</v>
      </c>
      <c r="F242" s="127">
        <v>3984990.2787838499</v>
      </c>
      <c r="G242" s="122">
        <v>2906179.5250918102</v>
      </c>
      <c r="H242" s="113">
        <f t="shared" si="12"/>
        <v>226449.46358605954</v>
      </c>
      <c r="I242" s="124"/>
      <c r="J242" s="510">
        <v>4409581</v>
      </c>
    </row>
    <row r="243" spans="1:10">
      <c r="A243" s="507" t="s">
        <v>307</v>
      </c>
      <c r="B243" s="508" t="s">
        <v>306</v>
      </c>
      <c r="C243" s="509" t="s">
        <v>46</v>
      </c>
      <c r="D243" s="115">
        <f t="shared" si="11"/>
        <v>6102271.9624225497</v>
      </c>
      <c r="E243" s="127">
        <v>5800638.747549952</v>
      </c>
      <c r="F243" s="127">
        <v>5308051.5625457102</v>
      </c>
      <c r="G243" s="122">
        <v>3851460.0093225902</v>
      </c>
      <c r="H243" s="113">
        <f t="shared" si="12"/>
        <v>301633.21487259754</v>
      </c>
      <c r="I243" s="124"/>
      <c r="J243" s="510">
        <v>5720889</v>
      </c>
    </row>
    <row r="244" spans="1:10">
      <c r="A244" s="507" t="s">
        <v>305</v>
      </c>
      <c r="B244" s="508" t="s">
        <v>304</v>
      </c>
      <c r="C244" s="509" t="s">
        <v>46</v>
      </c>
      <c r="D244" s="115">
        <f t="shared" si="11"/>
        <v>6534482.3562293286</v>
      </c>
      <c r="E244" s="127">
        <v>6211485.1294955593</v>
      </c>
      <c r="F244" s="127">
        <v>5684009.0862880303</v>
      </c>
      <c r="G244" s="122">
        <v>4433529.9560537804</v>
      </c>
      <c r="H244" s="113">
        <f t="shared" si="12"/>
        <v>322997.22673376912</v>
      </c>
      <c r="I244" s="124"/>
      <c r="J244" s="510">
        <v>6200221</v>
      </c>
    </row>
    <row r="245" spans="1:10">
      <c r="A245" s="507" t="s">
        <v>303</v>
      </c>
      <c r="B245" s="508" t="s">
        <v>302</v>
      </c>
      <c r="C245" s="509" t="s">
        <v>46</v>
      </c>
      <c r="D245" s="115">
        <f t="shared" si="11"/>
        <v>11151943.1328</v>
      </c>
      <c r="E245" s="127">
        <v>10600706.4</v>
      </c>
      <c r="F245" s="127">
        <v>9700500</v>
      </c>
      <c r="G245" s="122"/>
      <c r="H245" s="113">
        <f t="shared" si="12"/>
        <v>551236.73280000011</v>
      </c>
      <c r="I245" s="124"/>
      <c r="J245" s="510">
        <v>10624389</v>
      </c>
    </row>
    <row r="246" spans="1:10">
      <c r="A246" s="507" t="s">
        <v>301</v>
      </c>
      <c r="B246" s="508" t="s">
        <v>300</v>
      </c>
      <c r="C246" s="509" t="s">
        <v>46</v>
      </c>
      <c r="D246" s="115">
        <f t="shared" si="11"/>
        <v>12703362.880000001</v>
      </c>
      <c r="E246" s="127">
        <v>12075440</v>
      </c>
      <c r="F246" s="127">
        <v>11050000</v>
      </c>
      <c r="G246" s="122"/>
      <c r="H246" s="113">
        <f t="shared" si="12"/>
        <v>627922.88</v>
      </c>
      <c r="I246" s="124"/>
      <c r="J246" s="510">
        <v>12049102</v>
      </c>
    </row>
    <row r="247" spans="1:10">
      <c r="A247" s="507" t="s">
        <v>299</v>
      </c>
      <c r="B247" s="508" t="s">
        <v>298</v>
      </c>
      <c r="C247" s="509" t="s">
        <v>46</v>
      </c>
      <c r="D247" s="115"/>
      <c r="E247" s="127"/>
      <c r="F247" s="127"/>
      <c r="G247" s="122"/>
      <c r="H247" s="113">
        <f t="shared" si="12"/>
        <v>0</v>
      </c>
      <c r="I247" s="124"/>
      <c r="J247" s="493">
        <v>801028</v>
      </c>
    </row>
    <row r="248" spans="1:10">
      <c r="A248" s="507" t="s">
        <v>297</v>
      </c>
      <c r="B248" s="508" t="s">
        <v>296</v>
      </c>
      <c r="C248" s="509" t="s">
        <v>46</v>
      </c>
      <c r="D248" s="115"/>
      <c r="E248" s="127"/>
      <c r="F248" s="127"/>
      <c r="G248" s="122"/>
      <c r="H248" s="113">
        <f t="shared" si="12"/>
        <v>0</v>
      </c>
      <c r="I248" s="124"/>
      <c r="J248" s="493">
        <v>853366</v>
      </c>
    </row>
    <row r="249" spans="1:10">
      <c r="A249" s="507" t="s">
        <v>294</v>
      </c>
      <c r="B249" s="508" t="s">
        <v>295</v>
      </c>
      <c r="C249" s="509" t="s">
        <v>46</v>
      </c>
      <c r="D249" s="115"/>
      <c r="E249" s="127"/>
      <c r="F249" s="127"/>
      <c r="G249" s="122"/>
      <c r="H249" s="113">
        <f t="shared" ref="H249:H271" si="13">E249*5.2%</f>
        <v>0</v>
      </c>
      <c r="I249" s="124"/>
      <c r="J249" s="493">
        <v>1002113</v>
      </c>
    </row>
    <row r="250" spans="1:10">
      <c r="A250" s="507" t="s">
        <v>294</v>
      </c>
      <c r="B250" s="508" t="s">
        <v>293</v>
      </c>
      <c r="C250" s="509" t="s">
        <v>171</v>
      </c>
      <c r="D250" s="115">
        <f t="shared" ref="D250:D271" si="14">E250+H250</f>
        <v>50028.466773503395</v>
      </c>
      <c r="E250" s="127">
        <v>47555.576780896765</v>
      </c>
      <c r="F250" s="127">
        <v>43517.182266559998</v>
      </c>
      <c r="G250" s="122">
        <v>36701.893799999998</v>
      </c>
      <c r="H250" s="113">
        <f t="shared" si="13"/>
        <v>2472.8899926066319</v>
      </c>
      <c r="I250" s="124"/>
      <c r="J250" s="506">
        <v>47474</v>
      </c>
    </row>
    <row r="251" spans="1:10">
      <c r="A251" s="507" t="s">
        <v>292</v>
      </c>
      <c r="B251" s="508" t="s">
        <v>197</v>
      </c>
      <c r="C251" s="509" t="s">
        <v>171</v>
      </c>
      <c r="D251" s="115">
        <f t="shared" si="14"/>
        <v>156582.87815218765</v>
      </c>
      <c r="E251" s="127">
        <v>148843.04006861945</v>
      </c>
      <c r="F251" s="127">
        <v>136203.36755913199</v>
      </c>
      <c r="G251" s="122">
        <v>99189.681364154778</v>
      </c>
      <c r="H251" s="113">
        <f t="shared" si="13"/>
        <v>7739.8380835682119</v>
      </c>
      <c r="I251" s="124"/>
      <c r="J251" s="510">
        <v>146719</v>
      </c>
    </row>
    <row r="252" spans="1:10">
      <c r="A252" s="507" t="s">
        <v>291</v>
      </c>
      <c r="B252" s="508" t="s">
        <v>200</v>
      </c>
      <c r="C252" s="509" t="s">
        <v>171</v>
      </c>
      <c r="D252" s="115">
        <f t="shared" si="14"/>
        <v>241593.81983999998</v>
      </c>
      <c r="E252" s="127">
        <v>229651.91999999998</v>
      </c>
      <c r="F252" s="127">
        <v>210150</v>
      </c>
      <c r="G252" s="122">
        <v>153713.63337254562</v>
      </c>
      <c r="H252" s="113">
        <f t="shared" si="13"/>
        <v>11941.89984</v>
      </c>
      <c r="I252" s="124"/>
      <c r="J252" s="510">
        <v>227468</v>
      </c>
    </row>
    <row r="253" spans="1:10">
      <c r="A253" s="507" t="s">
        <v>290</v>
      </c>
      <c r="B253" s="508" t="s">
        <v>289</v>
      </c>
      <c r="C253" s="509" t="s">
        <v>171</v>
      </c>
      <c r="D253" s="115">
        <f t="shared" si="14"/>
        <v>530138.54766161751</v>
      </c>
      <c r="E253" s="127">
        <v>503933.98066693678</v>
      </c>
      <c r="F253" s="127">
        <v>461140.17264543998</v>
      </c>
      <c r="G253" s="122">
        <v>388207.36619999999</v>
      </c>
      <c r="H253" s="113">
        <f t="shared" si="13"/>
        <v>26204.566994680714</v>
      </c>
      <c r="I253" s="124"/>
      <c r="J253" s="510">
        <v>502899</v>
      </c>
    </row>
    <row r="254" spans="1:10">
      <c r="A254" s="507" t="s">
        <v>288</v>
      </c>
      <c r="B254" s="508" t="s">
        <v>287</v>
      </c>
      <c r="C254" s="509" t="s">
        <v>171</v>
      </c>
      <c r="D254" s="115">
        <f t="shared" si="14"/>
        <v>663784.64396268409</v>
      </c>
      <c r="E254" s="127">
        <v>630973.99616224726</v>
      </c>
      <c r="F254" s="127">
        <v>577392.01698595099</v>
      </c>
      <c r="G254" s="122">
        <v>482022.645850381</v>
      </c>
      <c r="H254" s="113">
        <f t="shared" si="13"/>
        <v>32810.647800436862</v>
      </c>
      <c r="I254" s="124"/>
      <c r="J254" s="510">
        <v>624244</v>
      </c>
    </row>
    <row r="255" spans="1:10">
      <c r="A255" s="507" t="s">
        <v>286</v>
      </c>
      <c r="B255" s="508" t="s">
        <v>285</v>
      </c>
      <c r="C255" s="509" t="s">
        <v>171</v>
      </c>
      <c r="D255" s="115">
        <f t="shared" si="14"/>
        <v>701774.99222952814</v>
      </c>
      <c r="E255" s="127">
        <v>667086.49451476056</v>
      </c>
      <c r="F255" s="127">
        <v>610437.86101277499</v>
      </c>
      <c r="G255" s="122">
        <v>540627.529183854</v>
      </c>
      <c r="H255" s="113">
        <f t="shared" si="13"/>
        <v>34688.497714767553</v>
      </c>
      <c r="I255" s="124"/>
      <c r="J255" s="510">
        <v>651794</v>
      </c>
    </row>
    <row r="256" spans="1:10">
      <c r="A256" s="507" t="s">
        <v>284</v>
      </c>
      <c r="B256" s="508" t="s">
        <v>283</v>
      </c>
      <c r="C256" s="509" t="s">
        <v>171</v>
      </c>
      <c r="D256" s="115">
        <f t="shared" si="14"/>
        <v>712129.52636596852</v>
      </c>
      <c r="E256" s="127">
        <v>676929.20757221337</v>
      </c>
      <c r="F256" s="127">
        <v>619444.73606534896</v>
      </c>
      <c r="G256" s="122">
        <v>559197.96328266396</v>
      </c>
      <c r="H256" s="113">
        <f t="shared" si="13"/>
        <v>35200.318793755097</v>
      </c>
      <c r="I256" s="124"/>
      <c r="J256" s="510">
        <v>679264</v>
      </c>
    </row>
    <row r="257" spans="1:10">
      <c r="A257" s="507" t="s">
        <v>282</v>
      </c>
      <c r="B257" s="508" t="s">
        <v>281</v>
      </c>
      <c r="C257" s="509" t="s">
        <v>171</v>
      </c>
      <c r="D257" s="115">
        <f t="shared" si="14"/>
        <v>769090.51039834856</v>
      </c>
      <c r="E257" s="127">
        <v>731074.62965622486</v>
      </c>
      <c r="F257" s="127">
        <v>668992.15744530095</v>
      </c>
      <c r="G257" s="122">
        <v>495926.58897215407</v>
      </c>
      <c r="H257" s="113">
        <f t="shared" si="13"/>
        <v>38015.880742123692</v>
      </c>
      <c r="I257" s="124"/>
      <c r="J257" s="510">
        <v>733596</v>
      </c>
    </row>
    <row r="258" spans="1:10">
      <c r="A258" s="507" t="s">
        <v>280</v>
      </c>
      <c r="B258" s="508" t="s">
        <v>279</v>
      </c>
      <c r="C258" s="509" t="s">
        <v>170</v>
      </c>
      <c r="D258" s="115">
        <f t="shared" si="14"/>
        <v>225447.7072891102</v>
      </c>
      <c r="E258" s="127">
        <v>214303.90426721502</v>
      </c>
      <c r="F258" s="127">
        <v>196105.32967351301</v>
      </c>
      <c r="G258" s="118">
        <v>141535.82891930052</v>
      </c>
      <c r="H258" s="113">
        <f t="shared" si="13"/>
        <v>11143.803021895183</v>
      </c>
      <c r="I258" s="121"/>
      <c r="J258" s="494">
        <v>211316</v>
      </c>
    </row>
    <row r="259" spans="1:10">
      <c r="A259" s="507" t="s">
        <v>278</v>
      </c>
      <c r="B259" s="508" t="s">
        <v>198</v>
      </c>
      <c r="C259" s="509" t="s">
        <v>171</v>
      </c>
      <c r="D259" s="115">
        <f t="shared" si="14"/>
        <v>63325.698996199419</v>
      </c>
      <c r="E259" s="127">
        <v>60195.531365208575</v>
      </c>
      <c r="F259" s="127">
        <v>55083.758569919999</v>
      </c>
      <c r="G259" s="122">
        <v>46042.926599999999</v>
      </c>
      <c r="H259" s="113">
        <f t="shared" si="13"/>
        <v>3130.1676309908462</v>
      </c>
      <c r="I259" s="124"/>
      <c r="J259" s="506">
        <v>59557</v>
      </c>
    </row>
    <row r="260" spans="1:10">
      <c r="A260" s="507" t="s">
        <v>277</v>
      </c>
      <c r="B260" s="508" t="s">
        <v>199</v>
      </c>
      <c r="C260" s="509" t="s">
        <v>171</v>
      </c>
      <c r="D260" s="115">
        <f t="shared" si="14"/>
        <v>26623.367160528833</v>
      </c>
      <c r="E260" s="127">
        <v>25307.383232441854</v>
      </c>
      <c r="F260" s="127">
        <v>23158.293587519998</v>
      </c>
      <c r="G260" s="122">
        <v>20472.3246</v>
      </c>
      <c r="H260" s="113">
        <f t="shared" si="13"/>
        <v>1315.9839280869764</v>
      </c>
      <c r="I260" s="124"/>
      <c r="J260" s="506">
        <v>24083</v>
      </c>
    </row>
    <row r="261" spans="1:10">
      <c r="A261" s="507" t="s">
        <v>276</v>
      </c>
      <c r="B261" s="508" t="s">
        <v>201</v>
      </c>
      <c r="C261" s="509" t="s">
        <v>171</v>
      </c>
      <c r="D261" s="115">
        <f t="shared" si="14"/>
        <v>71376.02943668126</v>
      </c>
      <c r="E261" s="127">
        <v>67847.93672688333</v>
      </c>
      <c r="F261" s="127">
        <v>62086.325701759997</v>
      </c>
      <c r="G261" s="122">
        <v>52233.3148</v>
      </c>
      <c r="H261" s="113">
        <f t="shared" si="13"/>
        <v>3528.0927097979334</v>
      </c>
      <c r="I261" s="124"/>
      <c r="J261" s="506">
        <v>67564</v>
      </c>
    </row>
    <row r="262" spans="1:10">
      <c r="A262" s="507" t="s">
        <v>275</v>
      </c>
      <c r="B262" s="508" t="s">
        <v>202</v>
      </c>
      <c r="C262" s="509" t="s">
        <v>46</v>
      </c>
      <c r="D262" s="115">
        <f t="shared" si="14"/>
        <v>31654.079244071254</v>
      </c>
      <c r="E262" s="127">
        <v>30089.428939231231</v>
      </c>
      <c r="F262" s="127">
        <v>27534.250493439999</v>
      </c>
      <c r="G262" s="118">
        <v>23633.531200000001</v>
      </c>
      <c r="H262" s="113">
        <f t="shared" si="13"/>
        <v>1564.6503048400241</v>
      </c>
      <c r="I262" s="121"/>
      <c r="J262" s="492">
        <v>30572</v>
      </c>
    </row>
    <row r="263" spans="1:10">
      <c r="A263" s="507" t="s">
        <v>274</v>
      </c>
      <c r="B263" s="508" t="s">
        <v>203</v>
      </c>
      <c r="C263" s="509" t="s">
        <v>171</v>
      </c>
      <c r="D263" s="115">
        <f t="shared" si="14"/>
        <v>356950.97209876799</v>
      </c>
      <c r="E263" s="127">
        <v>339307.00769844867</v>
      </c>
      <c r="F263" s="127">
        <v>310493.23544880003</v>
      </c>
      <c r="G263" s="118">
        <v>263873.08649999998</v>
      </c>
      <c r="H263" s="113">
        <f t="shared" si="13"/>
        <v>17643.964400319332</v>
      </c>
      <c r="I263" s="121"/>
      <c r="J263" s="492">
        <v>342458</v>
      </c>
    </row>
    <row r="264" spans="1:10">
      <c r="A264" s="507" t="s">
        <v>273</v>
      </c>
      <c r="B264" s="508" t="s">
        <v>272</v>
      </c>
      <c r="C264" s="509" t="s">
        <v>170</v>
      </c>
      <c r="D264" s="115">
        <f t="shared" si="14"/>
        <v>578600</v>
      </c>
      <c r="E264" s="127">
        <v>550000</v>
      </c>
      <c r="F264" s="127">
        <v>467627.69100461307</v>
      </c>
      <c r="G264" s="118">
        <v>413390.81595174421</v>
      </c>
      <c r="H264" s="113">
        <f t="shared" si="13"/>
        <v>28600.000000000004</v>
      </c>
      <c r="I264" s="121"/>
      <c r="J264" s="493">
        <v>576912</v>
      </c>
    </row>
    <row r="265" spans="1:10">
      <c r="A265" s="507" t="s">
        <v>271</v>
      </c>
      <c r="B265" s="508"/>
      <c r="C265" s="509"/>
      <c r="D265" s="115">
        <f t="shared" si="14"/>
        <v>0</v>
      </c>
      <c r="E265" s="127">
        <v>0</v>
      </c>
      <c r="F265" s="127">
        <v>0</v>
      </c>
      <c r="G265" s="118">
        <v>0</v>
      </c>
      <c r="H265" s="113">
        <f t="shared" si="13"/>
        <v>0</v>
      </c>
      <c r="I265" s="121"/>
      <c r="J265" s="492"/>
    </row>
    <row r="266" spans="1:10">
      <c r="A266" s="507" t="s">
        <v>270</v>
      </c>
      <c r="B266" s="508"/>
      <c r="C266" s="509"/>
      <c r="D266" s="115">
        <f t="shared" si="14"/>
        <v>0</v>
      </c>
      <c r="E266" s="127">
        <v>0</v>
      </c>
      <c r="F266" s="127">
        <v>0</v>
      </c>
      <c r="G266" s="118">
        <v>0</v>
      </c>
      <c r="H266" s="113">
        <f t="shared" si="13"/>
        <v>0</v>
      </c>
      <c r="I266" s="121"/>
      <c r="J266" s="492"/>
    </row>
    <row r="267" spans="1:10">
      <c r="A267" s="507" t="s">
        <v>269</v>
      </c>
      <c r="B267" s="508"/>
      <c r="C267" s="509"/>
      <c r="D267" s="115">
        <f t="shared" si="14"/>
        <v>0</v>
      </c>
      <c r="E267" s="127">
        <v>0</v>
      </c>
      <c r="F267" s="127">
        <f>J267+H267</f>
        <v>0</v>
      </c>
      <c r="G267" s="118">
        <v>0</v>
      </c>
      <c r="H267" s="113">
        <f t="shared" si="13"/>
        <v>0</v>
      </c>
      <c r="I267" s="121"/>
      <c r="J267" s="492"/>
    </row>
    <row r="268" spans="1:10">
      <c r="A268" s="507" t="s">
        <v>268</v>
      </c>
      <c r="B268" s="508"/>
      <c r="C268" s="509"/>
      <c r="D268" s="115">
        <f t="shared" si="14"/>
        <v>0</v>
      </c>
      <c r="E268" s="127">
        <v>0</v>
      </c>
      <c r="F268" s="127">
        <f>J268+H268</f>
        <v>0</v>
      </c>
      <c r="G268" s="118">
        <v>0</v>
      </c>
      <c r="H268" s="113">
        <f t="shared" si="13"/>
        <v>0</v>
      </c>
      <c r="I268" s="121"/>
      <c r="J268" s="492"/>
    </row>
    <row r="269" spans="1:10">
      <c r="A269" s="507" t="s">
        <v>267</v>
      </c>
      <c r="B269" s="508"/>
      <c r="C269" s="509"/>
      <c r="D269" s="115">
        <f t="shared" si="14"/>
        <v>0</v>
      </c>
      <c r="E269" s="127">
        <v>0</v>
      </c>
      <c r="F269" s="127">
        <f>J269+H269</f>
        <v>0</v>
      </c>
      <c r="G269" s="118">
        <v>0</v>
      </c>
      <c r="H269" s="113">
        <f t="shared" si="13"/>
        <v>0</v>
      </c>
      <c r="I269" s="121"/>
      <c r="J269" s="492"/>
    </row>
    <row r="270" spans="1:10">
      <c r="A270" s="507" t="s">
        <v>266</v>
      </c>
      <c r="B270" s="508"/>
      <c r="C270" s="509"/>
      <c r="D270" s="115">
        <f t="shared" si="14"/>
        <v>0</v>
      </c>
      <c r="E270" s="127">
        <v>0</v>
      </c>
      <c r="F270" s="127">
        <f>J270+H270</f>
        <v>0</v>
      </c>
      <c r="G270" s="118">
        <v>0</v>
      </c>
      <c r="H270" s="113">
        <f t="shared" si="13"/>
        <v>0</v>
      </c>
      <c r="I270" s="121"/>
      <c r="J270" s="492"/>
    </row>
    <row r="271" spans="1:10" ht="13.5" thickBot="1">
      <c r="A271" s="512"/>
      <c r="B271" s="513"/>
      <c r="C271" s="514"/>
      <c r="D271" s="112">
        <f t="shared" si="14"/>
        <v>0</v>
      </c>
      <c r="E271" s="116">
        <f>I271+G271</f>
        <v>0</v>
      </c>
      <c r="F271" s="117">
        <v>0</v>
      </c>
      <c r="G271" s="262">
        <v>0</v>
      </c>
      <c r="H271" s="113">
        <f t="shared" si="13"/>
        <v>0</v>
      </c>
      <c r="I271" s="120"/>
    </row>
    <row r="273" spans="1:10" ht="13.5" thickBot="1"/>
    <row r="274" spans="1:10" ht="12.75" customHeight="1">
      <c r="A274" s="698" t="s">
        <v>265</v>
      </c>
      <c r="B274" s="699"/>
      <c r="C274" s="699"/>
      <c r="D274" s="699"/>
      <c r="E274" s="699"/>
      <c r="F274" s="699"/>
      <c r="G274" s="699"/>
      <c r="H274" s="699"/>
      <c r="I274" s="263"/>
    </row>
    <row r="275" spans="1:10" ht="13.5" thickBot="1">
      <c r="A275" s="700"/>
      <c r="B275" s="701"/>
      <c r="C275" s="701"/>
      <c r="D275" s="701"/>
      <c r="E275" s="701"/>
      <c r="F275" s="701"/>
      <c r="G275" s="701"/>
      <c r="H275" s="701"/>
      <c r="I275" s="264"/>
    </row>
    <row r="276" spans="1:10" ht="34.5" customHeight="1" thickBot="1">
      <c r="A276" s="265"/>
      <c r="B276" s="266" t="s">
        <v>4</v>
      </c>
      <c r="C276" s="267" t="s">
        <v>5</v>
      </c>
      <c r="D276" s="268" t="s">
        <v>264</v>
      </c>
      <c r="E276" s="269" t="s">
        <v>263</v>
      </c>
      <c r="F276" s="268" t="s">
        <v>262</v>
      </c>
      <c r="G276" s="270" t="s">
        <v>261</v>
      </c>
      <c r="H276" s="271" t="s">
        <v>260</v>
      </c>
      <c r="I276" s="272" t="s">
        <v>259</v>
      </c>
    </row>
    <row r="277" spans="1:10">
      <c r="A277" s="273"/>
      <c r="B277" s="274" t="s">
        <v>258</v>
      </c>
      <c r="C277" s="275" t="s">
        <v>11</v>
      </c>
      <c r="D277" s="115">
        <f t="shared" ref="D277:D308" si="15">E277+H277</f>
        <v>748.34759871267079</v>
      </c>
      <c r="E277" s="115">
        <v>711.3570329968353</v>
      </c>
      <c r="F277" s="115">
        <v>650.94896870135005</v>
      </c>
      <c r="G277" s="115">
        <v>564.947815330048</v>
      </c>
      <c r="H277" s="129">
        <f t="shared" ref="H277:H308" si="16">E277*5.2%</f>
        <v>36.990565715835437</v>
      </c>
      <c r="I277" s="111"/>
      <c r="J277" s="497">
        <v>4104</v>
      </c>
    </row>
    <row r="278" spans="1:10">
      <c r="A278" s="185"/>
      <c r="B278" s="186" t="s">
        <v>257</v>
      </c>
      <c r="C278" s="228" t="s">
        <v>11</v>
      </c>
      <c r="D278" s="115">
        <f t="shared" si="15"/>
        <v>1897.9731987126706</v>
      </c>
      <c r="E278" s="115">
        <v>1804.1570329968351</v>
      </c>
      <c r="F278" s="115">
        <v>1650.9489687013499</v>
      </c>
      <c r="G278" s="115">
        <v>964.947815330048</v>
      </c>
      <c r="H278" s="129">
        <f t="shared" si="16"/>
        <v>93.816165715835439</v>
      </c>
      <c r="I278" s="114"/>
      <c r="J278" s="497">
        <v>6811</v>
      </c>
    </row>
    <row r="279" spans="1:10">
      <c r="A279" s="185"/>
      <c r="B279" s="186" t="s">
        <v>256</v>
      </c>
      <c r="C279" s="228" t="s">
        <v>206</v>
      </c>
      <c r="D279" s="115">
        <f t="shared" si="15"/>
        <v>105602.04095355592</v>
      </c>
      <c r="E279" s="115">
        <v>100382.16820680221</v>
      </c>
      <c r="F279" s="115">
        <v>91857.767392754584</v>
      </c>
      <c r="G279" s="115">
        <v>81203.825488644434</v>
      </c>
      <c r="H279" s="129">
        <f t="shared" si="16"/>
        <v>5219.8727467537155</v>
      </c>
      <c r="I279" s="114"/>
      <c r="J279" s="492"/>
    </row>
    <row r="280" spans="1:10">
      <c r="A280" s="185"/>
      <c r="B280" s="186" t="s">
        <v>193</v>
      </c>
      <c r="C280" s="228" t="s">
        <v>196</v>
      </c>
      <c r="D280" s="115">
        <f t="shared" si="15"/>
        <v>63758.922182317336</v>
      </c>
      <c r="E280" s="115">
        <v>60607.34047748796</v>
      </c>
      <c r="F280" s="115">
        <v>55460.597069443596</v>
      </c>
      <c r="G280" s="115">
        <v>44608.02428345439</v>
      </c>
      <c r="H280" s="129">
        <f t="shared" si="16"/>
        <v>3151.5817048293743</v>
      </c>
      <c r="I280" s="114"/>
      <c r="J280" s="497">
        <v>60000</v>
      </c>
    </row>
    <row r="281" spans="1:10">
      <c r="A281" s="185"/>
      <c r="B281" s="186" t="s">
        <v>255</v>
      </c>
      <c r="C281" s="228" t="s">
        <v>11</v>
      </c>
      <c r="D281" s="115">
        <f t="shared" si="15"/>
        <v>155077.58666888857</v>
      </c>
      <c r="E281" s="115">
        <v>147412.15462822106</v>
      </c>
      <c r="F281" s="115">
        <v>134893.99215613201</v>
      </c>
      <c r="G281" s="115">
        <v>92701.548935760002</v>
      </c>
      <c r="H281" s="129">
        <f t="shared" si="16"/>
        <v>7665.432040667496</v>
      </c>
      <c r="I281" s="114"/>
      <c r="J281" s="497">
        <v>146569</v>
      </c>
    </row>
    <row r="282" spans="1:10">
      <c r="A282" s="185"/>
      <c r="B282" s="186" t="s">
        <v>254</v>
      </c>
      <c r="C282" s="228" t="s">
        <v>10</v>
      </c>
      <c r="D282" s="115">
        <f t="shared" si="15"/>
        <v>132243.14506833334</v>
      </c>
      <c r="E282" s="115">
        <v>125706.41166191381</v>
      </c>
      <c r="F282" s="115">
        <v>115031.48944172201</v>
      </c>
      <c r="G282" s="115">
        <v>74285.262943531197</v>
      </c>
      <c r="H282" s="129">
        <f t="shared" si="16"/>
        <v>6536.7334064195184</v>
      </c>
      <c r="I282" s="114"/>
      <c r="J282" s="497">
        <v>125000</v>
      </c>
    </row>
    <row r="283" spans="1:10">
      <c r="A283" s="185"/>
      <c r="B283" s="186" t="s">
        <v>253</v>
      </c>
      <c r="C283" s="228" t="s">
        <v>11</v>
      </c>
      <c r="D283" s="115">
        <f t="shared" si="15"/>
        <v>1092.2787299062386</v>
      </c>
      <c r="E283" s="115">
        <v>1038.287766070569</v>
      </c>
      <c r="F283" s="115">
        <v>950.11691624319997</v>
      </c>
      <c r="G283" s="115">
        <v>627.18963599999995</v>
      </c>
      <c r="H283" s="129">
        <f t="shared" si="16"/>
        <v>53.990963835669589</v>
      </c>
      <c r="I283" s="114"/>
      <c r="J283" s="497">
        <v>2500</v>
      </c>
    </row>
    <row r="284" spans="1:10">
      <c r="A284" s="185"/>
      <c r="B284" s="186" t="s">
        <v>199</v>
      </c>
      <c r="C284" s="228" t="s">
        <v>11</v>
      </c>
      <c r="D284" s="115">
        <f t="shared" si="15"/>
        <v>22893.562120461822</v>
      </c>
      <c r="E284" s="115">
        <v>21761.941179146219</v>
      </c>
      <c r="F284" s="115">
        <v>19913.928604635999</v>
      </c>
      <c r="G284" s="115">
        <v>12300.149049359999</v>
      </c>
      <c r="H284" s="129">
        <f t="shared" si="16"/>
        <v>1131.6209413156034</v>
      </c>
      <c r="I284" s="114"/>
      <c r="J284" s="497">
        <v>21894</v>
      </c>
    </row>
    <row r="285" spans="1:10">
      <c r="A285" s="185"/>
      <c r="B285" s="186" t="s">
        <v>202</v>
      </c>
      <c r="C285" s="228" t="s">
        <v>11</v>
      </c>
      <c r="D285" s="115">
        <f t="shared" si="15"/>
        <v>26189.116413229043</v>
      </c>
      <c r="E285" s="115">
        <v>24894.597350978176</v>
      </c>
      <c r="F285" s="115">
        <v>22780.561265536398</v>
      </c>
      <c r="G285" s="115">
        <v>21906.436762319998</v>
      </c>
      <c r="H285" s="129">
        <f t="shared" si="16"/>
        <v>1294.5190622508653</v>
      </c>
      <c r="I285" s="114"/>
      <c r="J285" s="497">
        <v>23363</v>
      </c>
    </row>
    <row r="286" spans="1:10">
      <c r="A286" s="185"/>
      <c r="B286" s="186" t="s">
        <v>252</v>
      </c>
      <c r="C286" s="228" t="s">
        <v>49</v>
      </c>
      <c r="D286" s="115">
        <f t="shared" si="15"/>
        <v>841.83114468589361</v>
      </c>
      <c r="E286" s="115">
        <v>800.21971928316884</v>
      </c>
      <c r="F286" s="115">
        <v>732.26548250656003</v>
      </c>
      <c r="G286" s="115">
        <v>633.19084380000004</v>
      </c>
      <c r="H286" s="129">
        <f t="shared" si="16"/>
        <v>41.611425402724784</v>
      </c>
      <c r="I286" s="114"/>
      <c r="J286" s="497">
        <v>800</v>
      </c>
    </row>
    <row r="287" spans="1:10">
      <c r="A287" s="185"/>
      <c r="B287" s="186" t="s">
        <v>251</v>
      </c>
      <c r="C287" s="228" t="s">
        <v>11</v>
      </c>
      <c r="D287" s="115">
        <f t="shared" si="15"/>
        <v>34595.954352427201</v>
      </c>
      <c r="E287" s="115">
        <v>32885.888167706464</v>
      </c>
      <c r="F287" s="115">
        <v>30093.235878208699</v>
      </c>
      <c r="G287" s="115">
        <v>28813.403007359997</v>
      </c>
      <c r="H287" s="129">
        <f t="shared" si="16"/>
        <v>1710.0661847207364</v>
      </c>
      <c r="I287" s="114"/>
      <c r="J287" s="497">
        <v>32620</v>
      </c>
    </row>
    <row r="288" spans="1:10">
      <c r="A288" s="185"/>
      <c r="B288" s="186" t="s">
        <v>250</v>
      </c>
      <c r="C288" s="228" t="s">
        <v>11</v>
      </c>
      <c r="D288" s="115">
        <f t="shared" si="15"/>
        <v>13987.623075964368</v>
      </c>
      <c r="E288" s="115">
        <v>13296.219653958524</v>
      </c>
      <c r="F288" s="115">
        <v>12167.111689200699</v>
      </c>
      <c r="G288" s="115">
        <v>8987.8993009200003</v>
      </c>
      <c r="H288" s="129">
        <f t="shared" si="16"/>
        <v>691.40342200584325</v>
      </c>
      <c r="I288" s="114"/>
      <c r="J288" s="497">
        <v>13483</v>
      </c>
    </row>
    <row r="289" spans="1:10">
      <c r="A289" s="185"/>
      <c r="B289" s="186" t="s">
        <v>249</v>
      </c>
      <c r="C289" s="228" t="s">
        <v>11</v>
      </c>
      <c r="D289" s="115">
        <f t="shared" si="15"/>
        <v>63832.249474467346</v>
      </c>
      <c r="E289" s="115">
        <v>60677.043226679983</v>
      </c>
      <c r="F289" s="115">
        <v>55524.380697913599</v>
      </c>
      <c r="G289" s="115">
        <v>40244.325228000002</v>
      </c>
      <c r="H289" s="129">
        <f t="shared" si="16"/>
        <v>3155.2062477873596</v>
      </c>
      <c r="I289" s="114"/>
      <c r="J289" s="497">
        <v>59900</v>
      </c>
    </row>
    <row r="290" spans="1:10">
      <c r="A290" s="185"/>
      <c r="B290" s="186" t="s">
        <v>248</v>
      </c>
      <c r="C290" s="228" t="s">
        <v>51</v>
      </c>
      <c r="D290" s="115">
        <f t="shared" si="15"/>
        <v>2570.7986488613828</v>
      </c>
      <c r="E290" s="115">
        <v>2443.724951389147</v>
      </c>
      <c r="F290" s="115">
        <v>2236.2051165713278</v>
      </c>
      <c r="G290" s="115">
        <v>1976.8432784399999</v>
      </c>
      <c r="H290" s="129">
        <f t="shared" si="16"/>
        <v>127.07369747223565</v>
      </c>
      <c r="I290" s="114"/>
      <c r="J290" s="497">
        <v>20230</v>
      </c>
    </row>
    <row r="291" spans="1:10">
      <c r="A291" s="185"/>
      <c r="B291" s="186" t="s">
        <v>247</v>
      </c>
      <c r="C291" s="228" t="s">
        <v>11</v>
      </c>
      <c r="D291" s="115">
        <f t="shared" si="15"/>
        <v>209073.874120525</v>
      </c>
      <c r="E291" s="115">
        <v>198739.4240689401</v>
      </c>
      <c r="F291" s="115">
        <v>181862.57692985001</v>
      </c>
      <c r="G291" s="115">
        <v>130713.02769611943</v>
      </c>
      <c r="H291" s="129">
        <f t="shared" si="16"/>
        <v>10334.450051584887</v>
      </c>
      <c r="I291" s="114"/>
      <c r="J291" s="497">
        <v>198092</v>
      </c>
    </row>
    <row r="292" spans="1:10">
      <c r="A292" s="185"/>
      <c r="B292" s="186" t="s">
        <v>159</v>
      </c>
      <c r="C292" s="228" t="s">
        <v>11</v>
      </c>
      <c r="D292" s="115">
        <f t="shared" si="15"/>
        <v>68587.8751145727</v>
      </c>
      <c r="E292" s="115">
        <v>65197.599918795342</v>
      </c>
      <c r="F292" s="115">
        <v>59661.0540984584</v>
      </c>
      <c r="G292" s="115">
        <v>43901.214726359998</v>
      </c>
      <c r="H292" s="129">
        <f t="shared" si="16"/>
        <v>3390.275195777358</v>
      </c>
      <c r="I292" s="114"/>
      <c r="J292" s="497">
        <v>65913</v>
      </c>
    </row>
    <row r="293" spans="1:10">
      <c r="A293" s="185"/>
      <c r="B293" s="186" t="s">
        <v>246</v>
      </c>
      <c r="C293" s="228" t="s">
        <v>13</v>
      </c>
      <c r="D293" s="115">
        <f t="shared" si="15"/>
        <v>685265.43599999999</v>
      </c>
      <c r="E293" s="115">
        <v>651393</v>
      </c>
      <c r="F293" s="119">
        <v>545246.31839999999</v>
      </c>
      <c r="G293" s="115">
        <v>484902.61413807201</v>
      </c>
      <c r="H293" s="129">
        <f t="shared" si="16"/>
        <v>33872.436000000002</v>
      </c>
      <c r="I293" s="114"/>
      <c r="J293" s="470">
        <v>484376</v>
      </c>
    </row>
    <row r="294" spans="1:10">
      <c r="A294" s="185"/>
      <c r="B294" s="186" t="s">
        <v>245</v>
      </c>
      <c r="C294" s="228" t="s">
        <v>146</v>
      </c>
      <c r="D294" s="115">
        <f t="shared" si="15"/>
        <v>48133.172801205925</v>
      </c>
      <c r="E294" s="115">
        <v>45753.966541070273</v>
      </c>
      <c r="F294" s="115">
        <v>41868.563818695344</v>
      </c>
      <c r="G294" s="115">
        <v>37012.521056130965</v>
      </c>
      <c r="H294" s="129">
        <f t="shared" si="16"/>
        <v>2379.2062601356542</v>
      </c>
      <c r="I294" s="114"/>
      <c r="J294" s="497">
        <v>41900</v>
      </c>
    </row>
    <row r="295" spans="1:10">
      <c r="A295" s="185"/>
      <c r="B295" s="186" t="s">
        <v>244</v>
      </c>
      <c r="C295" s="228" t="s">
        <v>13</v>
      </c>
      <c r="D295" s="115">
        <f t="shared" si="15"/>
        <v>100266.04287559008</v>
      </c>
      <c r="E295" s="115">
        <v>95309.926687823274</v>
      </c>
      <c r="F295" s="115">
        <v>87216.257950057901</v>
      </c>
      <c r="G295" s="115">
        <v>50580.143166599999</v>
      </c>
      <c r="H295" s="129">
        <f t="shared" si="16"/>
        <v>4956.116187766811</v>
      </c>
      <c r="I295" s="114"/>
      <c r="J295" s="470">
        <v>96150</v>
      </c>
    </row>
    <row r="296" spans="1:10">
      <c r="A296" s="185"/>
      <c r="B296" s="186" t="s">
        <v>243</v>
      </c>
      <c r="C296" s="228" t="s">
        <v>11</v>
      </c>
      <c r="D296" s="115">
        <f t="shared" si="15"/>
        <v>530138.54766161751</v>
      </c>
      <c r="E296" s="115">
        <v>503933.98066693678</v>
      </c>
      <c r="F296" s="115">
        <v>461140.17264543998</v>
      </c>
      <c r="G296" s="115">
        <v>388207.36619999999</v>
      </c>
      <c r="H296" s="129">
        <f t="shared" si="16"/>
        <v>26204.566994680714</v>
      </c>
      <c r="I296" s="114"/>
      <c r="J296" s="470">
        <v>502899</v>
      </c>
    </row>
    <row r="297" spans="1:10">
      <c r="A297" s="185"/>
      <c r="B297" s="186" t="s">
        <v>242</v>
      </c>
      <c r="C297" s="228" t="s">
        <v>11</v>
      </c>
      <c r="D297" s="115">
        <f t="shared" si="15"/>
        <v>156582.87815218765</v>
      </c>
      <c r="E297" s="115">
        <v>148843.04006861945</v>
      </c>
      <c r="F297" s="115">
        <v>136203.36755913199</v>
      </c>
      <c r="G297" s="115">
        <v>99189.681364154778</v>
      </c>
      <c r="H297" s="129">
        <f t="shared" si="16"/>
        <v>7739.8380835682119</v>
      </c>
      <c r="I297" s="114"/>
      <c r="J297" s="470">
        <v>146719</v>
      </c>
    </row>
    <row r="298" spans="1:10">
      <c r="A298" s="185"/>
      <c r="B298" s="186" t="s">
        <v>241</v>
      </c>
      <c r="C298" s="228" t="s">
        <v>11</v>
      </c>
      <c r="D298" s="115">
        <f t="shared" si="15"/>
        <v>241593.81983999998</v>
      </c>
      <c r="E298" s="115">
        <v>229651.91999999998</v>
      </c>
      <c r="F298" s="115">
        <v>210150</v>
      </c>
      <c r="G298" s="115">
        <v>153713.63337254562</v>
      </c>
      <c r="H298" s="129">
        <f t="shared" si="16"/>
        <v>11941.89984</v>
      </c>
      <c r="I298" s="114"/>
      <c r="J298" s="470">
        <v>227468</v>
      </c>
    </row>
    <row r="299" spans="1:10">
      <c r="A299" s="185"/>
      <c r="B299" s="186" t="s">
        <v>240</v>
      </c>
      <c r="C299" s="228" t="s">
        <v>11</v>
      </c>
      <c r="D299" s="115">
        <f t="shared" si="15"/>
        <v>359250.22329876799</v>
      </c>
      <c r="E299" s="115">
        <v>341492.60769844864</v>
      </c>
      <c r="F299" s="115">
        <v>312493.23544880003</v>
      </c>
      <c r="G299" s="115">
        <v>263873.08649999998</v>
      </c>
      <c r="H299" s="129">
        <f t="shared" si="16"/>
        <v>17757.615600319332</v>
      </c>
      <c r="I299" s="114"/>
      <c r="J299" s="470">
        <v>342458</v>
      </c>
    </row>
    <row r="300" spans="1:10">
      <c r="A300" s="179"/>
      <c r="B300" s="186" t="s">
        <v>239</v>
      </c>
      <c r="C300" s="276" t="s">
        <v>11</v>
      </c>
      <c r="D300" s="115">
        <f t="shared" si="15"/>
        <v>394017.4524178885</v>
      </c>
      <c r="E300" s="115">
        <v>374541.3045797419</v>
      </c>
      <c r="F300" s="115">
        <v>342735.45441045199</v>
      </c>
      <c r="G300" s="115">
        <v>241102.77087203998</v>
      </c>
      <c r="H300" s="129">
        <f t="shared" si="16"/>
        <v>19476.147838146582</v>
      </c>
      <c r="I300" s="114"/>
      <c r="J300" s="470">
        <v>375495</v>
      </c>
    </row>
    <row r="301" spans="1:10">
      <c r="A301" s="179"/>
      <c r="B301" s="186" t="s">
        <v>238</v>
      </c>
      <c r="C301" s="276" t="s">
        <v>11</v>
      </c>
      <c r="D301" s="115">
        <f t="shared" si="15"/>
        <v>422738.88980085868</v>
      </c>
      <c r="E301" s="115">
        <v>401843.05114150065</v>
      </c>
      <c r="F301" s="115">
        <v>367718.751044565</v>
      </c>
      <c r="G301" s="115">
        <v>257884.32730248</v>
      </c>
      <c r="H301" s="129">
        <f t="shared" si="16"/>
        <v>20895.838659358036</v>
      </c>
      <c r="I301" s="114"/>
      <c r="J301" s="470">
        <v>401637</v>
      </c>
    </row>
    <row r="302" spans="1:10">
      <c r="A302" s="179"/>
      <c r="B302" s="186" t="s">
        <v>237</v>
      </c>
      <c r="C302" s="276" t="s">
        <v>11</v>
      </c>
      <c r="D302" s="115">
        <f t="shared" si="15"/>
        <v>643809.00920799724</v>
      </c>
      <c r="E302" s="115">
        <v>611985.75019771606</v>
      </c>
      <c r="F302" s="115">
        <v>560016.24286028196</v>
      </c>
      <c r="G302" s="115">
        <v>463401.91200519999</v>
      </c>
      <c r="H302" s="129">
        <f t="shared" si="16"/>
        <v>31823.259010281239</v>
      </c>
      <c r="I302" s="114"/>
      <c r="J302" s="470">
        <v>612702</v>
      </c>
    </row>
    <row r="303" spans="1:10">
      <c r="A303" s="179"/>
      <c r="B303" s="186" t="s">
        <v>236</v>
      </c>
      <c r="C303" s="276" t="s">
        <v>11</v>
      </c>
      <c r="D303" s="115">
        <f t="shared" si="15"/>
        <v>144851.70898649693</v>
      </c>
      <c r="E303" s="115">
        <v>137691.73858032026</v>
      </c>
      <c r="F303" s="115">
        <v>125999.02871552001</v>
      </c>
      <c r="G303" s="115">
        <v>91052.889599999995</v>
      </c>
      <c r="H303" s="129">
        <f t="shared" si="16"/>
        <v>7159.9704061766543</v>
      </c>
      <c r="I303" s="114"/>
      <c r="J303" s="470">
        <v>136699</v>
      </c>
    </row>
    <row r="304" spans="1:10">
      <c r="A304" s="179"/>
      <c r="B304" s="186" t="s">
        <v>235</v>
      </c>
      <c r="C304" s="276" t="s">
        <v>11</v>
      </c>
      <c r="D304" s="115">
        <f t="shared" si="15"/>
        <v>104254.5907887004</v>
      </c>
      <c r="E304" s="115">
        <v>99101.32204249088</v>
      </c>
      <c r="F304" s="115">
        <v>90685.690009600003</v>
      </c>
      <c r="G304" s="115">
        <v>86355.808000000005</v>
      </c>
      <c r="H304" s="129">
        <f t="shared" si="16"/>
        <v>5153.2687462095264</v>
      </c>
      <c r="I304" s="114"/>
      <c r="J304" s="470">
        <v>96900</v>
      </c>
    </row>
    <row r="305" spans="1:10">
      <c r="A305" s="179"/>
      <c r="B305" s="186" t="s">
        <v>234</v>
      </c>
      <c r="C305" s="276" t="s">
        <v>11</v>
      </c>
      <c r="D305" s="115">
        <f t="shared" si="15"/>
        <v>33457.838149340576</v>
      </c>
      <c r="E305" s="115">
        <v>31804.028659068987</v>
      </c>
      <c r="F305" s="115">
        <v>29103.2473088113</v>
      </c>
      <c r="G305" s="115">
        <v>21307.679728440002</v>
      </c>
      <c r="H305" s="129">
        <f t="shared" si="16"/>
        <v>1653.8094902715875</v>
      </c>
      <c r="I305" s="114"/>
      <c r="J305" s="470">
        <v>31467</v>
      </c>
    </row>
    <row r="306" spans="1:10">
      <c r="A306" s="179"/>
      <c r="B306" s="186" t="s">
        <v>233</v>
      </c>
      <c r="C306" s="276" t="s">
        <v>11</v>
      </c>
      <c r="D306" s="115">
        <f t="shared" si="15"/>
        <v>60941.084741635059</v>
      </c>
      <c r="E306" s="115">
        <v>57928.787777219637</v>
      </c>
      <c r="F306" s="115">
        <v>53009.505652653403</v>
      </c>
      <c r="G306" s="115">
        <v>38728.346581199999</v>
      </c>
      <c r="H306" s="129">
        <f t="shared" si="16"/>
        <v>3012.2969644154214</v>
      </c>
      <c r="I306" s="114"/>
      <c r="J306" s="470">
        <v>57173</v>
      </c>
    </row>
    <row r="307" spans="1:10">
      <c r="A307" s="179"/>
      <c r="B307" s="186" t="s">
        <v>232</v>
      </c>
      <c r="C307" s="276" t="s">
        <v>11</v>
      </c>
      <c r="D307" s="115">
        <f t="shared" si="15"/>
        <v>239652.84341325684</v>
      </c>
      <c r="E307" s="115">
        <v>227806.88537381828</v>
      </c>
      <c r="F307" s="115">
        <v>208461.644741781</v>
      </c>
      <c r="G307" s="115">
        <v>191355.76798248</v>
      </c>
      <c r="H307" s="129">
        <f t="shared" si="16"/>
        <v>11845.958039438552</v>
      </c>
      <c r="I307" s="114"/>
      <c r="J307" s="470">
        <v>227000</v>
      </c>
    </row>
    <row r="308" spans="1:10" ht="25.5">
      <c r="A308" s="179"/>
      <c r="B308" s="186" t="s">
        <v>231</v>
      </c>
      <c r="C308" s="276" t="s">
        <v>14</v>
      </c>
      <c r="D308" s="115">
        <f t="shared" si="15"/>
        <v>3727.4466258181124</v>
      </c>
      <c r="E308" s="115">
        <v>3543.2002146560003</v>
      </c>
      <c r="F308" s="115">
        <v>3242.3135200000002</v>
      </c>
      <c r="G308" s="115">
        <v>2335.85</v>
      </c>
      <c r="H308" s="129">
        <f t="shared" si="16"/>
        <v>184.24641116211203</v>
      </c>
      <c r="I308" s="114"/>
      <c r="J308" s="470">
        <v>3423</v>
      </c>
    </row>
    <row r="309" spans="1:10">
      <c r="A309" s="179"/>
      <c r="B309" s="186" t="s">
        <v>230</v>
      </c>
      <c r="C309" s="276" t="s">
        <v>14</v>
      </c>
      <c r="D309" s="115">
        <f t="shared" ref="D309:D338" si="17">E309+H309</f>
        <v>6955.0103075367942</v>
      </c>
      <c r="E309" s="115">
        <v>6611.2265280768006</v>
      </c>
      <c r="F309" s="115">
        <v>6049.8046560000003</v>
      </c>
      <c r="G309" s="115">
        <v>5348.13</v>
      </c>
      <c r="H309" s="129">
        <f t="shared" ref="H309:H337" si="18">E309*5.2%</f>
        <v>343.78377945999364</v>
      </c>
      <c r="I309" s="114"/>
      <c r="J309" s="470">
        <v>6458</v>
      </c>
    </row>
    <row r="310" spans="1:10">
      <c r="A310" s="179"/>
      <c r="B310" s="186" t="s">
        <v>229</v>
      </c>
      <c r="C310" s="276" t="s">
        <v>14</v>
      </c>
      <c r="D310" s="115">
        <f t="shared" si="17"/>
        <v>3836.1996808753147</v>
      </c>
      <c r="E310" s="115">
        <v>3646.5776434175996</v>
      </c>
      <c r="F310" s="115">
        <v>3336.9121919999998</v>
      </c>
      <c r="G310" s="115">
        <v>2751.16</v>
      </c>
      <c r="H310" s="129">
        <f t="shared" si="18"/>
        <v>189.62203745771521</v>
      </c>
      <c r="I310" s="114"/>
      <c r="J310" s="470">
        <v>3714</v>
      </c>
    </row>
    <row r="311" spans="1:10">
      <c r="A311" s="179"/>
      <c r="B311" s="186" t="s">
        <v>228</v>
      </c>
      <c r="C311" s="276" t="s">
        <v>14</v>
      </c>
      <c r="D311" s="115">
        <f t="shared" si="17"/>
        <v>24233.928453558474</v>
      </c>
      <c r="E311" s="115">
        <v>23036.053663078397</v>
      </c>
      <c r="F311" s="115">
        <v>21079.844127999997</v>
      </c>
      <c r="G311" s="115">
        <v>18634.939999999999</v>
      </c>
      <c r="H311" s="129">
        <f t="shared" si="18"/>
        <v>1197.8747904800769</v>
      </c>
      <c r="I311" s="114"/>
      <c r="J311" s="470">
        <v>23290</v>
      </c>
    </row>
    <row r="312" spans="1:10">
      <c r="A312" s="179"/>
      <c r="B312" s="186" t="s">
        <v>227</v>
      </c>
      <c r="C312" s="276" t="s">
        <v>14</v>
      </c>
      <c r="D312" s="115">
        <f t="shared" si="17"/>
        <v>55033.742658932126</v>
      </c>
      <c r="E312" s="115">
        <v>52313.4435921408</v>
      </c>
      <c r="F312" s="115">
        <v>47871.013535999999</v>
      </c>
      <c r="G312" s="115">
        <v>41876.78</v>
      </c>
      <c r="H312" s="129">
        <f t="shared" si="18"/>
        <v>2720.2990667913218</v>
      </c>
      <c r="I312" s="114"/>
      <c r="J312" s="470">
        <v>52395</v>
      </c>
    </row>
    <row r="313" spans="1:10" ht="25.5">
      <c r="A313" s="179"/>
      <c r="B313" s="186" t="s">
        <v>226</v>
      </c>
      <c r="C313" s="276" t="s">
        <v>14</v>
      </c>
      <c r="D313" s="115">
        <f t="shared" si="17"/>
        <v>55485.601235187198</v>
      </c>
      <c r="E313" s="115">
        <v>52742.9669536</v>
      </c>
      <c r="F313" s="115">
        <v>48264.061999999998</v>
      </c>
      <c r="G313" s="115">
        <v>42666.25</v>
      </c>
      <c r="H313" s="129">
        <f t="shared" si="18"/>
        <v>2742.6342815872003</v>
      </c>
      <c r="I313" s="114"/>
      <c r="J313" s="470">
        <v>32817</v>
      </c>
    </row>
    <row r="314" spans="1:10">
      <c r="A314" s="179"/>
      <c r="B314" s="186" t="s">
        <v>225</v>
      </c>
      <c r="C314" s="276" t="s">
        <v>11</v>
      </c>
      <c r="D314" s="115">
        <f t="shared" si="17"/>
        <v>63736.11397743522</v>
      </c>
      <c r="E314" s="115">
        <v>60585.659674368078</v>
      </c>
      <c r="F314" s="115">
        <v>55440.757388696999</v>
      </c>
      <c r="G314" s="115">
        <v>36634.332910799996</v>
      </c>
      <c r="H314" s="129">
        <f t="shared" si="18"/>
        <v>3150.4543030671402</v>
      </c>
      <c r="I314" s="114"/>
      <c r="J314" s="470">
        <v>61002</v>
      </c>
    </row>
    <row r="315" spans="1:10">
      <c r="A315" s="179"/>
      <c r="B315" s="186" t="s">
        <v>224</v>
      </c>
      <c r="C315" s="276" t="s">
        <v>11</v>
      </c>
      <c r="D315" s="115">
        <f t="shared" si="17"/>
        <v>93571.885216700568</v>
      </c>
      <c r="E315" s="115">
        <v>88946.658951236284</v>
      </c>
      <c r="F315" s="115">
        <v>81393.355555670103</v>
      </c>
      <c r="G315" s="115">
        <v>59576.870187120003</v>
      </c>
      <c r="H315" s="129">
        <f t="shared" si="18"/>
        <v>4625.2262654642873</v>
      </c>
      <c r="I315" s="114"/>
      <c r="J315" s="470">
        <v>88888</v>
      </c>
    </row>
    <row r="316" spans="1:10" ht="25.5">
      <c r="A316" s="179"/>
      <c r="B316" s="186" t="s">
        <v>223</v>
      </c>
      <c r="C316" s="277" t="s">
        <v>11</v>
      </c>
      <c r="D316" s="115">
        <f t="shared" si="17"/>
        <v>152658.10479539944</v>
      </c>
      <c r="E316" s="115">
        <v>145112.26691577895</v>
      </c>
      <c r="F316" s="115">
        <v>132789.40969599099</v>
      </c>
      <c r="G316" s="115">
        <v>83795.447043839988</v>
      </c>
      <c r="H316" s="129">
        <f t="shared" si="18"/>
        <v>7545.8378796205061</v>
      </c>
      <c r="I316" s="114"/>
      <c r="J316" s="497">
        <v>145200</v>
      </c>
    </row>
    <row r="317" spans="1:10" ht="25.5">
      <c r="A317" s="179"/>
      <c r="B317" s="186" t="s">
        <v>222</v>
      </c>
      <c r="C317" s="277" t="s">
        <v>11</v>
      </c>
      <c r="D317" s="115">
        <f t="shared" si="17"/>
        <v>193011.64662438122</v>
      </c>
      <c r="E317" s="115">
        <v>183471.14698135096</v>
      </c>
      <c r="F317" s="115">
        <v>167890.87388483799</v>
      </c>
      <c r="G317" s="115">
        <v>104217.53349084001</v>
      </c>
      <c r="H317" s="129">
        <f t="shared" si="18"/>
        <v>9540.4996430302508</v>
      </c>
      <c r="I317" s="114"/>
      <c r="J317" s="497">
        <v>183300</v>
      </c>
    </row>
    <row r="318" spans="1:10" ht="25.5">
      <c r="A318" s="179"/>
      <c r="B318" s="186" t="s">
        <v>221</v>
      </c>
      <c r="C318" s="277" t="s">
        <v>11</v>
      </c>
      <c r="D318" s="115">
        <f t="shared" si="17"/>
        <v>209887.4560298897</v>
      </c>
      <c r="E318" s="115">
        <v>199512.79090293698</v>
      </c>
      <c r="F318" s="115">
        <v>182570.26985993501</v>
      </c>
      <c r="G318" s="115">
        <v>126034.53841932</v>
      </c>
      <c r="H318" s="129">
        <f t="shared" si="18"/>
        <v>10374.665126952723</v>
      </c>
      <c r="I318" s="114"/>
      <c r="J318" s="497">
        <v>199950</v>
      </c>
    </row>
    <row r="319" spans="1:10">
      <c r="A319" s="179"/>
      <c r="B319" s="186" t="s">
        <v>220</v>
      </c>
      <c r="C319" s="277" t="s">
        <v>11</v>
      </c>
      <c r="D319" s="115">
        <f t="shared" si="17"/>
        <v>62725.564596413868</v>
      </c>
      <c r="E319" s="115">
        <v>59625.061403435233</v>
      </c>
      <c r="F319" s="115">
        <v>54561.732616613503</v>
      </c>
      <c r="G319" s="115">
        <v>38244.105919919995</v>
      </c>
      <c r="H319" s="129">
        <f t="shared" si="18"/>
        <v>3100.5031929786323</v>
      </c>
      <c r="I319" s="114"/>
      <c r="J319" s="497">
        <v>59557</v>
      </c>
    </row>
    <row r="320" spans="1:10">
      <c r="A320" s="179"/>
      <c r="B320" s="186" t="s">
        <v>219</v>
      </c>
      <c r="C320" s="277" t="s">
        <v>11</v>
      </c>
      <c r="D320" s="115">
        <f t="shared" si="17"/>
        <v>72514.094021160912</v>
      </c>
      <c r="E320" s="115">
        <v>68929.747168403905</v>
      </c>
      <c r="F320" s="115">
        <v>63076.269370794202</v>
      </c>
      <c r="G320" s="115">
        <v>43384.255101480005</v>
      </c>
      <c r="H320" s="129">
        <f t="shared" si="18"/>
        <v>3584.3468527570035</v>
      </c>
      <c r="I320" s="114"/>
      <c r="J320" s="497">
        <v>67564</v>
      </c>
    </row>
    <row r="321" spans="1:10">
      <c r="A321" s="179"/>
      <c r="B321" s="186" t="s">
        <v>218</v>
      </c>
      <c r="C321" s="277" t="s">
        <v>10</v>
      </c>
      <c r="D321" s="115">
        <f t="shared" si="17"/>
        <v>101054.06680508959</v>
      </c>
      <c r="E321" s="115">
        <v>96058.998864153604</v>
      </c>
      <c r="F321" s="115">
        <v>87901.719312000001</v>
      </c>
      <c r="G321" s="115">
        <v>72402.50999999998</v>
      </c>
      <c r="H321" s="129">
        <f t="shared" si="18"/>
        <v>4995.0679409359882</v>
      </c>
      <c r="I321" s="114"/>
      <c r="J321" s="497">
        <v>95000</v>
      </c>
    </row>
    <row r="322" spans="1:10">
      <c r="A322" s="179"/>
      <c r="B322" s="186" t="s">
        <v>217</v>
      </c>
      <c r="C322" s="277" t="s">
        <v>13</v>
      </c>
      <c r="D322" s="115">
        <f t="shared" si="17"/>
        <v>101054.06680508959</v>
      </c>
      <c r="E322" s="115">
        <v>96058.998864153604</v>
      </c>
      <c r="F322" s="115">
        <v>87901.719312000001</v>
      </c>
      <c r="G322" s="115">
        <v>72402.50999999998</v>
      </c>
      <c r="H322" s="129">
        <f t="shared" si="18"/>
        <v>4995.0679409359882</v>
      </c>
      <c r="I322" s="114"/>
      <c r="J322" s="497">
        <v>95000</v>
      </c>
    </row>
    <row r="323" spans="1:10">
      <c r="A323" s="179"/>
      <c r="B323" s="186" t="s">
        <v>184</v>
      </c>
      <c r="C323" s="277" t="s">
        <v>49</v>
      </c>
      <c r="D323" s="115">
        <f t="shared" si="17"/>
        <v>41925.59174988934</v>
      </c>
      <c r="E323" s="115">
        <v>39853.224096852988</v>
      </c>
      <c r="F323" s="115">
        <v>36468.909312639997</v>
      </c>
      <c r="G323" s="115">
        <v>19862.897199999999</v>
      </c>
      <c r="H323" s="129">
        <f t="shared" si="18"/>
        <v>2072.3676530363555</v>
      </c>
      <c r="I323" s="114"/>
      <c r="J323" s="490">
        <v>40494</v>
      </c>
    </row>
    <row r="324" spans="1:10" ht="25.5">
      <c r="A324" s="179"/>
      <c r="B324" s="186" t="s">
        <v>216</v>
      </c>
      <c r="C324" s="277" t="s">
        <v>10</v>
      </c>
      <c r="D324" s="115">
        <f t="shared" si="17"/>
        <v>621106.13766811206</v>
      </c>
      <c r="E324" s="115">
        <v>590405.07382900384</v>
      </c>
      <c r="F324" s="115">
        <v>540268.18615392002</v>
      </c>
      <c r="G324" s="115">
        <v>477606.24660000001</v>
      </c>
      <c r="H324" s="129">
        <f t="shared" si="18"/>
        <v>30701.063839108203</v>
      </c>
      <c r="I324" s="114"/>
      <c r="J324" s="492"/>
    </row>
    <row r="325" spans="1:10" ht="38.25">
      <c r="A325" s="179"/>
      <c r="B325" s="186" t="s">
        <v>215</v>
      </c>
      <c r="C325" s="277" t="s">
        <v>10</v>
      </c>
      <c r="D325" s="115">
        <f t="shared" si="17"/>
        <v>559657.9832719618</v>
      </c>
      <c r="E325" s="115">
        <v>531994.28067676979</v>
      </c>
      <c r="F325" s="115">
        <v>486817.60676863999</v>
      </c>
      <c r="G325" s="115">
        <v>430355.02720000001</v>
      </c>
      <c r="H325" s="129">
        <f t="shared" si="18"/>
        <v>27663.702595192033</v>
      </c>
      <c r="I325" s="114"/>
      <c r="J325" s="492"/>
    </row>
    <row r="326" spans="1:10">
      <c r="A326" s="179"/>
      <c r="B326" s="186" t="s">
        <v>214</v>
      </c>
      <c r="C326" s="277" t="s">
        <v>49</v>
      </c>
      <c r="D326" s="115">
        <f t="shared" si="17"/>
        <v>24153.738405711167</v>
      </c>
      <c r="E326" s="115">
        <v>22959.82738185472</v>
      </c>
      <c r="F326" s="115">
        <v>21010.090942400002</v>
      </c>
      <c r="G326" s="115">
        <v>18573.277000000002</v>
      </c>
      <c r="H326" s="129">
        <f t="shared" si="18"/>
        <v>1193.9110238564456</v>
      </c>
      <c r="I326" s="114"/>
      <c r="J326" s="494">
        <v>12073</v>
      </c>
    </row>
    <row r="327" spans="1:10">
      <c r="A327" s="179"/>
      <c r="B327" s="186"/>
      <c r="C327" s="277"/>
      <c r="D327" s="115">
        <f t="shared" si="17"/>
        <v>0</v>
      </c>
      <c r="E327" s="115">
        <v>0</v>
      </c>
      <c r="F327" s="115">
        <v>0</v>
      </c>
      <c r="G327" s="115">
        <v>0</v>
      </c>
      <c r="H327" s="129">
        <f t="shared" si="18"/>
        <v>0</v>
      </c>
      <c r="I327" s="114"/>
    </row>
    <row r="328" spans="1:10">
      <c r="A328" s="179"/>
      <c r="B328" s="186"/>
      <c r="C328" s="277"/>
      <c r="D328" s="115">
        <f t="shared" si="17"/>
        <v>0</v>
      </c>
      <c r="E328" s="115">
        <v>0</v>
      </c>
      <c r="F328" s="115">
        <v>0</v>
      </c>
      <c r="G328" s="115">
        <v>0</v>
      </c>
      <c r="H328" s="129">
        <f t="shared" si="18"/>
        <v>0</v>
      </c>
      <c r="I328" s="114"/>
    </row>
    <row r="329" spans="1:10">
      <c r="A329" s="179"/>
      <c r="B329" s="186"/>
      <c r="C329" s="277"/>
      <c r="D329" s="115">
        <f t="shared" si="17"/>
        <v>0</v>
      </c>
      <c r="E329" s="115">
        <v>0</v>
      </c>
      <c r="F329" s="115">
        <v>0</v>
      </c>
      <c r="G329" s="115">
        <v>0</v>
      </c>
      <c r="H329" s="129">
        <f t="shared" si="18"/>
        <v>0</v>
      </c>
      <c r="I329" s="114"/>
    </row>
    <row r="330" spans="1:10">
      <c r="A330" s="179"/>
      <c r="B330" s="186"/>
      <c r="C330" s="277"/>
      <c r="D330" s="115">
        <f t="shared" si="17"/>
        <v>0</v>
      </c>
      <c r="E330" s="115">
        <v>0</v>
      </c>
      <c r="F330" s="115">
        <v>0</v>
      </c>
      <c r="G330" s="115">
        <v>0</v>
      </c>
      <c r="H330" s="129">
        <f t="shared" si="18"/>
        <v>0</v>
      </c>
      <c r="I330" s="114"/>
    </row>
    <row r="331" spans="1:10">
      <c r="A331" s="179"/>
      <c r="B331" s="186"/>
      <c r="C331" s="277"/>
      <c r="D331" s="115">
        <f t="shared" si="17"/>
        <v>0</v>
      </c>
      <c r="E331" s="115">
        <v>0</v>
      </c>
      <c r="F331" s="115">
        <v>0</v>
      </c>
      <c r="G331" s="115">
        <v>0</v>
      </c>
      <c r="H331" s="129">
        <f t="shared" si="18"/>
        <v>0</v>
      </c>
      <c r="I331" s="114"/>
    </row>
    <row r="332" spans="1:10">
      <c r="A332" s="179"/>
      <c r="B332" s="186"/>
      <c r="C332" s="277"/>
      <c r="D332" s="115">
        <f t="shared" si="17"/>
        <v>0</v>
      </c>
      <c r="E332" s="115">
        <v>0</v>
      </c>
      <c r="F332" s="115">
        <v>0</v>
      </c>
      <c r="G332" s="115"/>
      <c r="H332" s="129">
        <f t="shared" si="18"/>
        <v>0</v>
      </c>
      <c r="I332" s="114"/>
    </row>
    <row r="333" spans="1:10">
      <c r="A333" s="179"/>
      <c r="B333" s="186" t="s">
        <v>213</v>
      </c>
      <c r="C333" s="277" t="s">
        <v>212</v>
      </c>
      <c r="D333" s="115">
        <f t="shared" si="17"/>
        <v>134285.13599262718</v>
      </c>
      <c r="E333" s="115">
        <v>127647.4676736</v>
      </c>
      <c r="F333" s="115">
        <v>116807.712</v>
      </c>
      <c r="G333" s="115">
        <v>103260</v>
      </c>
      <c r="H333" s="129">
        <f t="shared" si="18"/>
        <v>6637.6683190272006</v>
      </c>
      <c r="I333" s="114"/>
    </row>
    <row r="334" spans="1:10">
      <c r="A334" s="179"/>
      <c r="B334" s="186" t="s">
        <v>211</v>
      </c>
      <c r="C334" s="277" t="s">
        <v>11</v>
      </c>
      <c r="D334" s="115">
        <f t="shared" si="17"/>
        <v>33571.283998156796</v>
      </c>
      <c r="E334" s="115">
        <v>31911.866918399999</v>
      </c>
      <c r="F334" s="115">
        <v>29201.928</v>
      </c>
      <c r="G334" s="115">
        <v>25815</v>
      </c>
      <c r="H334" s="129">
        <f t="shared" si="18"/>
        <v>1659.4170797568001</v>
      </c>
      <c r="I334" s="114"/>
    </row>
    <row r="335" spans="1:10">
      <c r="A335" s="179" t="s">
        <v>210</v>
      </c>
      <c r="B335" s="186" t="s">
        <v>209</v>
      </c>
      <c r="C335" s="277" t="s">
        <v>208</v>
      </c>
      <c r="D335" s="115">
        <f t="shared" si="17"/>
        <v>105742.83033739428</v>
      </c>
      <c r="E335" s="115">
        <v>100515.99841957631</v>
      </c>
      <c r="F335" s="115">
        <v>91980.232814399991</v>
      </c>
      <c r="G335" s="115">
        <v>81312.087</v>
      </c>
      <c r="H335" s="129">
        <f t="shared" si="18"/>
        <v>5226.8319178179681</v>
      </c>
      <c r="I335" s="114"/>
    </row>
    <row r="336" spans="1:10">
      <c r="A336" s="179"/>
      <c r="B336" s="186"/>
      <c r="C336" s="277"/>
      <c r="D336" s="115">
        <f t="shared" si="17"/>
        <v>0</v>
      </c>
      <c r="E336" s="115">
        <v>0</v>
      </c>
      <c r="F336" s="115">
        <v>0</v>
      </c>
      <c r="G336" s="115">
        <v>0</v>
      </c>
      <c r="H336" s="129">
        <f t="shared" si="18"/>
        <v>0</v>
      </c>
      <c r="I336" s="114"/>
    </row>
    <row r="337" spans="1:9">
      <c r="A337" s="179"/>
      <c r="B337" s="186"/>
      <c r="C337" s="277"/>
      <c r="D337" s="115">
        <f t="shared" si="17"/>
        <v>0</v>
      </c>
      <c r="E337" s="115">
        <v>0</v>
      </c>
      <c r="F337" s="115">
        <v>0</v>
      </c>
      <c r="G337" s="115">
        <v>0</v>
      </c>
      <c r="H337" s="129">
        <f t="shared" si="18"/>
        <v>0</v>
      </c>
      <c r="I337" s="114"/>
    </row>
    <row r="338" spans="1:9">
      <c r="A338" s="179"/>
      <c r="B338" s="186"/>
      <c r="C338" s="277"/>
      <c r="D338" s="115">
        <f t="shared" si="17"/>
        <v>0</v>
      </c>
      <c r="E338" s="115">
        <v>0</v>
      </c>
      <c r="F338" s="115">
        <v>0</v>
      </c>
      <c r="G338" s="115"/>
      <c r="H338" s="278"/>
      <c r="I338" s="231"/>
    </row>
    <row r="339" spans="1:9" ht="13.5" thickBot="1">
      <c r="A339" s="279"/>
      <c r="B339" s="190"/>
      <c r="C339" s="280"/>
      <c r="D339" s="232"/>
      <c r="E339" s="232"/>
      <c r="F339" s="232"/>
      <c r="G339" s="232"/>
      <c r="H339" s="281"/>
      <c r="I339" s="235"/>
    </row>
  </sheetData>
  <sheetProtection insertRows="0"/>
  <mergeCells count="7">
    <mergeCell ref="I183:I184"/>
    <mergeCell ref="A183:C184"/>
    <mergeCell ref="D183:D184"/>
    <mergeCell ref="E183:E184"/>
    <mergeCell ref="F183:F184"/>
    <mergeCell ref="G183:G184"/>
    <mergeCell ref="H183:H184"/>
  </mergeCells>
  <printOptions horizontalCentered="1"/>
  <pageMargins left="0.55118110236220474" right="0.15748031496062992" top="0.98425196850393704" bottom="0.98425196850393704" header="0" footer="0"/>
  <pageSetup scale="57" orientation="portrait" r:id="rId1"/>
  <headerFooter alignWithMargins="0"/>
  <rowBreaks count="3" manualBreakCount="3">
    <brk id="71" max="16383" man="1"/>
    <brk id="140" max="5" man="1"/>
    <brk id="199" max="5"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32AFF-B24B-4645-96FB-7AC837EAAED5}">
  <sheetPr>
    <tabColor rgb="FFFF0000"/>
    <pageSetUpPr fitToPage="1"/>
  </sheetPr>
  <dimension ref="B1:J38"/>
  <sheetViews>
    <sheetView topLeftCell="A21" zoomScale="80" zoomScaleNormal="80" workbookViewId="0">
      <selection activeCell="B1" sqref="B1:H38"/>
    </sheetView>
  </sheetViews>
  <sheetFormatPr baseColWidth="10" defaultColWidth="10.140625" defaultRowHeight="15"/>
  <cols>
    <col min="1" max="1" width="10.140625" style="285"/>
    <col min="2" max="2" width="62.140625" style="285" bestFit="1" customWidth="1"/>
    <col min="3" max="3" width="9.42578125" style="285" bestFit="1" customWidth="1"/>
    <col min="4" max="4" width="2.28515625" style="285" bestFit="1" customWidth="1"/>
    <col min="5" max="5" width="14" style="285" customWidth="1"/>
    <col min="6" max="6" width="19.42578125" style="321" customWidth="1"/>
    <col min="7" max="7" width="13.42578125" style="321" customWidth="1"/>
    <col min="8" max="8" width="20.140625" style="317" customWidth="1"/>
    <col min="9" max="9" width="11.28515625" style="285" bestFit="1" customWidth="1"/>
    <col min="10" max="10" width="16.42578125" style="285" customWidth="1"/>
    <col min="11" max="16384" width="10.140625" style="285"/>
  </cols>
  <sheetData>
    <row r="1" spans="2:9" ht="36.75" customHeight="1">
      <c r="B1" s="1458" t="s">
        <v>1080</v>
      </c>
      <c r="C1" s="1459"/>
      <c r="D1" s="1459"/>
      <c r="E1" s="1459"/>
      <c r="F1" s="1459"/>
      <c r="G1" s="1459"/>
      <c r="H1" s="1460"/>
    </row>
    <row r="2" spans="2:9" ht="15.75" customHeight="1">
      <c r="B2" s="1461" t="s">
        <v>774</v>
      </c>
      <c r="C2" s="1462"/>
      <c r="D2" s="1462"/>
      <c r="E2" s="1462"/>
      <c r="F2" s="1462"/>
      <c r="G2" s="1462"/>
      <c r="H2" s="1463"/>
    </row>
    <row r="3" spans="2:9" ht="15" customHeight="1">
      <c r="B3" s="1461" t="s">
        <v>773</v>
      </c>
      <c r="C3" s="1462"/>
      <c r="D3" s="1462"/>
      <c r="E3" s="1462"/>
      <c r="F3" s="1462"/>
      <c r="G3" s="1462"/>
      <c r="H3" s="1463"/>
    </row>
    <row r="4" spans="2:9" ht="16.5" thickBot="1">
      <c r="B4" s="581"/>
      <c r="C4" s="582"/>
      <c r="D4" s="583"/>
      <c r="E4" s="582"/>
      <c r="F4" s="582"/>
      <c r="G4" s="582"/>
      <c r="H4" s="584"/>
    </row>
    <row r="5" spans="2:9" ht="24" customHeight="1" thickBot="1">
      <c r="B5" s="1474" t="s">
        <v>704</v>
      </c>
      <c r="C5" s="1475"/>
      <c r="D5" s="1475"/>
      <c r="E5" s="1475"/>
      <c r="F5" s="1476"/>
      <c r="G5" s="1464">
        <v>2.5</v>
      </c>
      <c r="H5" s="1465"/>
      <c r="I5" s="286"/>
    </row>
    <row r="6" spans="2:9" ht="16.5" thickBot="1">
      <c r="B6" s="287"/>
      <c r="C6" s="1466"/>
      <c r="D6" s="1466"/>
      <c r="E6" s="288"/>
      <c r="F6" s="289"/>
      <c r="G6" s="289"/>
      <c r="H6" s="290"/>
    </row>
    <row r="7" spans="2:9" ht="32.25" thickBot="1">
      <c r="B7" s="291" t="s">
        <v>78</v>
      </c>
      <c r="C7" s="291" t="s">
        <v>5</v>
      </c>
      <c r="D7" s="1467" t="s">
        <v>6</v>
      </c>
      <c r="E7" s="1468"/>
      <c r="F7" s="292" t="s">
        <v>703</v>
      </c>
      <c r="G7" s="292" t="s">
        <v>702</v>
      </c>
      <c r="H7" s="293" t="s">
        <v>701</v>
      </c>
    </row>
    <row r="8" spans="2:9" ht="27.75" customHeight="1">
      <c r="B8" s="1469" t="s">
        <v>700</v>
      </c>
      <c r="C8" s="1470"/>
      <c r="D8" s="1470"/>
      <c r="E8" s="1470"/>
      <c r="F8" s="1470"/>
      <c r="G8" s="1470"/>
      <c r="H8" s="1471"/>
    </row>
    <row r="9" spans="2:9" ht="27.75" customHeight="1">
      <c r="B9" s="294" t="s">
        <v>699</v>
      </c>
      <c r="C9" s="295" t="s">
        <v>687</v>
      </c>
      <c r="D9" s="1447">
        <v>1</v>
      </c>
      <c r="E9" s="1448"/>
      <c r="F9" s="298">
        <v>2000000</v>
      </c>
      <c r="G9" s="296">
        <v>0.8</v>
      </c>
      <c r="H9" s="297">
        <f>+D9*F9*G9</f>
        <v>1600000</v>
      </c>
    </row>
    <row r="10" spans="2:9" ht="27.75" customHeight="1">
      <c r="B10" s="294" t="s">
        <v>698</v>
      </c>
      <c r="C10" s="295" t="s">
        <v>697</v>
      </c>
      <c r="D10" s="1447">
        <v>1</v>
      </c>
      <c r="E10" s="1448"/>
      <c r="F10" s="298">
        <v>200000</v>
      </c>
      <c r="G10" s="296">
        <v>0.8</v>
      </c>
      <c r="H10" s="297">
        <f>+D10*F10*G10</f>
        <v>160000</v>
      </c>
    </row>
    <row r="11" spans="2:9" ht="27.75" customHeight="1">
      <c r="B11" s="1449" t="s">
        <v>691</v>
      </c>
      <c r="C11" s="1450"/>
      <c r="D11" s="1450"/>
      <c r="E11" s="1450"/>
      <c r="F11" s="1450"/>
      <c r="G11" s="1450"/>
      <c r="H11" s="299">
        <f>+SUM(H9:H10)</f>
        <v>1760000</v>
      </c>
    </row>
    <row r="12" spans="2:9" ht="27.75" customHeight="1">
      <c r="B12" s="1482" t="s">
        <v>696</v>
      </c>
      <c r="C12" s="1483"/>
      <c r="D12" s="1483"/>
      <c r="E12" s="1483"/>
      <c r="F12" s="1483"/>
      <c r="G12" s="1483"/>
      <c r="H12" s="1484"/>
    </row>
    <row r="13" spans="2:9" ht="27.75" customHeight="1">
      <c r="B13" s="300" t="s">
        <v>695</v>
      </c>
      <c r="C13" s="301" t="s">
        <v>694</v>
      </c>
      <c r="D13" s="1485">
        <v>1</v>
      </c>
      <c r="E13" s="1486"/>
      <c r="F13" s="304">
        <v>60000</v>
      </c>
      <c r="G13" s="302"/>
      <c r="H13" s="303">
        <f>+D13*F13</f>
        <v>60000</v>
      </c>
    </row>
    <row r="14" spans="2:9" ht="30">
      <c r="B14" s="294" t="s">
        <v>693</v>
      </c>
      <c r="C14" s="301" t="s">
        <v>692</v>
      </c>
      <c r="D14" s="1485">
        <v>1</v>
      </c>
      <c r="E14" s="1486"/>
      <c r="F14" s="304">
        <v>80000</v>
      </c>
      <c r="G14" s="302"/>
      <c r="H14" s="303">
        <f>+D14*F14</f>
        <v>80000</v>
      </c>
    </row>
    <row r="15" spans="2:9" ht="27.75" customHeight="1" thickBot="1">
      <c r="B15" s="1487" t="s">
        <v>691</v>
      </c>
      <c r="C15" s="1488"/>
      <c r="D15" s="1488"/>
      <c r="E15" s="1488"/>
      <c r="F15" s="1488"/>
      <c r="G15" s="1488"/>
      <c r="H15" s="299">
        <f>+SUM(H13:H14)</f>
        <v>140000</v>
      </c>
    </row>
    <row r="16" spans="2:9" ht="27.75" customHeight="1" thickBot="1">
      <c r="B16" s="1489" t="s">
        <v>690</v>
      </c>
      <c r="C16" s="1490"/>
      <c r="D16" s="1490"/>
      <c r="E16" s="1490"/>
      <c r="F16" s="1490"/>
      <c r="G16" s="1490"/>
      <c r="H16" s="1491"/>
    </row>
    <row r="17" spans="2:10" ht="27.75" customHeight="1" thickBot="1">
      <c r="B17" s="1444" t="s">
        <v>689</v>
      </c>
      <c r="C17" s="1445"/>
      <c r="D17" s="1445"/>
      <c r="E17" s="1445"/>
      <c r="F17" s="1445"/>
      <c r="G17" s="1446"/>
      <c r="H17" s="305">
        <f>SUM(H18:H18)</f>
        <v>500000</v>
      </c>
    </row>
    <row r="18" spans="2:10" ht="27.75" customHeight="1" thickBot="1">
      <c r="B18" s="306" t="s">
        <v>688</v>
      </c>
      <c r="C18" s="307" t="s">
        <v>687</v>
      </c>
      <c r="D18" s="1472">
        <v>2.5</v>
      </c>
      <c r="E18" s="1473"/>
      <c r="F18" s="308">
        <v>200000</v>
      </c>
      <c r="G18" s="309" t="s">
        <v>673</v>
      </c>
      <c r="H18" s="310">
        <f>+D18*F18</f>
        <v>500000</v>
      </c>
    </row>
    <row r="19" spans="2:10" s="311" customFormat="1" ht="27.75" customHeight="1" thickBot="1">
      <c r="B19" s="1477" t="s">
        <v>686</v>
      </c>
      <c r="C19" s="1478"/>
      <c r="D19" s="1478"/>
      <c r="E19" s="1478"/>
      <c r="F19" s="1478"/>
      <c r="G19" s="1478"/>
      <c r="H19" s="1479"/>
      <c r="I19" s="285"/>
      <c r="J19" s="285"/>
    </row>
    <row r="20" spans="2:10" ht="27.75" customHeight="1" thickBot="1">
      <c r="B20" s="1444" t="s">
        <v>685</v>
      </c>
      <c r="C20" s="1445"/>
      <c r="D20" s="1445"/>
      <c r="E20" s="1445"/>
      <c r="F20" s="1445"/>
      <c r="G20" s="1446"/>
      <c r="H20" s="305">
        <f>SUM(H21:H22)</f>
        <v>450000</v>
      </c>
      <c r="J20" s="312"/>
    </row>
    <row r="21" spans="2:10" ht="27.75" customHeight="1">
      <c r="B21" s="306" t="s">
        <v>684</v>
      </c>
      <c r="C21" s="307" t="s">
        <v>683</v>
      </c>
      <c r="D21" s="1480">
        <v>2.5</v>
      </c>
      <c r="E21" s="1481"/>
      <c r="F21" s="308">
        <v>100000</v>
      </c>
      <c r="G21" s="309" t="s">
        <v>673</v>
      </c>
      <c r="H21" s="310">
        <f>F21*D21</f>
        <v>250000</v>
      </c>
    </row>
    <row r="22" spans="2:10" ht="27.75" customHeight="1" thickBot="1">
      <c r="B22" s="306" t="s">
        <v>682</v>
      </c>
      <c r="C22" s="307" t="s">
        <v>677</v>
      </c>
      <c r="D22" s="1454">
        <v>1</v>
      </c>
      <c r="E22" s="1455"/>
      <c r="F22" s="308">
        <v>200000</v>
      </c>
      <c r="G22" s="309" t="s">
        <v>673</v>
      </c>
      <c r="H22" s="310">
        <f>+D22*F22</f>
        <v>200000</v>
      </c>
      <c r="I22" s="313"/>
    </row>
    <row r="23" spans="2:10" ht="27.75" customHeight="1" thickBot="1">
      <c r="B23" s="1477" t="s">
        <v>681</v>
      </c>
      <c r="C23" s="1478"/>
      <c r="D23" s="1478"/>
      <c r="E23" s="1478"/>
      <c r="F23" s="1478"/>
      <c r="G23" s="1478"/>
      <c r="H23" s="1479"/>
    </row>
    <row r="24" spans="2:10" ht="27.75" customHeight="1" thickBot="1">
      <c r="B24" s="1444" t="s">
        <v>680</v>
      </c>
      <c r="C24" s="1445"/>
      <c r="D24" s="1445"/>
      <c r="E24" s="1445"/>
      <c r="F24" s="1445"/>
      <c r="G24" s="1446"/>
      <c r="H24" s="305">
        <f>SUM(H25:H25)</f>
        <v>6000000</v>
      </c>
    </row>
    <row r="25" spans="2:10" ht="27.75" customHeight="1" thickBot="1">
      <c r="B25" s="306" t="s">
        <v>679</v>
      </c>
      <c r="C25" s="307" t="s">
        <v>677</v>
      </c>
      <c r="D25" s="295">
        <v>2</v>
      </c>
      <c r="E25" s="696">
        <v>2.5</v>
      </c>
      <c r="F25" s="314">
        <v>1200000</v>
      </c>
      <c r="G25" s="315" t="s">
        <v>673</v>
      </c>
      <c r="H25" s="316">
        <f>D25*F25*E25</f>
        <v>6000000</v>
      </c>
    </row>
    <row r="26" spans="2:10" ht="27.75" customHeight="1" thickBot="1">
      <c r="B26" s="1444" t="s">
        <v>869</v>
      </c>
      <c r="C26" s="1445"/>
      <c r="D26" s="1445"/>
      <c r="E26" s="1445"/>
      <c r="F26" s="1445"/>
      <c r="G26" s="1446"/>
      <c r="H26" s="305">
        <f>SUM(H27:H27)</f>
        <v>150000</v>
      </c>
    </row>
    <row r="27" spans="2:10" ht="27.75" customHeight="1" thickBot="1">
      <c r="B27" s="318" t="s">
        <v>678</v>
      </c>
      <c r="C27" s="319" t="s">
        <v>677</v>
      </c>
      <c r="D27" s="1454">
        <v>1</v>
      </c>
      <c r="E27" s="1455"/>
      <c r="F27" s="308">
        <v>150000</v>
      </c>
      <c r="G27" s="309" t="s">
        <v>673</v>
      </c>
      <c r="H27" s="320">
        <f>+D27*F27</f>
        <v>150000</v>
      </c>
    </row>
    <row r="28" spans="2:10" ht="15" customHeight="1" thickBot="1">
      <c r="B28" s="1456" t="s">
        <v>676</v>
      </c>
      <c r="C28" s="1457"/>
      <c r="D28" s="1457"/>
      <c r="E28" s="1457"/>
      <c r="F28" s="1457"/>
      <c r="G28" s="718"/>
      <c r="H28" s="293">
        <f>+H26+H24+H20+H17+H11+H15</f>
        <v>9000000</v>
      </c>
    </row>
    <row r="29" spans="2:10" ht="15" customHeight="1" thickBot="1">
      <c r="B29" s="1456" t="s">
        <v>675</v>
      </c>
      <c r="C29" s="1457"/>
      <c r="D29" s="1457"/>
      <c r="E29" s="1457"/>
      <c r="F29" s="1457"/>
      <c r="G29" s="718"/>
      <c r="H29" s="293">
        <f>ROUND(H28,2)</f>
        <v>9000000</v>
      </c>
      <c r="J29" s="317"/>
    </row>
    <row r="30" spans="2:10" ht="15.75" customHeight="1" thickBot="1">
      <c r="B30" s="527"/>
      <c r="C30" s="528"/>
      <c r="D30" s="528"/>
      <c r="E30" s="528"/>
      <c r="F30" s="528"/>
      <c r="G30" s="528"/>
      <c r="H30" s="529"/>
      <c r="I30" s="286"/>
    </row>
    <row r="31" spans="2:10" ht="11.25" customHeight="1">
      <c r="B31" s="1030"/>
      <c r="C31" s="528"/>
      <c r="D31" s="528"/>
      <c r="E31" s="528"/>
      <c r="F31" s="528"/>
      <c r="G31" s="528"/>
      <c r="H31" s="529"/>
      <c r="I31" s="286"/>
    </row>
    <row r="32" spans="2:10" ht="17.45" customHeight="1">
      <c r="B32" s="530"/>
      <c r="C32" s="1031"/>
      <c r="D32" s="1031"/>
      <c r="E32" s="1031"/>
      <c r="F32" s="1031"/>
      <c r="G32" s="1031"/>
      <c r="H32" s="531"/>
    </row>
    <row r="33" spans="2:8" ht="21.6" customHeight="1">
      <c r="B33" s="530"/>
      <c r="C33" s="1031"/>
      <c r="D33" s="1031"/>
      <c r="E33" s="1031"/>
      <c r="F33" s="1031"/>
      <c r="G33" s="1031"/>
      <c r="H33" s="531"/>
    </row>
    <row r="34" spans="2:8" ht="15.75" customHeight="1">
      <c r="B34" s="1451"/>
      <c r="C34" s="1452"/>
      <c r="D34" s="1452"/>
      <c r="E34" s="1452"/>
      <c r="F34" s="1452"/>
      <c r="G34" s="1452"/>
      <c r="H34" s="1453"/>
    </row>
    <row r="35" spans="2:8" ht="15.75" customHeight="1">
      <c r="B35" s="1032" t="s">
        <v>12</v>
      </c>
      <c r="C35" s="1023"/>
      <c r="D35" s="1023"/>
      <c r="E35" s="1023"/>
      <c r="F35" s="1023"/>
      <c r="G35" s="1023"/>
      <c r="H35" s="1033"/>
    </row>
    <row r="36" spans="2:8" ht="17.25" customHeight="1">
      <c r="B36" s="1034" t="s">
        <v>1084</v>
      </c>
      <c r="C36" s="1025"/>
      <c r="D36" s="1025"/>
      <c r="E36" s="1025"/>
      <c r="F36" s="1025"/>
      <c r="G36" s="1025"/>
      <c r="H36" s="1035"/>
    </row>
    <row r="37" spans="2:8" ht="17.25" customHeight="1">
      <c r="B37" s="1032" t="s">
        <v>1085</v>
      </c>
      <c r="C37" s="1023"/>
      <c r="D37" s="1023"/>
      <c r="E37" s="1023"/>
      <c r="F37" s="1023"/>
      <c r="G37" s="1023"/>
      <c r="H37" s="1033"/>
    </row>
    <row r="38" spans="2:8" ht="15.75" thickBot="1">
      <c r="B38" s="1036"/>
      <c r="C38" s="1037"/>
      <c r="D38" s="1037"/>
      <c r="E38" s="1037"/>
      <c r="F38" s="1038"/>
      <c r="G38" s="1038"/>
      <c r="H38" s="1039"/>
    </row>
  </sheetData>
  <mergeCells count="29">
    <mergeCell ref="B1:H1"/>
    <mergeCell ref="B2:H2"/>
    <mergeCell ref="B3:H3"/>
    <mergeCell ref="B26:G26"/>
    <mergeCell ref="G5:H5"/>
    <mergeCell ref="C6:D6"/>
    <mergeCell ref="D7:E7"/>
    <mergeCell ref="B8:H8"/>
    <mergeCell ref="B17:G17"/>
    <mergeCell ref="D18:E18"/>
    <mergeCell ref="B5:F5"/>
    <mergeCell ref="D9:E9"/>
    <mergeCell ref="B19:H19"/>
    <mergeCell ref="D21:E21"/>
    <mergeCell ref="D22:E22"/>
    <mergeCell ref="B23:H23"/>
    <mergeCell ref="B20:G20"/>
    <mergeCell ref="D10:E10"/>
    <mergeCell ref="B11:G11"/>
    <mergeCell ref="B34:H34"/>
    <mergeCell ref="D27:E27"/>
    <mergeCell ref="B28:F28"/>
    <mergeCell ref="B29:F29"/>
    <mergeCell ref="B24:G24"/>
    <mergeCell ref="B12:H12"/>
    <mergeCell ref="D13:E13"/>
    <mergeCell ref="D14:E14"/>
    <mergeCell ref="B15:G15"/>
    <mergeCell ref="B16:H16"/>
  </mergeCells>
  <printOptions horizontalCentered="1"/>
  <pageMargins left="0.23622047244094491" right="0.23622047244094491" top="1.299212598425197" bottom="0.74803149606299213" header="0.31496062992125984" footer="0.31496062992125984"/>
  <pageSetup paperSize="9" scale="64" orientation="portrait" r:id="rId1"/>
  <headerFooter>
    <oddHeader xml:space="preserve">&amp;R
</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0A9AB-C5C7-4927-B189-E5559FDE5F24}">
  <sheetPr>
    <tabColor rgb="FFFF0000"/>
    <pageSetUpPr fitToPage="1"/>
  </sheetPr>
  <dimension ref="A1:J45"/>
  <sheetViews>
    <sheetView topLeftCell="A26" zoomScale="70" zoomScaleNormal="70" workbookViewId="0">
      <selection activeCell="B1" sqref="B1:J45"/>
    </sheetView>
  </sheetViews>
  <sheetFormatPr baseColWidth="10" defaultColWidth="7.85546875" defaultRowHeight="16.5"/>
  <cols>
    <col min="1" max="1" width="2.85546875" style="322" customWidth="1"/>
    <col min="2" max="2" width="7.140625" style="322" bestFit="1" customWidth="1"/>
    <col min="3" max="3" width="62.7109375" style="322" bestFit="1" customWidth="1"/>
    <col min="4" max="4" width="13.7109375" style="322" customWidth="1"/>
    <col min="5" max="5" width="6" style="322" bestFit="1" customWidth="1"/>
    <col min="6" max="6" width="14.42578125" style="322" bestFit="1" customWidth="1"/>
    <col min="7" max="7" width="8" style="322" customWidth="1"/>
    <col min="8" max="8" width="13.7109375" style="322" customWidth="1"/>
    <col min="9" max="9" width="14.42578125" style="322" bestFit="1" customWidth="1"/>
    <col min="10" max="10" width="19.42578125" style="322" customWidth="1"/>
    <col min="11" max="67" width="7.85546875" style="322"/>
    <col min="68" max="70" width="0" style="322" hidden="1" customWidth="1"/>
    <col min="71" max="16384" width="7.85546875" style="322"/>
  </cols>
  <sheetData>
    <row r="1" spans="1:10" ht="35.25" customHeight="1">
      <c r="B1" s="1458" t="s">
        <v>1080</v>
      </c>
      <c r="C1" s="1459"/>
      <c r="D1" s="1459"/>
      <c r="E1" s="1459"/>
      <c r="F1" s="1459"/>
      <c r="G1" s="1459"/>
      <c r="H1" s="1459"/>
      <c r="I1" s="1459"/>
      <c r="J1" s="1460"/>
    </row>
    <row r="2" spans="1:10">
      <c r="B2" s="1461" t="s">
        <v>774</v>
      </c>
      <c r="C2" s="1462"/>
      <c r="D2" s="1462"/>
      <c r="E2" s="1462"/>
      <c r="F2" s="1462"/>
      <c r="G2" s="1462"/>
      <c r="H2" s="1462"/>
      <c r="I2" s="1462"/>
      <c r="J2" s="1463"/>
    </row>
    <row r="3" spans="1:10">
      <c r="B3" s="1461" t="s">
        <v>77</v>
      </c>
      <c r="C3" s="1462"/>
      <c r="D3" s="1462"/>
      <c r="E3" s="1462"/>
      <c r="F3" s="1462"/>
      <c r="G3" s="1462"/>
      <c r="H3" s="1462"/>
      <c r="I3" s="1462"/>
      <c r="J3" s="1463"/>
    </row>
    <row r="4" spans="1:10" ht="17.25" thickBot="1">
      <c r="B4" s="586"/>
      <c r="C4" s="582"/>
      <c r="D4" s="582"/>
      <c r="E4" s="582"/>
      <c r="F4" s="582"/>
      <c r="G4" s="582"/>
      <c r="H4" s="588"/>
      <c r="I4" s="585"/>
      <c r="J4" s="587"/>
    </row>
    <row r="5" spans="1:10" ht="27" customHeight="1" thickBot="1">
      <c r="B5" s="1501" t="s">
        <v>704</v>
      </c>
      <c r="C5" s="1502"/>
      <c r="D5" s="1502"/>
      <c r="E5" s="1502"/>
      <c r="F5" s="1503"/>
      <c r="G5" s="1504">
        <v>1.5</v>
      </c>
      <c r="H5" s="1505"/>
      <c r="I5" s="1505"/>
      <c r="J5" s="1506"/>
    </row>
    <row r="6" spans="1:10" s="324" customFormat="1" ht="42.75" customHeight="1" thickBot="1">
      <c r="A6" s="323"/>
      <c r="B6" s="377" t="s">
        <v>3</v>
      </c>
      <c r="C6" s="1507" t="s">
        <v>4</v>
      </c>
      <c r="D6" s="1508"/>
      <c r="E6" s="1508"/>
      <c r="F6" s="1509"/>
      <c r="G6" s="378" t="s">
        <v>46</v>
      </c>
      <c r="H6" s="378" t="s">
        <v>721</v>
      </c>
      <c r="I6" s="379" t="s">
        <v>738</v>
      </c>
      <c r="J6" s="578" t="s">
        <v>717</v>
      </c>
    </row>
    <row r="7" spans="1:10" ht="23.1" customHeight="1" thickBot="1">
      <c r="A7" s="323"/>
      <c r="B7" s="325"/>
      <c r="C7" s="326"/>
      <c r="D7" s="327"/>
      <c r="E7" s="327"/>
      <c r="F7" s="327"/>
      <c r="G7" s="328"/>
      <c r="H7" s="329"/>
      <c r="I7" s="330"/>
      <c r="J7" s="577"/>
    </row>
    <row r="8" spans="1:10">
      <c r="A8" s="331"/>
      <c r="B8" s="332">
        <v>1</v>
      </c>
      <c r="C8" s="1510" t="s">
        <v>737</v>
      </c>
      <c r="D8" s="1510"/>
      <c r="E8" s="1510"/>
      <c r="F8" s="1510"/>
      <c r="G8" s="380"/>
      <c r="H8" s="380"/>
      <c r="I8" s="380"/>
      <c r="J8" s="333"/>
    </row>
    <row r="9" spans="1:10" hidden="1">
      <c r="A9" s="331"/>
      <c r="B9" s="338"/>
      <c r="C9" s="381"/>
      <c r="D9" s="334"/>
      <c r="E9" s="334"/>
      <c r="F9" s="334"/>
      <c r="G9" s="335"/>
      <c r="H9" s="336"/>
      <c r="I9" s="575"/>
      <c r="J9" s="337"/>
    </row>
    <row r="10" spans="1:10">
      <c r="A10" s="331"/>
      <c r="B10" s="338">
        <v>1.1000000000000001</v>
      </c>
      <c r="C10" s="1511" t="s">
        <v>736</v>
      </c>
      <c r="D10" s="1511"/>
      <c r="E10" s="1511"/>
      <c r="F10" s="1511"/>
      <c r="G10" s="335"/>
      <c r="H10" s="336"/>
      <c r="I10" s="575"/>
      <c r="J10" s="337"/>
    </row>
    <row r="11" spans="1:10" ht="33" customHeight="1">
      <c r="A11" s="331"/>
      <c r="B11" s="338">
        <v>1.2</v>
      </c>
      <c r="C11" s="1497" t="s">
        <v>735</v>
      </c>
      <c r="D11" s="1497"/>
      <c r="E11" s="1497"/>
      <c r="F11" s="1497"/>
      <c r="G11" s="339" t="s">
        <v>46</v>
      </c>
      <c r="H11" s="697">
        <v>1</v>
      </c>
      <c r="I11" s="576">
        <v>321800</v>
      </c>
      <c r="J11" s="340">
        <f>+H11*I11</f>
        <v>321800</v>
      </c>
    </row>
    <row r="12" spans="1:10">
      <c r="A12" s="331"/>
      <c r="B12" s="338">
        <v>1.3</v>
      </c>
      <c r="C12" s="1524" t="s">
        <v>734</v>
      </c>
      <c r="D12" s="1524"/>
      <c r="E12" s="1524"/>
      <c r="F12" s="1524"/>
      <c r="G12" s="339" t="s">
        <v>46</v>
      </c>
      <c r="H12" s="341">
        <v>2</v>
      </c>
      <c r="I12" s="575">
        <v>24232</v>
      </c>
      <c r="J12" s="337">
        <f>+H12*I12</f>
        <v>48464</v>
      </c>
    </row>
    <row r="13" spans="1:10">
      <c r="A13" s="331"/>
      <c r="B13" s="338">
        <v>1.4</v>
      </c>
      <c r="C13" s="1524" t="s">
        <v>733</v>
      </c>
      <c r="D13" s="1524"/>
      <c r="E13" s="1524"/>
      <c r="F13" s="1524"/>
      <c r="G13" s="339" t="s">
        <v>46</v>
      </c>
      <c r="H13" s="341">
        <v>2</v>
      </c>
      <c r="I13" s="575">
        <v>31363</v>
      </c>
      <c r="J13" s="337">
        <f>+H13*I13</f>
        <v>62726</v>
      </c>
    </row>
    <row r="14" spans="1:10">
      <c r="A14" s="331"/>
      <c r="B14" s="338">
        <v>1.5</v>
      </c>
      <c r="C14" s="1524" t="s">
        <v>732</v>
      </c>
      <c r="D14" s="1524"/>
      <c r="E14" s="1524"/>
      <c r="F14" s="1524"/>
      <c r="G14" s="339" t="s">
        <v>46</v>
      </c>
      <c r="H14" s="341">
        <v>7</v>
      </c>
      <c r="I14" s="575">
        <v>241427</v>
      </c>
      <c r="J14" s="337">
        <f>+H14*I14</f>
        <v>1689989</v>
      </c>
    </row>
    <row r="15" spans="1:10">
      <c r="A15" s="331"/>
      <c r="B15" s="338">
        <v>1.6</v>
      </c>
      <c r="C15" s="1524" t="s">
        <v>731</v>
      </c>
      <c r="D15" s="1524"/>
      <c r="E15" s="1524"/>
      <c r="F15" s="1524"/>
      <c r="G15" s="339" t="s">
        <v>14</v>
      </c>
      <c r="H15" s="341">
        <v>5067</v>
      </c>
      <c r="I15" s="575">
        <v>55</v>
      </c>
      <c r="J15" s="337">
        <f>+H15*I15+42</f>
        <v>278727</v>
      </c>
    </row>
    <row r="16" spans="1:10">
      <c r="A16" s="331"/>
      <c r="B16" s="338">
        <v>2</v>
      </c>
      <c r="C16" s="1511" t="s">
        <v>730</v>
      </c>
      <c r="D16" s="1511"/>
      <c r="E16" s="1511"/>
      <c r="F16" s="1511"/>
      <c r="G16" s="335"/>
      <c r="H16" s="341"/>
      <c r="I16" s="575"/>
      <c r="J16" s="337"/>
    </row>
    <row r="17" spans="1:10" ht="33" customHeight="1">
      <c r="A17" s="331"/>
      <c r="B17" s="342">
        <v>2.1</v>
      </c>
      <c r="C17" s="1497" t="s">
        <v>729</v>
      </c>
      <c r="D17" s="1497"/>
      <c r="E17" s="1497"/>
      <c r="F17" s="1497"/>
      <c r="G17" s="339" t="s">
        <v>46</v>
      </c>
      <c r="H17" s="341">
        <v>2</v>
      </c>
      <c r="I17" s="575">
        <v>132063</v>
      </c>
      <c r="J17" s="337">
        <f>+H17*I17</f>
        <v>264126</v>
      </c>
    </row>
    <row r="18" spans="1:10">
      <c r="A18" s="331"/>
      <c r="B18" s="342">
        <v>2.2000000000000002</v>
      </c>
      <c r="C18" s="1497" t="s">
        <v>728</v>
      </c>
      <c r="D18" s="1497"/>
      <c r="E18" s="1497"/>
      <c r="F18" s="1497"/>
      <c r="G18" s="339" t="s">
        <v>46</v>
      </c>
      <c r="H18" s="341">
        <v>2</v>
      </c>
      <c r="I18" s="575">
        <v>152000</v>
      </c>
      <c r="J18" s="337">
        <f>+H18*I18</f>
        <v>304000</v>
      </c>
    </row>
    <row r="19" spans="1:10">
      <c r="A19" s="331"/>
      <c r="B19" s="338">
        <v>3</v>
      </c>
      <c r="C19" s="1511" t="s">
        <v>727</v>
      </c>
      <c r="D19" s="1511"/>
      <c r="E19" s="1511"/>
      <c r="F19" s="1511"/>
      <c r="G19" s="335"/>
      <c r="H19" s="341"/>
      <c r="I19" s="575"/>
      <c r="J19" s="337"/>
    </row>
    <row r="20" spans="1:10">
      <c r="A20" s="331"/>
      <c r="B20" s="338">
        <v>3.1</v>
      </c>
      <c r="C20" s="1512" t="s">
        <v>726</v>
      </c>
      <c r="D20" s="1512"/>
      <c r="E20" s="1512"/>
      <c r="F20" s="1512"/>
      <c r="G20" s="339" t="s">
        <v>724</v>
      </c>
      <c r="H20" s="341">
        <v>2</v>
      </c>
      <c r="I20" s="575">
        <v>13084</v>
      </c>
      <c r="J20" s="337">
        <f>+H20*I20</f>
        <v>26168</v>
      </c>
    </row>
    <row r="21" spans="1:10">
      <c r="A21" s="331"/>
      <c r="B21" s="343">
        <v>3.2</v>
      </c>
      <c r="C21" s="1512" t="s">
        <v>725</v>
      </c>
      <c r="D21" s="1512"/>
      <c r="E21" s="1512"/>
      <c r="F21" s="1512"/>
      <c r="G21" s="339" t="s">
        <v>724</v>
      </c>
      <c r="H21" s="341">
        <v>2</v>
      </c>
      <c r="I21" s="575">
        <v>2000</v>
      </c>
      <c r="J21" s="337">
        <f>+H21*I21</f>
        <v>4000</v>
      </c>
    </row>
    <row r="22" spans="1:10" ht="17.25" thickBot="1">
      <c r="A22" s="331"/>
      <c r="B22" s="382"/>
      <c r="C22" s="1513" t="s">
        <v>723</v>
      </c>
      <c r="D22" s="1513"/>
      <c r="E22" s="1513"/>
      <c r="F22" s="1513"/>
      <c r="G22" s="344"/>
      <c r="H22" s="345"/>
      <c r="I22" s="574"/>
      <c r="J22" s="346">
        <f>ROUND(SUM(J11:J21),0)</f>
        <v>3000000</v>
      </c>
    </row>
    <row r="23" spans="1:10">
      <c r="A23" s="323"/>
      <c r="B23" s="347"/>
      <c r="C23" s="348"/>
      <c r="D23" s="349"/>
      <c r="E23" s="350"/>
      <c r="F23" s="351"/>
      <c r="G23" s="352"/>
      <c r="J23" s="353"/>
    </row>
    <row r="24" spans="1:10" ht="17.25" thickBot="1">
      <c r="A24" s="323"/>
      <c r="B24" s="347"/>
      <c r="C24" s="348"/>
      <c r="D24" s="349"/>
      <c r="E24" s="350"/>
      <c r="F24" s="351"/>
      <c r="G24" s="352"/>
      <c r="J24" s="353"/>
    </row>
    <row r="25" spans="1:10" ht="47.25" customHeight="1">
      <c r="A25" s="323"/>
      <c r="B25" s="383" t="s">
        <v>722</v>
      </c>
      <c r="C25" s="354" t="s">
        <v>18</v>
      </c>
      <c r="D25" s="354" t="s">
        <v>5</v>
      </c>
      <c r="E25" s="354" t="s">
        <v>721</v>
      </c>
      <c r="F25" s="384" t="s">
        <v>720</v>
      </c>
      <c r="G25" s="354" t="s">
        <v>719</v>
      </c>
      <c r="H25" s="385" t="s">
        <v>718</v>
      </c>
      <c r="I25" s="384" t="s">
        <v>45</v>
      </c>
      <c r="J25" s="386" t="s">
        <v>717</v>
      </c>
    </row>
    <row r="26" spans="1:10" ht="33">
      <c r="A26" s="323"/>
      <c r="B26" s="355">
        <v>4</v>
      </c>
      <c r="C26" s="356" t="s">
        <v>716</v>
      </c>
      <c r="D26" s="357"/>
      <c r="E26" s="357"/>
      <c r="F26" s="357"/>
      <c r="G26" s="357"/>
      <c r="H26" s="357"/>
      <c r="I26" s="357"/>
      <c r="J26" s="358"/>
    </row>
    <row r="27" spans="1:10">
      <c r="A27" s="323"/>
      <c r="B27" s="359" t="s">
        <v>63</v>
      </c>
      <c r="C27" s="360" t="s">
        <v>715</v>
      </c>
      <c r="D27" s="387" t="s">
        <v>714</v>
      </c>
      <c r="E27" s="388">
        <v>1</v>
      </c>
      <c r="F27" s="361">
        <v>2000000</v>
      </c>
      <c r="G27" s="362">
        <v>2.5</v>
      </c>
      <c r="H27" s="389">
        <v>1</v>
      </c>
      <c r="I27" s="390">
        <v>0.8</v>
      </c>
      <c r="J27" s="391">
        <f>F27*E27*H27*I27*G27</f>
        <v>4000000</v>
      </c>
    </row>
    <row r="28" spans="1:10" ht="17.25" thickBot="1">
      <c r="A28" s="323"/>
      <c r="B28" s="1514" t="s">
        <v>713</v>
      </c>
      <c r="C28" s="1515"/>
      <c r="D28" s="1515"/>
      <c r="E28" s="1515"/>
      <c r="F28" s="1515"/>
      <c r="G28" s="1515"/>
      <c r="H28" s="1515"/>
      <c r="I28" s="1516"/>
      <c r="J28" s="392">
        <f>ROUND(SUM(J27:J27),0)</f>
        <v>4000000</v>
      </c>
    </row>
    <row r="29" spans="1:10">
      <c r="A29" s="323"/>
      <c r="B29" s="347"/>
      <c r="C29" s="348"/>
      <c r="D29" s="349"/>
      <c r="E29" s="350"/>
      <c r="F29" s="351"/>
      <c r="G29" s="352"/>
      <c r="J29" s="353"/>
    </row>
    <row r="30" spans="1:10" s="324" customFormat="1" ht="17.25" thickBot="1">
      <c r="A30" s="393"/>
      <c r="B30" s="347"/>
      <c r="C30" s="394"/>
      <c r="D30" s="349"/>
      <c r="E30" s="350"/>
      <c r="F30" s="351"/>
      <c r="G30" s="352"/>
      <c r="J30" s="363"/>
    </row>
    <row r="31" spans="1:10" s="365" customFormat="1" ht="15" customHeight="1">
      <c r="A31" s="395"/>
      <c r="B31" s="1520" t="s">
        <v>712</v>
      </c>
      <c r="C31" s="1521"/>
      <c r="D31" s="1521"/>
      <c r="E31" s="1521"/>
      <c r="F31" s="1521"/>
      <c r="G31" s="1521"/>
      <c r="H31" s="1521"/>
      <c r="I31" s="1521"/>
      <c r="J31" s="364">
        <f>+J22+J28</f>
        <v>7000000</v>
      </c>
    </row>
    <row r="32" spans="1:10" s="324" customFormat="1" ht="23.25" customHeight="1">
      <c r="A32" s="323"/>
      <c r="B32" s="1522" t="s">
        <v>711</v>
      </c>
      <c r="C32" s="1523"/>
      <c r="D32" s="1523"/>
      <c r="E32" s="1523"/>
      <c r="F32" s="1523"/>
      <c r="G32" s="1523"/>
      <c r="H32" s="1523"/>
      <c r="I32" s="1523"/>
      <c r="J32" s="366">
        <v>0</v>
      </c>
    </row>
    <row r="33" spans="1:10" s="324" customFormat="1" ht="23.25" customHeight="1">
      <c r="A33" s="323"/>
      <c r="B33" s="1522" t="s">
        <v>710</v>
      </c>
      <c r="C33" s="1523"/>
      <c r="D33" s="1523"/>
      <c r="E33" s="1523"/>
      <c r="F33" s="1523"/>
      <c r="G33" s="1523"/>
      <c r="H33" s="1523"/>
      <c r="I33" s="1523"/>
      <c r="J33" s="366">
        <v>0</v>
      </c>
    </row>
    <row r="34" spans="1:10" s="324" customFormat="1" ht="23.25" customHeight="1">
      <c r="A34" s="323"/>
      <c r="B34" s="1522" t="s">
        <v>709</v>
      </c>
      <c r="C34" s="1523"/>
      <c r="D34" s="1523"/>
      <c r="E34" s="1523"/>
      <c r="F34" s="1523"/>
      <c r="G34" s="1523"/>
      <c r="H34" s="1523"/>
      <c r="I34" s="1523"/>
      <c r="J34" s="366">
        <v>0</v>
      </c>
    </row>
    <row r="35" spans="1:10" s="324" customFormat="1" ht="23.25" customHeight="1" thickBot="1">
      <c r="A35" s="323"/>
      <c r="B35" s="1495" t="s">
        <v>708</v>
      </c>
      <c r="C35" s="1496"/>
      <c r="D35" s="1496"/>
      <c r="E35" s="1496"/>
      <c r="F35" s="1496"/>
      <c r="G35" s="1496"/>
      <c r="H35" s="1496"/>
      <c r="I35" s="1496"/>
      <c r="J35" s="367">
        <f>ROUND(J31+J32+J33+J34,0)</f>
        <v>7000000</v>
      </c>
    </row>
    <row r="36" spans="1:10" s="324" customFormat="1" ht="23.25" customHeight="1">
      <c r="A36" s="323"/>
      <c r="B36" s="368"/>
      <c r="C36" s="369"/>
      <c r="D36" s="370"/>
      <c r="E36" s="371"/>
      <c r="F36" s="372"/>
      <c r="G36" s="373"/>
      <c r="J36" s="363"/>
    </row>
    <row r="37" spans="1:10" s="324" customFormat="1" ht="23.25" customHeight="1">
      <c r="A37" s="323"/>
      <c r="B37" s="1517" t="s">
        <v>707</v>
      </c>
      <c r="C37" s="1518"/>
      <c r="D37" s="1518"/>
      <c r="E37" s="1518"/>
      <c r="F37" s="1518"/>
      <c r="G37" s="1518"/>
      <c r="H37" s="1518"/>
      <c r="I37" s="1518"/>
      <c r="J37" s="1519"/>
    </row>
    <row r="38" spans="1:10">
      <c r="A38" s="374"/>
      <c r="B38" s="1498" t="s">
        <v>706</v>
      </c>
      <c r="C38" s="1499"/>
      <c r="D38" s="1499"/>
      <c r="E38" s="1499"/>
      <c r="F38" s="1499"/>
      <c r="G38" s="1499"/>
      <c r="H38" s="1499"/>
      <c r="I38" s="1499"/>
      <c r="J38" s="1500"/>
    </row>
    <row r="39" spans="1:10" ht="13.9" customHeight="1">
      <c r="A39" s="374"/>
      <c r="B39" s="532" t="s">
        <v>705</v>
      </c>
      <c r="C39" s="533"/>
      <c r="D39" s="533"/>
      <c r="E39" s="533"/>
      <c r="F39" s="533"/>
      <c r="G39" s="533"/>
      <c r="H39" s="533"/>
      <c r="I39" s="533"/>
      <c r="J39" s="534"/>
    </row>
    <row r="40" spans="1:10" ht="66" customHeight="1">
      <c r="A40" s="374"/>
      <c r="B40" s="535"/>
      <c r="C40" s="536"/>
      <c r="D40" s="536"/>
      <c r="E40" s="536"/>
      <c r="F40" s="536"/>
      <c r="G40" s="536"/>
      <c r="H40" s="536"/>
      <c r="I40" s="536"/>
      <c r="J40" s="537"/>
    </row>
    <row r="41" spans="1:10" ht="42" customHeight="1">
      <c r="A41" s="374"/>
      <c r="B41" s="535"/>
      <c r="C41" s="536"/>
      <c r="D41" s="536"/>
      <c r="E41" s="536"/>
      <c r="F41" s="536"/>
      <c r="G41" s="536"/>
      <c r="H41" s="536"/>
      <c r="I41" s="536"/>
      <c r="J41" s="537"/>
    </row>
    <row r="42" spans="1:10">
      <c r="A42" s="374"/>
      <c r="B42" s="535"/>
      <c r="C42" s="1023" t="s">
        <v>12</v>
      </c>
      <c r="D42" s="536"/>
      <c r="E42" s="536"/>
      <c r="F42" s="536"/>
      <c r="G42" s="536"/>
      <c r="H42" s="536"/>
      <c r="I42" s="536"/>
      <c r="J42" s="537"/>
    </row>
    <row r="43" spans="1:10">
      <c r="A43" s="374"/>
      <c r="B43" s="535"/>
      <c r="C43" s="1025" t="s">
        <v>1084</v>
      </c>
      <c r="D43" s="536"/>
      <c r="E43" s="536"/>
      <c r="F43" s="536"/>
      <c r="G43" s="536"/>
      <c r="H43" s="536"/>
      <c r="I43" s="536"/>
      <c r="J43" s="537"/>
    </row>
    <row r="44" spans="1:10">
      <c r="A44" s="374"/>
      <c r="B44" s="535"/>
      <c r="C44" s="1023" t="s">
        <v>1085</v>
      </c>
      <c r="D44" s="536"/>
      <c r="E44" s="536"/>
      <c r="F44" s="536"/>
      <c r="G44" s="536"/>
      <c r="H44" s="536"/>
      <c r="I44" s="536"/>
      <c r="J44" s="537"/>
    </row>
    <row r="45" spans="1:10" ht="15" customHeight="1" thickBot="1">
      <c r="A45" s="375"/>
      <c r="B45" s="1492"/>
      <c r="C45" s="1493"/>
      <c r="D45" s="1493"/>
      <c r="E45" s="1493"/>
      <c r="F45" s="1493"/>
      <c r="G45" s="1493"/>
      <c r="H45" s="1493"/>
      <c r="I45" s="1493"/>
      <c r="J45" s="1494"/>
    </row>
  </sheetData>
  <mergeCells count="29">
    <mergeCell ref="C17:F17"/>
    <mergeCell ref="C18:F18"/>
    <mergeCell ref="C12:F12"/>
    <mergeCell ref="C13:F13"/>
    <mergeCell ref="C14:F14"/>
    <mergeCell ref="C15:F15"/>
    <mergeCell ref="C16:F16"/>
    <mergeCell ref="B28:I28"/>
    <mergeCell ref="B37:J37"/>
    <mergeCell ref="B31:I31"/>
    <mergeCell ref="B32:I32"/>
    <mergeCell ref="B33:I33"/>
    <mergeCell ref="B34:I34"/>
    <mergeCell ref="B45:J45"/>
    <mergeCell ref="B35:I35"/>
    <mergeCell ref="B1:J1"/>
    <mergeCell ref="B2:J2"/>
    <mergeCell ref="B3:J3"/>
    <mergeCell ref="C11:F11"/>
    <mergeCell ref="B38:J38"/>
    <mergeCell ref="B5:F5"/>
    <mergeCell ref="G5:J5"/>
    <mergeCell ref="C6:F6"/>
    <mergeCell ref="C8:F8"/>
    <mergeCell ref="C10:F10"/>
    <mergeCell ref="C19:F19"/>
    <mergeCell ref="C20:F20"/>
    <mergeCell ref="C21:F21"/>
    <mergeCell ref="C22:F22"/>
  </mergeCells>
  <conditionalFormatting sqref="B8:C8">
    <cfRule type="cellIs" dxfId="0" priority="1" operator="equal">
      <formula>"ESCRIBA AQUÍ EL NOMBRE DEL CAPITULO"</formula>
    </cfRule>
  </conditionalFormatting>
  <printOptions horizontalCentered="1"/>
  <pageMargins left="0.23622047244094491" right="0.23622047244094491" top="1.3385826771653544" bottom="0.74803149606299213" header="0.31496062992125984" footer="0.31496062992125984"/>
  <pageSetup paperSize="9" scale="57" orientation="portrait" r:id="rId1"/>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B9B9C3A-82FB-4A98-BEFF-8535D641171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INTERVENCION </vt:lpstr>
      <vt:lpstr>CANT OBRA</vt:lpstr>
      <vt:lpstr>RED DE ALCANTARILLADO </vt:lpstr>
      <vt:lpstr>NEW GPE-FR-07 IDENTIF DE NECES</vt:lpstr>
      <vt:lpstr>CRONOGRAMA</vt:lpstr>
      <vt:lpstr>A.I.U </vt:lpstr>
      <vt:lpstr>Factor Multiplicador Obra</vt:lpstr>
      <vt:lpstr>PREC-BASE ALC</vt:lpstr>
      <vt:lpstr>PMA </vt:lpstr>
      <vt:lpstr>PMT </vt:lpstr>
      <vt:lpstr>'A.I.U '!Área_de_impresión</vt:lpstr>
      <vt:lpstr>'Factor Multiplicador Obra'!Área_de_impresión</vt:lpstr>
      <vt:lpstr>'INTERVENCION '!Área_de_impresión</vt:lpstr>
      <vt:lpstr>'NEW GPE-FR-07 IDENTIF DE NECES'!Área_de_impresión</vt:lpstr>
      <vt:lpstr>'PMA '!Área_de_impresión</vt:lpstr>
      <vt:lpstr>'PMT '!Área_de_impresión</vt:lpstr>
      <vt:lpstr>'PREC-BASE ALC'!Área_de_impresión</vt:lpstr>
      <vt:lpstr>'RED DE ALCANTARILLADO '!Área_de_impresión</vt:lpstr>
      <vt:lpstr>'INTERVENCION '!Títulos_a_imprimir</vt:lpstr>
      <vt:lpstr>'PREC-BASE ALC'!Títulos_a_imprimir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Quintero</dc:creator>
  <cp:lastModifiedBy>Jhonatan Ramirez</cp:lastModifiedBy>
  <cp:lastPrinted>2025-09-04T20:15:04Z</cp:lastPrinted>
  <dcterms:created xsi:type="dcterms:W3CDTF">2025-01-27T23:13:01Z</dcterms:created>
  <dcterms:modified xsi:type="dcterms:W3CDTF">2025-10-01T21:03:46Z</dcterms:modified>
</cp:coreProperties>
</file>