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ROSI\Documents\SED\IEO\I.E. MARIA REINA\CONTRATO\BALANCE AJUSTE DE MAYORES Y MENORES CAN\"/>
    </mc:Choice>
  </mc:AlternateContent>
  <bookViews>
    <workbookView xWindow="0" yWindow="0" windowWidth="12270" windowHeight="7035"/>
  </bookViews>
  <sheets>
    <sheet name="YCO" sheetId="2" r:id="rId1"/>
    <sheet name="apu tuberia" sheetId="3" state="hidden" r:id="rId2"/>
  </sheets>
  <definedNames>
    <definedName name="_xlnm.Print_Area" localSheetId="0">YCO!$A$1:$P$29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6" i="2" l="1"/>
  <c r="M5" i="2" l="1"/>
  <c r="O5" i="2" s="1"/>
  <c r="M6" i="2"/>
  <c r="O6" i="2" s="1"/>
  <c r="M7" i="2"/>
  <c r="M8" i="2"/>
  <c r="M9" i="2"/>
  <c r="M10" i="2"/>
  <c r="O10" i="2" s="1"/>
  <c r="M11" i="2"/>
  <c r="O11" i="2" s="1"/>
  <c r="M12" i="2"/>
  <c r="O12" i="2" s="1"/>
  <c r="M13" i="2"/>
  <c r="O13" i="2" s="1"/>
  <c r="M14" i="2"/>
  <c r="O14" i="2" s="1"/>
  <c r="M15" i="2"/>
  <c r="O15" i="2" s="1"/>
  <c r="M17" i="2"/>
  <c r="M18" i="2"/>
  <c r="M19" i="2"/>
  <c r="M20" i="2"/>
  <c r="M21" i="2"/>
  <c r="M22" i="2"/>
  <c r="O22" i="2" s="1"/>
  <c r="M23" i="2"/>
  <c r="O23" i="2" s="1"/>
  <c r="O7" i="2"/>
  <c r="O8" i="2"/>
  <c r="O9" i="2"/>
  <c r="O17" i="2"/>
  <c r="O18" i="2"/>
  <c r="O19" i="2"/>
  <c r="O20" i="2"/>
  <c r="O21" i="2"/>
  <c r="O4" i="2"/>
  <c r="H24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5" i="2"/>
  <c r="N4" i="2"/>
  <c r="M4" i="2"/>
  <c r="H23" i="2"/>
  <c r="H5" i="2" l="1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4" i="2"/>
  <c r="H26" i="2" l="1"/>
  <c r="H25" i="2" l="1"/>
  <c r="H27" i="2"/>
  <c r="H28" i="2" l="1"/>
  <c r="H29" i="2" s="1"/>
  <c r="M16" i="2" l="1"/>
  <c r="O16" i="2" s="1"/>
  <c r="O24" i="2" s="1"/>
  <c r="O26" i="2" l="1"/>
  <c r="O27" i="2"/>
  <c r="O25" i="2"/>
  <c r="L24" i="2"/>
  <c r="O28" i="2" l="1"/>
  <c r="O29" i="2" s="1"/>
  <c r="L29" i="2" s="1"/>
</calcChain>
</file>

<file path=xl/sharedStrings.xml><?xml version="1.0" encoding="utf-8"?>
<sst xmlns="http://schemas.openxmlformats.org/spreadsheetml/2006/main" count="65" uniqueCount="44">
  <si>
    <t>ITEM</t>
  </si>
  <si>
    <t>DESCRIPCION ACTIVIDAD</t>
  </si>
  <si>
    <t>UNIT.</t>
  </si>
  <si>
    <t>CANT.</t>
  </si>
  <si>
    <t>VALOR UNITARIO</t>
  </si>
  <si>
    <t>VALOR PARCIAL</t>
  </si>
  <si>
    <t>UND</t>
  </si>
  <si>
    <t>ML</t>
  </si>
  <si>
    <t>M2</t>
  </si>
  <si>
    <t xml:space="preserve">TOTAL COSTOS </t>
  </si>
  <si>
    <t>AUI 30%</t>
  </si>
  <si>
    <t>TOTAL</t>
  </si>
  <si>
    <t>BALANCE</t>
  </si>
  <si>
    <t>CONDICIONES ACTUALIZADAS</t>
  </si>
  <si>
    <t>MAYORES CANTIDADES</t>
  </si>
  <si>
    <t>MENORES CANTIDADES</t>
  </si>
  <si>
    <t>NUEVAS CANTIDADES</t>
  </si>
  <si>
    <t xml:space="preserve">VALOR UNITARIO  </t>
  </si>
  <si>
    <t xml:space="preserve">CANTIDAD </t>
  </si>
  <si>
    <t xml:space="preserve">VALOR UNITARIO </t>
  </si>
  <si>
    <t xml:space="preserve">VALOR PARCIAL </t>
  </si>
  <si>
    <t>LIMPIEZA A MANO</t>
  </si>
  <si>
    <t>CERRAMIENTO PROVISIONAL PARA OBRAS</t>
  </si>
  <si>
    <t>DESMONTE Y RETIRO DE LAMINAS DE ETERNIT DE CUBIERTAS</t>
  </si>
  <si>
    <t>DESMONTE DE LUMINARIAS</t>
  </si>
  <si>
    <t>DESMONTE DE CIELO RASO</t>
  </si>
  <si>
    <t>DESMONTE  DE  SANITARIOS</t>
  </si>
  <si>
    <t>DEMOLICION DE PAÑETE EN MURO EXISTENTE</t>
  </si>
  <si>
    <r>
      <rPr>
        <sz val="10"/>
        <rFont val="Calibri"/>
        <family val="2"/>
        <scheme val="minor"/>
      </rPr>
      <t>SUMINISTRO E INSTALACION DE SANITARIO DE TANQUE BLANCO. PARA
BATERIAS DE BAÑOS.</t>
    </r>
  </si>
  <si>
    <t>SUMINISTRO E INSTALACIÓN CUBIERTA TEJA UPVC</t>
  </si>
  <si>
    <t>RETIRO Y DESMONTE DE VENTILADORES</t>
  </si>
  <si>
    <r>
      <rPr>
        <sz val="10"/>
        <rFont val="Calibri"/>
        <family val="2"/>
        <scheme val="minor"/>
      </rPr>
      <t>PAÑETE IMPERMEABILIZADO (MUROS) MORTERO 1:4 (ZONAS DUCHAS).
INCLUYE FILOS Y DILATACIONES</t>
    </r>
  </si>
  <si>
    <r>
      <rPr>
        <sz val="10"/>
        <rFont val="Calibri"/>
        <family val="2"/>
        <scheme val="minor"/>
      </rPr>
      <t>APLICACIÓN DE ESTUCO ACRILICO TEXTURIZADO PARA RESANE DE MUROS
EXTERIORES</t>
    </r>
  </si>
  <si>
    <t>APLICACIÓN DE PINTURA TIPO 1 PARA MUROS</t>
  </si>
  <si>
    <t>SUMINISTRO E INSTALACION DE CIELO RASO EN DRY WALL 1/2"</t>
  </si>
  <si>
    <t>SUMINISTRO E INSTALACION DE VENTILADOR</t>
  </si>
  <si>
    <t>SUMINISTRO Y MONTAJE LÁMPARAS PARA OFICINAS Y AULAS.</t>
  </si>
  <si>
    <t>MANTENIMIENTO DE LA ESTRUCTURA DE CUBIERTA. INCLUYE SANEADO, LIMPIEZA, PINTURA ANTICORROSIVA Y ESMALTE.</t>
  </si>
  <si>
    <t>MANTENIMENTO GENERAL A REDES ELECTRICAS .</t>
  </si>
  <si>
    <t>MANTENIMIENTO DE REJA DE ENTRADA PRINCIPAL</t>
  </si>
  <si>
    <t>ADMINISTRACION (20%)</t>
  </si>
  <si>
    <t>UTILIDAD (6%)</t>
  </si>
  <si>
    <t>IMPREVISTOS  (4%)</t>
  </si>
  <si>
    <t>SUMINISTRO E INSTALACION DE PERFILES EN C GALVANIZADO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</si>
</sst>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&quot;$&quot;\ #,##0.00;[Red]\-&quot;$&quot;\ #,##0.00"/>
    <numFmt numFmtId="165" formatCode="_-&quot;$&quot;\ * #,##0.00_-;\-&quot;$&quot;\ * #,##0.00_-;_-&quot;$&quot;\ * &quot;-&quot;??_-;_-@_-"/>
    <numFmt numFmtId="166" formatCode="_([$$-240A]\ * #,##0.00_);_([$$-240A]\ * \(#,##0.00\);_([$$-240A]\ * &quot;-&quot;??_);_(@_)"/>
    <numFmt numFmtId="167" formatCode="&quot;$&quot;\ #,##0.00;[Red]&quot;$&quot;\ \-#,##0.00"/>
    <numFmt numFmtId="168" formatCode="&quot;$&quot;\ #,##0;[Red]&quot;$&quot;\ \-#,##0"/>
    <numFmt numFmtId="169" formatCode="_-[$$-409]* #,##0.00_ ;_-[$$-409]* \-#,##0.00\ ;_-[$$-409]* &quot;-&quot;??_ ;_-@_ "/>
    <numFmt numFmtId="170" formatCode="_-[$$-240A]\ * #,##0.00_-;\-[$$-240A]\ * #,##0.00_-;_-[$$-240A]\ * &quot;-&quot;??_-;_-@_-"/>
    <numFmt numFmtId="171" formatCode="_-[$$-240A]\ * #,##0.0000000000000_-;\-[$$-240A]\ * #,##0.0000000000000_-;_-[$$-240A]\ 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  <font>
      <sz val="1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rgb="FF000000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55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top" wrapText="1"/>
    </xf>
    <xf numFmtId="166" fontId="3" fillId="0" borderId="5" xfId="2" applyNumberFormat="1" applyFont="1" applyFill="1" applyBorder="1" applyAlignment="1">
      <alignment vertical="top"/>
    </xf>
    <xf numFmtId="0" fontId="4" fillId="2" borderId="11" xfId="0" applyFont="1" applyFill="1" applyBorder="1" applyAlignment="1">
      <alignment vertical="top"/>
    </xf>
    <xf numFmtId="167" fontId="4" fillId="2" borderId="12" xfId="0" applyNumberFormat="1" applyFont="1" applyFill="1" applyBorder="1" applyAlignment="1">
      <alignment vertical="top"/>
    </xf>
    <xf numFmtId="0" fontId="3" fillId="0" borderId="0" xfId="0" applyFont="1" applyAlignment="1">
      <alignment horizontal="center" vertical="top"/>
    </xf>
    <xf numFmtId="0" fontId="2" fillId="0" borderId="0" xfId="0" applyFont="1" applyAlignment="1">
      <alignment vertical="top"/>
    </xf>
    <xf numFmtId="168" fontId="2" fillId="2" borderId="10" xfId="0" applyNumberFormat="1" applyFont="1" applyFill="1" applyBorder="1" applyAlignment="1">
      <alignment vertical="top"/>
    </xf>
    <xf numFmtId="169" fontId="3" fillId="0" borderId="0" xfId="0" applyNumberFormat="1" applyFont="1" applyAlignment="1">
      <alignment vertical="top"/>
    </xf>
    <xf numFmtId="167" fontId="4" fillId="2" borderId="10" xfId="0" applyNumberFormat="1" applyFont="1" applyFill="1" applyBorder="1" applyAlignment="1">
      <alignment vertical="top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164" fontId="6" fillId="2" borderId="11" xfId="0" applyNumberFormat="1" applyFont="1" applyFill="1" applyBorder="1" applyAlignment="1">
      <alignment vertical="top"/>
    </xf>
    <xf numFmtId="0" fontId="7" fillId="0" borderId="5" xfId="0" applyFont="1" applyBorder="1" applyAlignment="1">
      <alignment horizontal="left" vertical="top" wrapText="1"/>
    </xf>
    <xf numFmtId="0" fontId="9" fillId="0" borderId="5" xfId="0" applyFont="1" applyBorder="1" applyAlignment="1">
      <alignment horizontal="left" vertical="top" wrapText="1"/>
    </xf>
    <xf numFmtId="0" fontId="7" fillId="0" borderId="8" xfId="0" applyFont="1" applyBorder="1" applyAlignment="1">
      <alignment horizontal="left" vertical="top" wrapText="1"/>
    </xf>
    <xf numFmtId="0" fontId="0" fillId="0" borderId="5" xfId="0" applyFill="1" applyBorder="1"/>
    <xf numFmtId="0" fontId="7" fillId="0" borderId="5" xfId="0" applyFont="1" applyFill="1" applyBorder="1" applyAlignment="1">
      <alignment horizontal="center" vertical="top" wrapText="1"/>
    </xf>
    <xf numFmtId="1" fontId="8" fillId="0" borderId="5" xfId="0" applyNumberFormat="1" applyFont="1" applyFill="1" applyBorder="1" applyAlignment="1">
      <alignment horizontal="center" vertical="top" shrinkToFit="1"/>
    </xf>
    <xf numFmtId="166" fontId="3" fillId="0" borderId="5" xfId="1" applyNumberFormat="1" applyFont="1" applyFill="1" applyBorder="1" applyAlignment="1">
      <alignment vertical="top"/>
    </xf>
    <xf numFmtId="166" fontId="2" fillId="0" borderId="16" xfId="1" applyNumberFormat="1" applyFont="1" applyFill="1" applyBorder="1" applyAlignment="1">
      <alignment vertical="top"/>
    </xf>
    <xf numFmtId="0" fontId="3" fillId="0" borderId="4" xfId="0" applyFont="1" applyFill="1" applyBorder="1" applyAlignment="1">
      <alignment horizontal="center" vertical="top"/>
    </xf>
    <xf numFmtId="0" fontId="3" fillId="0" borderId="5" xfId="0" applyFont="1" applyFill="1" applyBorder="1" applyAlignment="1">
      <alignment horizontal="center" vertical="top"/>
    </xf>
    <xf numFmtId="0" fontId="3" fillId="0" borderId="6" xfId="0" applyFont="1" applyFill="1" applyBorder="1" applyAlignment="1">
      <alignment horizontal="center" vertical="top"/>
    </xf>
    <xf numFmtId="165" fontId="4" fillId="0" borderId="6" xfId="0" applyNumberFormat="1" applyFont="1" applyFill="1" applyBorder="1" applyAlignment="1">
      <alignment horizontal="center" vertical="top"/>
    </xf>
    <xf numFmtId="0" fontId="0" fillId="0" borderId="4" xfId="0" applyFill="1" applyBorder="1"/>
    <xf numFmtId="0" fontId="0" fillId="0" borderId="6" xfId="0" applyFill="1" applyBorder="1"/>
    <xf numFmtId="2" fontId="0" fillId="0" borderId="4" xfId="0" applyNumberFormat="1" applyFill="1" applyBorder="1"/>
    <xf numFmtId="165" fontId="0" fillId="0" borderId="6" xfId="1" applyFont="1" applyFill="1" applyBorder="1"/>
    <xf numFmtId="2" fontId="8" fillId="0" borderId="5" xfId="0" applyNumberFormat="1" applyFont="1" applyFill="1" applyBorder="1" applyAlignment="1">
      <alignment horizontal="center" vertical="top" shrinkToFit="1"/>
    </xf>
    <xf numFmtId="0" fontId="7" fillId="0" borderId="5" xfId="0" applyFont="1" applyFill="1" applyBorder="1" applyAlignment="1">
      <alignment horizontal="center" wrapText="1"/>
    </xf>
    <xf numFmtId="0" fontId="7" fillId="0" borderId="8" xfId="0" applyFont="1" applyFill="1" applyBorder="1" applyAlignment="1">
      <alignment horizontal="center" vertical="top" wrapText="1"/>
    </xf>
    <xf numFmtId="1" fontId="8" fillId="0" borderId="8" xfId="0" applyNumberFormat="1" applyFont="1" applyFill="1" applyBorder="1" applyAlignment="1">
      <alignment horizontal="center" vertical="top" shrinkToFit="1"/>
    </xf>
    <xf numFmtId="2" fontId="3" fillId="0" borderId="5" xfId="0" applyNumberFormat="1" applyFont="1" applyFill="1" applyBorder="1" applyAlignment="1">
      <alignment horizontal="center" vertical="top"/>
    </xf>
    <xf numFmtId="2" fontId="0" fillId="0" borderId="5" xfId="0" applyNumberFormat="1" applyFill="1" applyBorder="1"/>
    <xf numFmtId="1" fontId="10" fillId="0" borderId="4" xfId="0" applyNumberFormat="1" applyFont="1" applyFill="1" applyBorder="1" applyAlignment="1">
      <alignment horizontal="center" vertical="top" shrinkToFit="1"/>
    </xf>
    <xf numFmtId="0" fontId="2" fillId="0" borderId="4" xfId="0" applyFont="1" applyFill="1" applyBorder="1" applyAlignment="1">
      <alignment horizontal="center" vertical="top"/>
    </xf>
    <xf numFmtId="0" fontId="11" fillId="0" borderId="4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166" fontId="3" fillId="0" borderId="5" xfId="0" applyNumberFormat="1" applyFont="1" applyFill="1" applyBorder="1" applyAlignment="1">
      <alignment horizontal="center" vertical="top"/>
    </xf>
    <xf numFmtId="171" fontId="2" fillId="0" borderId="0" xfId="0" applyNumberFormat="1" applyFont="1" applyAlignment="1">
      <alignment vertical="top"/>
    </xf>
    <xf numFmtId="165" fontId="0" fillId="0" borderId="0" xfId="0" applyNumberFormat="1"/>
    <xf numFmtId="170" fontId="0" fillId="0" borderId="0" xfId="0" applyNumberFormat="1"/>
    <xf numFmtId="0" fontId="4" fillId="2" borderId="9" xfId="0" applyFont="1" applyFill="1" applyBorder="1" applyAlignment="1">
      <alignment horizontal="center" vertical="top"/>
    </xf>
    <xf numFmtId="0" fontId="4" fillId="2" borderId="15" xfId="0" applyFont="1" applyFill="1" applyBorder="1" applyAlignment="1">
      <alignment horizontal="center" vertical="top"/>
    </xf>
    <xf numFmtId="0" fontId="0" fillId="0" borderId="9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0" xfId="0" applyBorder="1" applyAlignment="1">
      <alignment horizontal="center"/>
    </xf>
    <xf numFmtId="0" fontId="5" fillId="2" borderId="13" xfId="0" applyFont="1" applyFill="1" applyBorder="1" applyAlignment="1">
      <alignment horizontal="left" vertical="top"/>
    </xf>
    <xf numFmtId="0" fontId="5" fillId="2" borderId="14" xfId="0" applyFont="1" applyFill="1" applyBorder="1" applyAlignment="1">
      <alignment horizontal="left" vertical="top"/>
    </xf>
    <xf numFmtId="0" fontId="4" fillId="2" borderId="9" xfId="0" applyFont="1" applyFill="1" applyBorder="1" applyAlignment="1">
      <alignment horizontal="left" vertical="top"/>
    </xf>
    <xf numFmtId="0" fontId="4" fillId="2" borderId="10" xfId="0" applyFont="1" applyFill="1" applyBorder="1" applyAlignment="1">
      <alignment horizontal="left" vertical="top"/>
    </xf>
  </cellXfs>
  <cellStyles count="3">
    <cellStyle name="Moneda" xfId="1" builtinId="4"/>
    <cellStyle name="Moneda 2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241735</xdr:colOff>
      <xdr:row>0</xdr:row>
      <xdr:rowOff>120650</xdr:rowOff>
    </xdr:from>
    <xdr:to>
      <xdr:col>5</xdr:col>
      <xdr:colOff>260351</xdr:colOff>
      <xdr:row>18</xdr:row>
      <xdr:rowOff>48035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4FCECAE5-DC5D-7EC1-24F5-167661D803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1735" y="120650"/>
          <a:ext cx="3828616" cy="3242085"/>
        </a:xfrm>
        <a:prstGeom prst="rect">
          <a:avLst/>
        </a:prstGeom>
      </xdr:spPr>
    </xdr:pic>
    <xdr:clientData/>
  </xdr:twoCellAnchor>
  <xdr:twoCellAnchor editAs="oneCell">
    <xdr:from>
      <xdr:col>5</xdr:col>
      <xdr:colOff>425450</xdr:colOff>
      <xdr:row>1</xdr:row>
      <xdr:rowOff>56061</xdr:rowOff>
    </xdr:from>
    <xdr:to>
      <xdr:col>10</xdr:col>
      <xdr:colOff>725102</xdr:colOff>
      <xdr:row>17</xdr:row>
      <xdr:rowOff>169169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3F1DF7D-C3F7-E923-C235-D78F6978AC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235450" y="240211"/>
          <a:ext cx="4109652" cy="305950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17</xdr:col>
      <xdr:colOff>344756</xdr:colOff>
      <xdr:row>56</xdr:row>
      <xdr:rowOff>146970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7E2FEA3E-FB6D-6332-1140-25ABFF3A96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3867150"/>
          <a:ext cx="13298756" cy="65922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tabSelected="1" view="pageBreakPreview" topLeftCell="E1" zoomScale="90" zoomScaleNormal="90" zoomScaleSheetLayoutView="90" workbookViewId="0">
      <selection activeCell="K1" sqref="K1"/>
    </sheetView>
  </sheetViews>
  <sheetFormatPr baseColWidth="10" defaultRowHeight="14.25" x14ac:dyDescent="0.45"/>
  <cols>
    <col min="1" max="1" width="15.3984375" bestFit="1" customWidth="1"/>
    <col min="3" max="3" width="5.3984375" bestFit="1" customWidth="1"/>
    <col min="4" max="4" width="32.1328125" customWidth="1"/>
    <col min="7" max="7" width="13.86328125" bestFit="1" customWidth="1"/>
    <col min="8" max="8" width="21.1328125" bestFit="1" customWidth="1"/>
    <col min="9" max="9" width="11.59765625" bestFit="1" customWidth="1"/>
    <col min="10" max="10" width="11.59765625" customWidth="1"/>
    <col min="11" max="11" width="11.59765625" bestFit="1" customWidth="1"/>
    <col min="12" max="12" width="19" bestFit="1" customWidth="1"/>
    <col min="13" max="13" width="12" customWidth="1"/>
    <col min="14" max="14" width="19" bestFit="1" customWidth="1"/>
    <col min="15" max="15" width="21.86328125" bestFit="1" customWidth="1"/>
    <col min="16" max="16" width="15.3984375" bestFit="1" customWidth="1"/>
  </cols>
  <sheetData>
    <row r="1" spans="3:16" ht="14.65" thickBot="1" x14ac:dyDescent="0.5"/>
    <row r="2" spans="3:16" ht="14.65" thickBot="1" x14ac:dyDescent="0.5">
      <c r="I2" s="48" t="s">
        <v>12</v>
      </c>
      <c r="J2" s="49"/>
      <c r="K2" s="49"/>
      <c r="L2" s="50"/>
      <c r="M2" s="48" t="s">
        <v>13</v>
      </c>
      <c r="N2" s="49"/>
      <c r="O2" s="50"/>
    </row>
    <row r="3" spans="3:16" ht="23.25" x14ac:dyDescent="0.45">
      <c r="C3" s="1" t="s">
        <v>0</v>
      </c>
      <c r="D3" s="2" t="s">
        <v>1</v>
      </c>
      <c r="E3" s="2" t="s">
        <v>2</v>
      </c>
      <c r="F3" s="2" t="s">
        <v>3</v>
      </c>
      <c r="G3" s="2" t="s">
        <v>4</v>
      </c>
      <c r="H3" s="13" t="s">
        <v>5</v>
      </c>
      <c r="I3" s="14" t="s">
        <v>14</v>
      </c>
      <c r="J3" s="3" t="s">
        <v>15</v>
      </c>
      <c r="K3" s="3" t="s">
        <v>16</v>
      </c>
      <c r="L3" s="3" t="s">
        <v>17</v>
      </c>
      <c r="M3" s="14" t="s">
        <v>18</v>
      </c>
      <c r="N3" s="3" t="s">
        <v>19</v>
      </c>
      <c r="O3" s="3" t="s">
        <v>20</v>
      </c>
    </row>
    <row r="4" spans="3:16" ht="16.5" customHeight="1" x14ac:dyDescent="0.45">
      <c r="C4" s="38">
        <v>1</v>
      </c>
      <c r="D4" s="16" t="s">
        <v>21</v>
      </c>
      <c r="E4" s="20" t="s">
        <v>8</v>
      </c>
      <c r="F4" s="21">
        <v>200</v>
      </c>
      <c r="G4" s="22">
        <v>2625</v>
      </c>
      <c r="H4" s="23">
        <f>+F4*G4</f>
        <v>525000</v>
      </c>
      <c r="I4" s="24"/>
      <c r="J4" s="25"/>
      <c r="K4" s="25"/>
      <c r="L4" s="26"/>
      <c r="M4" s="30">
        <f>+F4+I4-J4+K4</f>
        <v>200</v>
      </c>
      <c r="N4" s="42">
        <f>+G4</f>
        <v>2625</v>
      </c>
      <c r="O4" s="27">
        <f>+M4*N4</f>
        <v>525000</v>
      </c>
    </row>
    <row r="5" spans="3:16" ht="13.5" customHeight="1" x14ac:dyDescent="0.45">
      <c r="C5" s="38">
        <v>2</v>
      </c>
      <c r="D5" s="16" t="s">
        <v>22</v>
      </c>
      <c r="E5" s="20" t="s">
        <v>8</v>
      </c>
      <c r="F5" s="21">
        <v>44</v>
      </c>
      <c r="G5" s="5">
        <v>55654</v>
      </c>
      <c r="H5" s="23">
        <f>+F5*G5</f>
        <v>2448776</v>
      </c>
      <c r="I5" s="28"/>
      <c r="J5" s="19">
        <v>44</v>
      </c>
      <c r="K5" s="19"/>
      <c r="L5" s="29"/>
      <c r="M5" s="30">
        <f t="shared" ref="M5:M23" si="0">+F5+I5-J5+K5</f>
        <v>0</v>
      </c>
      <c r="N5" s="42">
        <f>+G5</f>
        <v>55654</v>
      </c>
      <c r="O5" s="27">
        <f t="shared" ref="O5:O23" si="1">+M5*N5</f>
        <v>0</v>
      </c>
    </row>
    <row r="6" spans="3:16" ht="15" customHeight="1" x14ac:dyDescent="0.45">
      <c r="C6" s="38">
        <v>3</v>
      </c>
      <c r="D6" s="16" t="s">
        <v>23</v>
      </c>
      <c r="E6" s="20" t="s">
        <v>8</v>
      </c>
      <c r="F6" s="21">
        <v>400</v>
      </c>
      <c r="G6" s="5">
        <v>28730</v>
      </c>
      <c r="H6" s="23">
        <f t="shared" ref="H6:H23" si="2">+F6*G6</f>
        <v>11492000</v>
      </c>
      <c r="I6" s="28">
        <v>30</v>
      </c>
      <c r="J6" s="19"/>
      <c r="K6" s="19"/>
      <c r="L6" s="29"/>
      <c r="M6" s="30">
        <f t="shared" si="0"/>
        <v>430</v>
      </c>
      <c r="N6" s="42">
        <f t="shared" ref="N6:N22" si="3">+G6</f>
        <v>28730</v>
      </c>
      <c r="O6" s="27">
        <f t="shared" si="1"/>
        <v>12353900</v>
      </c>
    </row>
    <row r="7" spans="3:16" ht="27.75" customHeight="1" x14ac:dyDescent="0.45">
      <c r="C7" s="38">
        <v>4</v>
      </c>
      <c r="D7" s="16" t="s">
        <v>24</v>
      </c>
      <c r="E7" s="20" t="s">
        <v>6</v>
      </c>
      <c r="F7" s="21">
        <v>20</v>
      </c>
      <c r="G7" s="5">
        <v>12864</v>
      </c>
      <c r="H7" s="23">
        <f t="shared" si="2"/>
        <v>257280</v>
      </c>
      <c r="I7" s="28"/>
      <c r="J7" s="19"/>
      <c r="K7" s="19"/>
      <c r="L7" s="31"/>
      <c r="M7" s="30">
        <f t="shared" si="0"/>
        <v>20</v>
      </c>
      <c r="N7" s="42">
        <f t="shared" si="3"/>
        <v>12864</v>
      </c>
      <c r="O7" s="27">
        <f t="shared" si="1"/>
        <v>257280</v>
      </c>
    </row>
    <row r="8" spans="3:16" x14ac:dyDescent="0.45">
      <c r="C8" s="38">
        <v>5</v>
      </c>
      <c r="D8" s="16" t="s">
        <v>25</v>
      </c>
      <c r="E8" s="20" t="s">
        <v>8</v>
      </c>
      <c r="F8" s="21">
        <v>270</v>
      </c>
      <c r="G8" s="5">
        <v>11369</v>
      </c>
      <c r="H8" s="23">
        <f t="shared" si="2"/>
        <v>3069630</v>
      </c>
      <c r="I8" s="28"/>
      <c r="J8" s="19"/>
      <c r="K8" s="19"/>
      <c r="L8" s="31"/>
      <c r="M8" s="30">
        <f t="shared" si="0"/>
        <v>270</v>
      </c>
      <c r="N8" s="42">
        <f t="shared" si="3"/>
        <v>11369</v>
      </c>
      <c r="O8" s="27">
        <f t="shared" si="1"/>
        <v>3069630</v>
      </c>
      <c r="P8" s="44"/>
    </row>
    <row r="9" spans="3:16" ht="18.75" customHeight="1" x14ac:dyDescent="0.45">
      <c r="C9" s="38">
        <v>6</v>
      </c>
      <c r="D9" s="16" t="s">
        <v>26</v>
      </c>
      <c r="E9" s="20" t="s">
        <v>6</v>
      </c>
      <c r="F9" s="21">
        <v>6</v>
      </c>
      <c r="G9" s="5">
        <v>41593</v>
      </c>
      <c r="H9" s="23">
        <f t="shared" si="2"/>
        <v>249558</v>
      </c>
      <c r="I9" s="24"/>
      <c r="J9" s="25"/>
      <c r="K9" s="25"/>
      <c r="L9" s="26"/>
      <c r="M9" s="30">
        <f t="shared" si="0"/>
        <v>6</v>
      </c>
      <c r="N9" s="42">
        <f t="shared" si="3"/>
        <v>41593</v>
      </c>
      <c r="O9" s="27">
        <f t="shared" si="1"/>
        <v>249558</v>
      </c>
    </row>
    <row r="10" spans="3:16" ht="48" customHeight="1" x14ac:dyDescent="0.45">
      <c r="C10" s="40">
        <v>7</v>
      </c>
      <c r="D10" s="16" t="s">
        <v>27</v>
      </c>
      <c r="E10" s="20" t="s">
        <v>8</v>
      </c>
      <c r="F10" s="21">
        <v>150</v>
      </c>
      <c r="G10" s="5">
        <v>14580</v>
      </c>
      <c r="H10" s="23">
        <f t="shared" si="2"/>
        <v>2187000</v>
      </c>
      <c r="I10" s="28"/>
      <c r="J10" s="19">
        <v>40</v>
      </c>
      <c r="K10" s="19"/>
      <c r="L10" s="29"/>
      <c r="M10" s="30">
        <f t="shared" si="0"/>
        <v>110</v>
      </c>
      <c r="N10" s="42">
        <f t="shared" si="3"/>
        <v>14580</v>
      </c>
      <c r="O10" s="27">
        <f t="shared" si="1"/>
        <v>1603800</v>
      </c>
    </row>
    <row r="11" spans="3:16" ht="40.5" customHeight="1" x14ac:dyDescent="0.45">
      <c r="C11" s="38">
        <v>8</v>
      </c>
      <c r="D11" s="17" t="s">
        <v>28</v>
      </c>
      <c r="E11" s="20" t="s">
        <v>6</v>
      </c>
      <c r="F11" s="21">
        <v>6</v>
      </c>
      <c r="G11" s="5">
        <v>767389</v>
      </c>
      <c r="H11" s="23">
        <f t="shared" si="2"/>
        <v>4604334</v>
      </c>
      <c r="I11" s="30"/>
      <c r="J11" s="19"/>
      <c r="K11" s="19"/>
      <c r="L11" s="29"/>
      <c r="M11" s="30">
        <f t="shared" si="0"/>
        <v>6</v>
      </c>
      <c r="N11" s="42">
        <f t="shared" si="3"/>
        <v>767389</v>
      </c>
      <c r="O11" s="27">
        <f t="shared" si="1"/>
        <v>4604334</v>
      </c>
    </row>
    <row r="12" spans="3:16" ht="24" customHeight="1" x14ac:dyDescent="0.45">
      <c r="C12" s="38">
        <v>9</v>
      </c>
      <c r="D12" s="16" t="s">
        <v>29</v>
      </c>
      <c r="E12" s="20" t="s">
        <v>8</v>
      </c>
      <c r="F12" s="32">
        <v>400</v>
      </c>
      <c r="G12" s="5">
        <v>116000</v>
      </c>
      <c r="H12" s="23">
        <f t="shared" si="2"/>
        <v>46400000</v>
      </c>
      <c r="I12" s="30">
        <v>30</v>
      </c>
      <c r="J12" s="19"/>
      <c r="K12" s="19"/>
      <c r="L12" s="29"/>
      <c r="M12" s="30">
        <f t="shared" si="0"/>
        <v>430</v>
      </c>
      <c r="N12" s="42">
        <f t="shared" si="3"/>
        <v>116000</v>
      </c>
      <c r="O12" s="27">
        <f t="shared" si="1"/>
        <v>49880000</v>
      </c>
    </row>
    <row r="13" spans="3:16" x14ac:dyDescent="0.45">
      <c r="C13" s="38">
        <v>10</v>
      </c>
      <c r="D13" s="16" t="s">
        <v>30</v>
      </c>
      <c r="E13" s="20" t="s">
        <v>6</v>
      </c>
      <c r="F13" s="32">
        <v>20</v>
      </c>
      <c r="G13" s="5">
        <v>13864</v>
      </c>
      <c r="H13" s="23">
        <f t="shared" si="2"/>
        <v>277280</v>
      </c>
      <c r="I13" s="24"/>
      <c r="J13" s="25"/>
      <c r="K13" s="25"/>
      <c r="L13" s="26"/>
      <c r="M13" s="30">
        <f t="shared" si="0"/>
        <v>20</v>
      </c>
      <c r="N13" s="42">
        <f t="shared" si="3"/>
        <v>13864</v>
      </c>
      <c r="O13" s="27">
        <f t="shared" si="1"/>
        <v>277280</v>
      </c>
    </row>
    <row r="14" spans="3:16" ht="39.4" x14ac:dyDescent="0.45">
      <c r="C14" s="40">
        <v>11</v>
      </c>
      <c r="D14" s="17" t="s">
        <v>31</v>
      </c>
      <c r="E14" s="20" t="s">
        <v>8</v>
      </c>
      <c r="F14" s="32">
        <v>150</v>
      </c>
      <c r="G14" s="5">
        <v>39762</v>
      </c>
      <c r="H14" s="23">
        <f t="shared" si="2"/>
        <v>5964300</v>
      </c>
      <c r="I14" s="28"/>
      <c r="J14" s="19">
        <v>40</v>
      </c>
      <c r="K14" s="19"/>
      <c r="L14" s="29"/>
      <c r="M14" s="30">
        <f t="shared" si="0"/>
        <v>110</v>
      </c>
      <c r="N14" s="42">
        <f t="shared" si="3"/>
        <v>39762</v>
      </c>
      <c r="O14" s="27">
        <f t="shared" si="1"/>
        <v>4373820</v>
      </c>
    </row>
    <row r="15" spans="3:16" ht="39.4" x14ac:dyDescent="0.45">
      <c r="C15" s="40">
        <v>12</v>
      </c>
      <c r="D15" s="17" t="s">
        <v>32</v>
      </c>
      <c r="E15" s="20" t="s">
        <v>8</v>
      </c>
      <c r="F15" s="32">
        <v>250</v>
      </c>
      <c r="G15" s="5">
        <v>53690</v>
      </c>
      <c r="H15" s="23">
        <f t="shared" si="2"/>
        <v>13422500</v>
      </c>
      <c r="I15" s="28"/>
      <c r="J15" s="19">
        <v>250</v>
      </c>
      <c r="K15" s="19"/>
      <c r="L15" s="29"/>
      <c r="M15" s="30">
        <f t="shared" si="0"/>
        <v>0</v>
      </c>
      <c r="N15" s="42">
        <f t="shared" si="3"/>
        <v>53690</v>
      </c>
      <c r="O15" s="27">
        <f t="shared" si="1"/>
        <v>0</v>
      </c>
    </row>
    <row r="16" spans="3:16" ht="26.25" x14ac:dyDescent="0.45">
      <c r="C16" s="38">
        <v>13</v>
      </c>
      <c r="D16" s="16" t="s">
        <v>33</v>
      </c>
      <c r="E16" s="20" t="s">
        <v>8</v>
      </c>
      <c r="F16" s="32">
        <v>601.35</v>
      </c>
      <c r="G16" s="5">
        <v>18594</v>
      </c>
      <c r="H16" s="23">
        <f t="shared" si="2"/>
        <v>11181501.9</v>
      </c>
      <c r="I16" s="30">
        <f>4.86587071+3.7286221371</f>
        <v>8.5944928470999997</v>
      </c>
      <c r="J16" s="19"/>
      <c r="K16" s="19"/>
      <c r="L16" s="29"/>
      <c r="M16" s="30">
        <f t="shared" si="0"/>
        <v>609.94449284710004</v>
      </c>
      <c r="N16" s="42">
        <f t="shared" si="3"/>
        <v>18594</v>
      </c>
      <c r="O16" s="27">
        <f t="shared" si="1"/>
        <v>11341307.899998978</v>
      </c>
    </row>
    <row r="17" spans="1:15" ht="26.25" customHeight="1" x14ac:dyDescent="0.45">
      <c r="C17" s="38">
        <v>14</v>
      </c>
      <c r="D17" s="16" t="s">
        <v>34</v>
      </c>
      <c r="E17" s="20" t="s">
        <v>8</v>
      </c>
      <c r="F17" s="32">
        <v>250</v>
      </c>
      <c r="G17" s="5">
        <v>64951</v>
      </c>
      <c r="H17" s="23">
        <f t="shared" si="2"/>
        <v>16237750</v>
      </c>
      <c r="I17" s="30"/>
      <c r="J17" s="19"/>
      <c r="K17" s="19"/>
      <c r="L17" s="29"/>
      <c r="M17" s="30">
        <f t="shared" si="0"/>
        <v>250</v>
      </c>
      <c r="N17" s="42">
        <f t="shared" si="3"/>
        <v>64951</v>
      </c>
      <c r="O17" s="27">
        <f t="shared" si="1"/>
        <v>16237750</v>
      </c>
    </row>
    <row r="18" spans="1:15" ht="28.5" customHeight="1" x14ac:dyDescent="0.45">
      <c r="C18" s="38">
        <v>15</v>
      </c>
      <c r="D18" s="16" t="s">
        <v>35</v>
      </c>
      <c r="E18" s="20" t="s">
        <v>6</v>
      </c>
      <c r="F18" s="32">
        <v>20</v>
      </c>
      <c r="G18" s="5">
        <v>470110</v>
      </c>
      <c r="H18" s="23">
        <f t="shared" si="2"/>
        <v>9402200</v>
      </c>
      <c r="I18" s="24"/>
      <c r="J18" s="25"/>
      <c r="K18" s="25"/>
      <c r="L18" s="26"/>
      <c r="M18" s="30">
        <f t="shared" si="0"/>
        <v>20</v>
      </c>
      <c r="N18" s="42">
        <f t="shared" si="3"/>
        <v>470110</v>
      </c>
      <c r="O18" s="27">
        <f t="shared" si="1"/>
        <v>9402200</v>
      </c>
    </row>
    <row r="19" spans="1:15" ht="27.75" customHeight="1" x14ac:dyDescent="0.45">
      <c r="C19" s="38">
        <v>16</v>
      </c>
      <c r="D19" s="16" t="s">
        <v>36</v>
      </c>
      <c r="E19" s="20" t="s">
        <v>6</v>
      </c>
      <c r="F19" s="32">
        <v>20</v>
      </c>
      <c r="G19" s="5">
        <v>220216</v>
      </c>
      <c r="H19" s="23">
        <f t="shared" si="2"/>
        <v>4404320</v>
      </c>
      <c r="I19" s="28"/>
      <c r="J19" s="19"/>
      <c r="K19" s="19"/>
      <c r="L19" s="29"/>
      <c r="M19" s="30">
        <f t="shared" si="0"/>
        <v>20</v>
      </c>
      <c r="N19" s="42">
        <f t="shared" si="3"/>
        <v>220216</v>
      </c>
      <c r="O19" s="27">
        <f t="shared" si="1"/>
        <v>4404320</v>
      </c>
    </row>
    <row r="20" spans="1:15" ht="39.4" x14ac:dyDescent="0.45">
      <c r="A20" s="44"/>
      <c r="C20" s="38">
        <v>17</v>
      </c>
      <c r="D20" s="16" t="s">
        <v>37</v>
      </c>
      <c r="E20" s="33" t="s">
        <v>7</v>
      </c>
      <c r="F20" s="21">
        <v>300</v>
      </c>
      <c r="G20" s="5">
        <v>32347</v>
      </c>
      <c r="H20" s="23">
        <f t="shared" si="2"/>
        <v>9704100</v>
      </c>
      <c r="I20" s="28"/>
      <c r="J20" s="19"/>
      <c r="K20" s="19"/>
      <c r="L20" s="29"/>
      <c r="M20" s="30">
        <f t="shared" si="0"/>
        <v>300</v>
      </c>
      <c r="N20" s="42">
        <f t="shared" si="3"/>
        <v>32347</v>
      </c>
      <c r="O20" s="27">
        <f t="shared" si="1"/>
        <v>9704100</v>
      </c>
    </row>
    <row r="21" spans="1:15" ht="27.75" customHeight="1" x14ac:dyDescent="0.45">
      <c r="A21" s="45"/>
      <c r="C21" s="38">
        <v>18</v>
      </c>
      <c r="D21" s="16" t="s">
        <v>38</v>
      </c>
      <c r="E21" s="20" t="s">
        <v>6</v>
      </c>
      <c r="F21" s="21">
        <v>1</v>
      </c>
      <c r="G21" s="5">
        <v>1155192</v>
      </c>
      <c r="H21" s="23">
        <f t="shared" si="2"/>
        <v>1155192</v>
      </c>
      <c r="I21" s="30"/>
      <c r="J21" s="19"/>
      <c r="K21" s="19"/>
      <c r="L21" s="29"/>
      <c r="M21" s="30">
        <f t="shared" si="0"/>
        <v>1</v>
      </c>
      <c r="N21" s="42">
        <f t="shared" si="3"/>
        <v>1155192</v>
      </c>
      <c r="O21" s="27">
        <f t="shared" si="1"/>
        <v>1155192</v>
      </c>
    </row>
    <row r="22" spans="1:15" ht="31.5" customHeight="1" thickBot="1" x14ac:dyDescent="0.5">
      <c r="C22" s="41">
        <v>19</v>
      </c>
      <c r="D22" s="18" t="s">
        <v>39</v>
      </c>
      <c r="E22" s="34" t="s">
        <v>8</v>
      </c>
      <c r="F22" s="35">
        <v>50</v>
      </c>
      <c r="G22" s="5">
        <v>216067</v>
      </c>
      <c r="H22" s="23">
        <f t="shared" si="2"/>
        <v>10803350</v>
      </c>
      <c r="I22" s="28"/>
      <c r="J22" s="19"/>
      <c r="K22" s="19"/>
      <c r="L22" s="29"/>
      <c r="M22" s="30">
        <f t="shared" si="0"/>
        <v>50</v>
      </c>
      <c r="N22" s="42">
        <f t="shared" si="3"/>
        <v>216067</v>
      </c>
      <c r="O22" s="27">
        <f t="shared" si="1"/>
        <v>10803350</v>
      </c>
    </row>
    <row r="23" spans="1:15" ht="23.65" thickBot="1" x14ac:dyDescent="0.5">
      <c r="C23" s="39">
        <v>20</v>
      </c>
      <c r="D23" s="4" t="s">
        <v>43</v>
      </c>
      <c r="E23" s="25"/>
      <c r="F23" s="36"/>
      <c r="G23" s="5"/>
      <c r="H23" s="23">
        <f t="shared" si="2"/>
        <v>0</v>
      </c>
      <c r="I23" s="28"/>
      <c r="J23" s="37"/>
      <c r="K23" s="19">
        <v>175</v>
      </c>
      <c r="L23" s="29"/>
      <c r="M23" s="30">
        <f t="shared" si="0"/>
        <v>175</v>
      </c>
      <c r="N23" s="42">
        <v>77390</v>
      </c>
      <c r="O23" s="27">
        <f t="shared" si="1"/>
        <v>13543250</v>
      </c>
    </row>
    <row r="24" spans="1:15" ht="14.65" thickBot="1" x14ac:dyDescent="0.5">
      <c r="C24" s="53" t="s">
        <v>9</v>
      </c>
      <c r="D24" s="54"/>
      <c r="E24" s="6"/>
      <c r="F24" s="6"/>
      <c r="G24" s="6"/>
      <c r="H24" s="7">
        <f>+H4+H5+H6+H7+H8+H9+H10+H11+H12+H13+H14+H15+H16+H17+H18+H19+H20+H21+H22+H23</f>
        <v>153786071.90000001</v>
      </c>
      <c r="I24" s="6"/>
      <c r="J24" s="6"/>
      <c r="K24" s="6"/>
      <c r="L24" s="15">
        <f>+O24-H24</f>
        <v>-1.0430812835693359E-6</v>
      </c>
      <c r="M24" s="6"/>
      <c r="N24" s="6"/>
      <c r="O24" s="7">
        <f>+O4+O5+O6+O7+O8+O9+O10+O11+O12+O13+O14+O15+O16+O17+O18+O19+O20+O21+O22+O23</f>
        <v>153786071.89999896</v>
      </c>
    </row>
    <row r="25" spans="1:15" ht="14.65" thickBot="1" x14ac:dyDescent="0.5">
      <c r="C25" s="8"/>
      <c r="D25" s="9"/>
      <c r="E25" s="9"/>
      <c r="F25" s="51" t="s">
        <v>40</v>
      </c>
      <c r="G25" s="52"/>
      <c r="H25" s="10">
        <f>+H24*20%</f>
        <v>30757214.380000003</v>
      </c>
      <c r="I25" s="6"/>
      <c r="J25" s="6"/>
      <c r="K25" s="6"/>
      <c r="L25" s="6"/>
      <c r="M25" s="51" t="s">
        <v>40</v>
      </c>
      <c r="N25" s="52"/>
      <c r="O25" s="10">
        <f>+O24*20%</f>
        <v>30757214.379999794</v>
      </c>
    </row>
    <row r="26" spans="1:15" ht="14.65" thickBot="1" x14ac:dyDescent="0.5">
      <c r="C26" s="8"/>
      <c r="D26" s="43"/>
      <c r="E26" s="9"/>
      <c r="F26" s="51" t="s">
        <v>41</v>
      </c>
      <c r="G26" s="52"/>
      <c r="H26" s="10">
        <f>+H24*6%</f>
        <v>9227164.3139999993</v>
      </c>
      <c r="I26" s="6"/>
      <c r="J26" s="6"/>
      <c r="K26" s="6"/>
      <c r="L26" s="6"/>
      <c r="M26" s="51" t="s">
        <v>41</v>
      </c>
      <c r="N26" s="52"/>
      <c r="O26" s="10">
        <f>+O24*6%</f>
        <v>9227164.3139999378</v>
      </c>
    </row>
    <row r="27" spans="1:15" ht="14.65" thickBot="1" x14ac:dyDescent="0.5">
      <c r="C27" s="8"/>
      <c r="D27" s="9"/>
      <c r="E27" s="9"/>
      <c r="F27" s="51" t="s">
        <v>42</v>
      </c>
      <c r="G27" s="52"/>
      <c r="H27" s="10">
        <f>+H24*4%</f>
        <v>6151442.8760000002</v>
      </c>
      <c r="I27" s="6"/>
      <c r="J27" s="6"/>
      <c r="K27" s="6"/>
      <c r="L27" s="6"/>
      <c r="M27" s="51" t="s">
        <v>42</v>
      </c>
      <c r="N27" s="52"/>
      <c r="O27" s="10">
        <f>+O24*4%</f>
        <v>6151442.8759999583</v>
      </c>
    </row>
    <row r="28" spans="1:15" ht="14.65" thickBot="1" x14ac:dyDescent="0.5">
      <c r="C28" s="8"/>
      <c r="D28" s="9"/>
      <c r="E28" s="9"/>
      <c r="F28" s="51" t="s">
        <v>10</v>
      </c>
      <c r="G28" s="52"/>
      <c r="H28" s="10">
        <f>+H25+H26+H27</f>
        <v>46135821.570000008</v>
      </c>
      <c r="I28" s="6"/>
      <c r="J28" s="6"/>
      <c r="K28" s="6"/>
      <c r="L28" s="6"/>
      <c r="M28" s="51" t="s">
        <v>10</v>
      </c>
      <c r="N28" s="52"/>
      <c r="O28" s="10">
        <f>+O25+O26+O27</f>
        <v>46135821.569999687</v>
      </c>
    </row>
    <row r="29" spans="1:15" ht="14.65" thickBot="1" x14ac:dyDescent="0.5">
      <c r="C29" s="8"/>
      <c r="D29" s="9"/>
      <c r="E29" s="11"/>
      <c r="F29" s="46" t="s">
        <v>11</v>
      </c>
      <c r="G29" s="47"/>
      <c r="H29" s="12">
        <f>+H24+H28</f>
        <v>199921893.47000003</v>
      </c>
      <c r="I29" s="6"/>
      <c r="J29" s="6"/>
      <c r="K29" s="6"/>
      <c r="L29" s="15">
        <f>+O29-H29</f>
        <v>-1.3709068298339844E-6</v>
      </c>
      <c r="M29" s="46" t="s">
        <v>11</v>
      </c>
      <c r="N29" s="47"/>
      <c r="O29" s="12">
        <f>+O24+O28</f>
        <v>199921893.46999866</v>
      </c>
    </row>
  </sheetData>
  <mergeCells count="13">
    <mergeCell ref="C24:D24"/>
    <mergeCell ref="F25:G25"/>
    <mergeCell ref="F26:G26"/>
    <mergeCell ref="F27:G27"/>
    <mergeCell ref="F28:G28"/>
    <mergeCell ref="F29:G29"/>
    <mergeCell ref="I2:L2"/>
    <mergeCell ref="M2:O2"/>
    <mergeCell ref="M25:N25"/>
    <mergeCell ref="M26:N26"/>
    <mergeCell ref="M27:N27"/>
    <mergeCell ref="M28:N28"/>
    <mergeCell ref="M29:N29"/>
  </mergeCells>
  <pageMargins left="0.39370078740157483" right="0.39370078740157483" top="0.39370078740157483" bottom="0.39370078740157483" header="0.39370078740157483" footer="0.31496062992125984"/>
  <pageSetup scale="55" orientation="landscape" blackAndWhite="1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8" workbookViewId="0">
      <selection activeCell="A22" sqref="A22"/>
    </sheetView>
  </sheetViews>
  <sheetFormatPr baseColWidth="10" defaultRowHeight="14.25" x14ac:dyDescent="0.4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YCO</vt:lpstr>
      <vt:lpstr>apu tuberia</vt:lpstr>
      <vt:lpstr>YCO!Área_de_impresión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ROSI</cp:lastModifiedBy>
  <cp:lastPrinted>2025-09-22T22:34:15Z</cp:lastPrinted>
  <dcterms:created xsi:type="dcterms:W3CDTF">2025-06-27T17:49:30Z</dcterms:created>
  <dcterms:modified xsi:type="dcterms:W3CDTF">2025-10-03T17:08:17Z</dcterms:modified>
</cp:coreProperties>
</file>