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D:\Contratacion Yarumal\2025\CONTRATACION DIRECTA\CONVENIOS DE ASOCIACIÓN\CONVAS-SD-005-2025 UNIDADES PRODUCTIVAS\"/>
    </mc:Choice>
  </mc:AlternateContent>
  <xr:revisionPtr revIDLastSave="0" documentId="13_ncr:1_{9F29D603-E64E-4684-9FA3-8E90736AAB4F}" xr6:coauthVersionLast="47" xr6:coauthVersionMax="47" xr10:uidLastSave="{00000000-0000-0000-0000-000000000000}"/>
  <bookViews>
    <workbookView xWindow="-120" yWindow="-120" windowWidth="29040" windowHeight="15840" activeTab="1" xr2:uid="{00000000-000D-0000-FFFF-FFFF00000000}"/>
  </bookViews>
  <sheets>
    <sheet name="Cuadro Alimentacion" sheetId="4" r:id="rId1"/>
    <sheet name="AIE" sheetId="26" r:id="rId2"/>
    <sheet name="AIE DEF" sheetId="27" r:id="rId3"/>
    <sheet name="AI" sheetId="19" r:id="rId4"/>
    <sheet name="CDS" sheetId="17" r:id="rId5"/>
    <sheet name="DNP" sheetId="1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5" i="27" l="1"/>
  <c r="E55" i="27"/>
  <c r="A55" i="27"/>
  <c r="G54" i="27"/>
  <c r="E54" i="27"/>
  <c r="A54" i="27"/>
  <c r="A52" i="27"/>
  <c r="A51" i="27"/>
  <c r="A19" i="27"/>
  <c r="C42" i="27" s="1"/>
  <c r="G15" i="27"/>
  <c r="D15" i="27"/>
  <c r="B15" i="27"/>
  <c r="G14" i="27"/>
  <c r="D14" i="27"/>
  <c r="B14" i="27"/>
  <c r="E5" i="27"/>
  <c r="A1" i="27"/>
  <c r="A17" i="26"/>
  <c r="G13" i="26"/>
  <c r="D13" i="26"/>
  <c r="B13" i="26"/>
  <c r="G28" i="19"/>
  <c r="A56" i="26" l="1"/>
  <c r="A1" i="26"/>
  <c r="A10" i="18"/>
  <c r="E5" i="26"/>
  <c r="A10" i="17" l="1"/>
  <c r="A9" i="17" l="1"/>
  <c r="G26" i="19"/>
  <c r="A1" i="18" l="1"/>
  <c r="I19" i="4" l="1"/>
  <c r="G19" i="18" l="1"/>
  <c r="G18" i="18"/>
  <c r="B36" i="19" l="1"/>
  <c r="G59" i="26" l="1"/>
  <c r="A59" i="26"/>
  <c r="G58" i="26"/>
  <c r="A58" i="26"/>
  <c r="A55" i="26"/>
  <c r="I7" i="19" l="1"/>
  <c r="B9" i="19" l="1"/>
  <c r="A8" i="17" l="1"/>
  <c r="H5" i="4" l="1"/>
  <c r="H19" i="4"/>
  <c r="H18" i="4"/>
  <c r="A2" i="18" l="1"/>
  <c r="B21" i="19" l="1"/>
  <c r="G7" i="19"/>
  <c r="E7" i="19"/>
  <c r="G15" i="19"/>
  <c r="B15" i="19"/>
  <c r="E32" i="19"/>
  <c r="B26" i="19" s="1"/>
  <c r="G2" i="19"/>
  <c r="H37" i="19"/>
  <c r="B37" i="19"/>
  <c r="H36" i="19"/>
  <c r="B17" i="19" l="1"/>
  <c r="F13" i="18"/>
  <c r="A3" i="18"/>
  <c r="A7" i="18" s="1"/>
  <c r="A19" i="18"/>
  <c r="A18" i="18"/>
  <c r="A6" i="17"/>
  <c r="A3" i="17"/>
  <c r="G31" i="17"/>
  <c r="A31" i="17"/>
  <c r="G30" i="17"/>
  <c r="A30" i="17"/>
  <c r="E33" i="19" l="1"/>
  <c r="A4" i="18"/>
  <c r="F14" i="18"/>
  <c r="A4" i="17"/>
  <c r="AB16" i="4" l="1"/>
  <c r="B19" i="19" l="1"/>
  <c r="F15" i="18"/>
  <c r="AB19" i="4"/>
  <c r="AB18" i="4"/>
  <c r="E59" i="26" l="1"/>
  <c r="E58" i="26"/>
  <c r="F36" i="19"/>
  <c r="E18" i="18"/>
  <c r="E30" i="17"/>
  <c r="F37" i="19"/>
  <c r="E31" i="17"/>
  <c r="E19" i="18"/>
</calcChain>
</file>

<file path=xl/sharedStrings.xml><?xml version="1.0" encoding="utf-8"?>
<sst xmlns="http://schemas.openxmlformats.org/spreadsheetml/2006/main" count="329" uniqueCount="193">
  <si>
    <t>CARGO</t>
  </si>
  <si>
    <t xml:space="preserve">Para constancia de lo anterior, firman la presente acta los que en ella intervinieron:  </t>
  </si>
  <si>
    <t xml:space="preserve"> </t>
  </si>
  <si>
    <t>NIT</t>
  </si>
  <si>
    <t>Mediante la suscripción de la presente acta las partes firmantes asumen plena responsabilidad por la veracidad de la información acá contenida.</t>
  </si>
  <si>
    <t>CÓDIGO CONTRATO</t>
  </si>
  <si>
    <t>PLAZO DE EJECUCIÓN</t>
  </si>
  <si>
    <t>TIPO DE CONTRATO O CONVENIO</t>
  </si>
  <si>
    <t>SUPERVISOR</t>
  </si>
  <si>
    <t>MODALIDAD DE CONTRATACIÓN</t>
  </si>
  <si>
    <t>OBJETO</t>
  </si>
  <si>
    <t>CDP</t>
  </si>
  <si>
    <t>RP</t>
  </si>
  <si>
    <t>FECHA DE INICIO</t>
  </si>
  <si>
    <t>PROYECTÓ</t>
  </si>
  <si>
    <t>APROBÓ</t>
  </si>
  <si>
    <t>Contratista - Apoyo Contratación</t>
  </si>
  <si>
    <t>Contratista - Asesor Contratación</t>
  </si>
  <si>
    <t>CUADRO DE ALIMENTACIÓN ACTA DE INICIO</t>
  </si>
  <si>
    <t>MAYÚSCULA</t>
  </si>
  <si>
    <t xml:space="preserve">INVITACIÓN PÚBLICA </t>
  </si>
  <si>
    <t>PROPONENTE (S)</t>
  </si>
  <si>
    <t>FECHA ENTREGA</t>
  </si>
  <si>
    <t>HORA DE ENTREGA</t>
  </si>
  <si>
    <t>NÙMERO INVITACIÒN PÙBLICA</t>
  </si>
  <si>
    <t>EVALUADOR</t>
  </si>
  <si>
    <t>Quienes firman manifiestan haber constatado la legalidad del documento y la fidelidad de la información que en el se plasma y, consecuente con ello, dan traslado para firma del documento por parte de las partes involucradas.</t>
  </si>
  <si>
    <t>OFERTA ECONÓMICA</t>
  </si>
  <si>
    <t>PROCESO DE MÍNIMA CUANTÍA INFERIOR AL 10% DE LA MENOR CUANTÍA, ARTÍCULO 94 DE LA LEY 1474 DE 2011 Y DECRETO 1082 DE 2015</t>
  </si>
  <si>
    <t>#</t>
  </si>
  <si>
    <t>REQUISITO</t>
  </si>
  <si>
    <t>CUMPLE</t>
  </si>
  <si>
    <t>NO CUMPLE</t>
  </si>
  <si>
    <t>OBSERVACIONES</t>
  </si>
  <si>
    <t>1. OBJETO DEL CONTRATO</t>
  </si>
  <si>
    <t>2. PROPUESTAS PRESENTADAS AL MOMENTO DEL CIERRE DEL PROCESO</t>
  </si>
  <si>
    <t>4. VERIFICACIÓN DE REQUISITOS HABILITANTES</t>
  </si>
  <si>
    <t>RECOMENDACIONES</t>
  </si>
  <si>
    <t>4.1. Tabla de requisitos habilitantes</t>
  </si>
  <si>
    <t>Contratista</t>
  </si>
  <si>
    <t>Así mismo, me permito recordar las funciones que como supervisor le corresponden:</t>
  </si>
  <si>
    <t>Exigir al contratista la ejecución idónea y oportuna del objeto contractual.</t>
  </si>
  <si>
    <t>Verificar que el contratista haya cumplido en su totalidad con los requisitos de perfeccionamiento y legalización, antes de la iniciación del contrato.</t>
  </si>
  <si>
    <t>Buscar el cumplimiento de los fines del presente contrato y de los resultados esperados con la celebración del mismo.</t>
  </si>
  <si>
    <t xml:space="preserve">Exigir al contratista junto con el informe de actividades, los soportes de pago correspondientes a los aportes a los sistemas de pensión, salud y ARL, de acuerdo con lo estipulado por las normas vigentes. </t>
  </si>
  <si>
    <t>Elaborar y suscribir las actas de iniciación, actas parciales de avance, recibo a satisfacción y liquidación del contrato y aprobar los informes de actividades presentado por el contratista.</t>
  </si>
  <si>
    <t>Vigilar el cumplimiento de los plazos, la vigencia del contrato y de los riegos amparados en la garantía única, en caso de constitución de la misma.</t>
  </si>
  <si>
    <t>Estudiar las sugerencias, reclamaciones y consultas del contratista, sobre los aspectos relacionados con la ejecución del contrato, resolver las que sean de su competencia y dar traslado de las que no al funcionario competente.</t>
  </si>
  <si>
    <t>Proteger los derechos del Municipio de Yarumal, del contratista y de los terceros que puedan verse afectados por la ejecución del mismo.</t>
  </si>
  <si>
    <t>FUNCIONES</t>
  </si>
  <si>
    <t>Finalmente, se le recuerda que todas las órdenes o instrucciones que usted realice en su función de supervisor deben hacerse de forma escrita.</t>
  </si>
  <si>
    <t>Remitir oportunamente a la oficina de Contratación y a la Secretaría de Hacienda, las actas e informes necesarios a satisfacción, junto con los soportes correspondientes, para efectos del pago respectivo y proceso de creación del expediente.</t>
  </si>
  <si>
    <t>Informar oportunamente a la Oficina de Contratación y/o a las personas interesadas, sobre las irregularidades o incumplimientos del contratista en la ejecución del contrato.</t>
  </si>
  <si>
    <t>Cumplir con las funciones señaladas en el inciso segundo del Artículo 83 de la Ley 1474 de 2011, rendir los informes de que trata el Artículo 72 de la Ley 1757 de 2015 y, en general, cumplir con todas las demás normas concordantes a la materia.</t>
  </si>
  <si>
    <t>Asunto: DILIGENCIA DE NOTIFICACIÓN PERSONAL</t>
  </si>
  <si>
    <t>C.C.</t>
  </si>
  <si>
    <t>En desarrollo de esta actividad cumpliré con las funciones señaladas en el inciso segundo del Artículo 83 de la Ley 1474 de 2011, rendiré los informes de que trata el Artículo 72 de la Ley 1757 de 2015 y en general cumpliré con todas las demás normas concordantes a la materia.</t>
  </si>
  <si>
    <t>QUIEN NOTIFICA</t>
  </si>
  <si>
    <t>Contra el presente acto administrativo no procede recurso alguno. 
Una vez notificado, se entrega copia íntegra, autentica y gratuita del oficio que se notifica.</t>
  </si>
  <si>
    <t>INFORMACIÓN GENERAL DEL CONTRATO</t>
  </si>
  <si>
    <t>FECHA CELEBRACIÒN</t>
  </si>
  <si>
    <t>TIPO DE CONTRATO</t>
  </si>
  <si>
    <t>CONTRATISTA</t>
  </si>
  <si>
    <t>CONSIDERANDO</t>
  </si>
  <si>
    <t>ACUERDAN</t>
  </si>
  <si>
    <t>PLAZO DE EJECUCIÒN</t>
  </si>
  <si>
    <t>FECHA DE TERMINACIÓN</t>
  </si>
  <si>
    <t>VALOR PRESUPUESTO OFICIAL</t>
  </si>
  <si>
    <t>CORREO ELECTRÒNICO</t>
  </si>
  <si>
    <t>DIRECCIÒN SUPERVISOR</t>
  </si>
  <si>
    <t>TELÈFONO</t>
  </si>
  <si>
    <t>CELULAR</t>
  </si>
  <si>
    <t>NOTIFICADO</t>
  </si>
  <si>
    <t>REPRESENTANTE LEGAL</t>
  </si>
  <si>
    <t>CÉDULA</t>
  </si>
  <si>
    <t>Anexo 1 - Pacto de Transparencia</t>
  </si>
  <si>
    <t>Certificado de existencia y representación legal</t>
  </si>
  <si>
    <t xml:space="preserve">Yarumal, </t>
  </si>
  <si>
    <t xml:space="preserve">PROPUESTA MENOR VALOR </t>
  </si>
  <si>
    <t>Calle 20 Nº 20 - 01, piso 3, Alcaldía de Yarumal</t>
  </si>
  <si>
    <t>853 77 44</t>
  </si>
  <si>
    <r>
      <t xml:space="preserve">3. LISTADO DE ELEGIBLES Y ORDEN DE ELEGIBILIDAD
</t>
    </r>
    <r>
      <rPr>
        <sz val="11"/>
        <color theme="1"/>
        <rFont val="Arial"/>
        <family val="2"/>
      </rPr>
      <t>(Valor con AU incluido.)</t>
    </r>
  </si>
  <si>
    <t>VALOR TOTAL CONTRATO</t>
  </si>
  <si>
    <t>Por ser un proceso de contratación bajo la modalidad de Mínima Cuantía, de acuerdo con lo establecido en el Artículo 94 de la Ley 1474 de 2011 el único criterio de calificación será el menor precio ofertado.</t>
  </si>
  <si>
    <t>Teniendo en cuenta la verificación de requisitos habilitantes realizada a las propuestas presentadas por todos los proponentes, el evaluador del proceso manifiesta lo siguiente:</t>
  </si>
  <si>
    <t>De acuerdo a lo anterior, el orden de elegibilidad es el siguiente:</t>
  </si>
  <si>
    <t>Ordendor del gasto delegado</t>
  </si>
  <si>
    <t>Compromiso Anticorrupción</t>
  </si>
  <si>
    <t>x</t>
  </si>
  <si>
    <t>Formato 1 - Carta de Presentación de la Oferta</t>
  </si>
  <si>
    <t>Formato 2 - Conformación de Proponente Plural</t>
  </si>
  <si>
    <t>Formato 3- Experiencia</t>
  </si>
  <si>
    <t>Formato 4 - Pago de Seguridad Social y Aportes Legales</t>
  </si>
  <si>
    <t>Formulario 1- Propuesta Económica</t>
  </si>
  <si>
    <t>Registro Único Tributario - RUT</t>
  </si>
  <si>
    <t>Cédula de ciudadanía (Representante legal)</t>
  </si>
  <si>
    <t>Declaración de bienes y rentas en formato de la función pública (Solo personas naturales)</t>
  </si>
  <si>
    <t>Antecedentes Disciplinarios (Procuraduría)</t>
  </si>
  <si>
    <t>Antecedentes Fiscales (Contraloría)</t>
  </si>
  <si>
    <t>Antecedentes Penales y requerimientos Judiciales (Policía)</t>
  </si>
  <si>
    <t>Antecedentes de Medidas Correctivas</t>
  </si>
  <si>
    <t>Antecedentes Delitos Sexuales contra menores</t>
  </si>
  <si>
    <t xml:space="preserve">Certificado de Inhabilidades e Incompatibilidades  </t>
  </si>
  <si>
    <t xml:space="preserve">Certificado de multas y sanciones  </t>
  </si>
  <si>
    <t>CAROLINA SOSSA MESA</t>
  </si>
  <si>
    <t>Carolina Sossa Mesa</t>
  </si>
  <si>
    <t>Daniel Steven González</t>
  </si>
  <si>
    <t>INFORME DE EVALUACIÓN PRELIMINAR</t>
  </si>
  <si>
    <t>Respetado Secretario</t>
  </si>
  <si>
    <t>GABRIEL JAIME RESTREPO OSORIO</t>
  </si>
  <si>
    <t>1.037.630.032</t>
  </si>
  <si>
    <t>umata@yarumal.gov.co</t>
  </si>
  <si>
    <t>322 535 5626</t>
  </si>
  <si>
    <t>NO APLICA</t>
  </si>
  <si>
    <t>ORDEN ELEGIBILIDAD</t>
  </si>
  <si>
    <t>Secretario de Desarrollo Rural y Medio Ambiente</t>
  </si>
  <si>
    <t>ANA LUCÍA PÉREZ MEDINA</t>
  </si>
  <si>
    <t>Directora Departamento Administrativo General y de Gobierno</t>
  </si>
  <si>
    <t>Siendo las 10:00 horas del día 29/04/2025, en la Oficina de Contratación del municipio de Yarumal, Antioquia, se instala la audiencia para la verificaciòn de requisitos habilitantes y/o informe de SELECCIÓN  del proceso de Mínima Cuantía CMC-SD-034-2025
La trazabilidad de las propuestas recibidas son las siguientes:</t>
  </si>
  <si>
    <t>901323736-7</t>
  </si>
  <si>
    <t>SOLUCIONES SCM SAS</t>
  </si>
  <si>
    <t>25/04/2025</t>
  </si>
  <si>
    <t>901332033-6</t>
  </si>
  <si>
    <t>ASKELLA SAS</t>
  </si>
  <si>
    <t xml:space="preserve">A.	El oferente deberá acreditar la experiencia mínima requerida de ejecución de un contrato cuyo valor individual sea igual o superior a DOS VECES EL VALOR DEL PRESPUESTO OFICIAL expresado en salarios mínimos legales mensuales vigentes, cuyo objeto esté relacionado con el presente objeto a contratar.
B.	Estar relacionados en el Formato 3 – Experiencia de UN (01) contrato. Los proponentes plurales deben indicar qué integrante aporta cada uno de los contratos señalados en el Formato 3 - Experiencia. Este documento debe presentarlo el proponente plural y no cada integrante.
C.	El proponente deberá acreditar la experiencia específica del proponente a través de un (01) certificado de cumplimiento de contratos ejecutados y terminados a satisfacción y/o acta de terminación y/o liquidación, cuyo objeto esté relacionado con el presente objeto a contratar.
Dichos contratos serán evaluados teniendo en cuenta el contenido establecido en la Matriz 1 – Experiencia. 
D.	Deben haber terminado antes de la fecha de cierre del presente proceso de contratación. </t>
  </si>
  <si>
    <t xml:space="preserve">De acuerdo a lo anterior,el proponente SOLUCIONES SCM SAS, NO se encuentra HABILITADO, dado que NO CUMPLE con todos los requisitos habilitantes de la invitación pública, el presente informe de evaluación tendrá un traslado de un (1) día hábil para que los interesados puedan formular observaciones y el proponente SUBSANE los requisitos marcados como NO CUMPLE, o sea, hasta el 30/04/2025 a las 11:00 AM, so pena de incurrir en causal de rechazo
</t>
  </si>
  <si>
    <t>Requisito Subsanado</t>
  </si>
  <si>
    <r>
      <rPr>
        <b/>
        <u/>
        <sz val="12"/>
        <color rgb="FF00B050"/>
        <rFont val="Arial"/>
        <family val="2"/>
      </rPr>
      <t>HABILITADA</t>
    </r>
    <r>
      <rPr>
        <sz val="12"/>
        <color theme="1"/>
        <rFont val="Arial"/>
        <family val="2"/>
      </rPr>
      <t xml:space="preserve">
El proponente cumple con todos los requisitos del proceso.</t>
    </r>
  </si>
  <si>
    <t>Luego de verificados los requisitos aportados por el proponente a través de SECOP II el día, 30 de abril de 2025 a las 10:59AM, con el fin de SUBSANAR los requisitos habilitantes marcados como NO CUMPLE, el comité evaluador concluye que el propoennte CUMPLE con todos los requisitos, por ende recomienda adjudicar el presente proceso de contratación a la firma SOLUCIONES SCM S.A.S.</t>
  </si>
  <si>
    <t>INFORME DE EVALUACIÓN 2</t>
  </si>
  <si>
    <t>SANDRA PATRICIA ORJUELA POTE</t>
  </si>
  <si>
    <t>40.038.602</t>
  </si>
  <si>
    <t>05/05/2025</t>
  </si>
  <si>
    <t>CONVENIO DE ASOCIACIÓN</t>
  </si>
  <si>
    <t>439</t>
  </si>
  <si>
    <t>CONVAS-SD-005-2025 BIOFABRICAS</t>
  </si>
  <si>
    <t>DOS (02) MESES Y VEINTE (20) DÍAS</t>
  </si>
  <si>
    <t xml:space="preserve">CONVENIO DE ASOCIACIÓN PARA LA EJECUCIÓN DE LA LÍNEA DE PROYECTOS PRODUCTIVOS, EN EL MARCO DEL CONVENIO NRO. CT-2024-001336, SUSCRITO ENTRE EL MUNICIPIO DE YARUMAL Y EPM, CUYO OBJETO ES: AUNAR ESFUERZOS PARA IMPLEMENTACIÓN DE LA ESTRATEGIA “ALIANZAS PARA EL DESARROLLO” </t>
  </si>
  <si>
    <t>CIENTO DIECINUEVE MILLONES OCHOCIENTOS VEINTITRÉS MIL DOSCIENTOS SETENTA Y SIETE PESOS ($119.823.277)</t>
  </si>
  <si>
    <t>COOPERATIVA DE INGENIEROS AGRONOMOS DE ANTIOQUIA</t>
  </si>
  <si>
    <t>800023294-1</t>
  </si>
  <si>
    <t>06/10/2025</t>
  </si>
  <si>
    <t xml:space="preserve"> 8:35 PM.</t>
  </si>
  <si>
    <t>Siendo las 10:00 horas del día 06/10/2025, en la Oficina de Contratación del municipio de Yarumal, Antioquia, se instala la audiencia para la verificaciòn de requisitos habilitantes y/o en el proceso competitivo de selección, guíado por el Decreto 092 de 2017 del proceso CONVAS-SD-005-2025
La trazabilidad de las propuestas recibidas son las siguientes:</t>
  </si>
  <si>
    <t>as anteriores sumas se toman exactamente de la propuesta presentada por el proponente.
De acuerdo a lo anterior, se inicia con la verificación de requisitos habilitantes y, de aplicar, de los requisitos ponderables.</t>
  </si>
  <si>
    <t>Por ser un proceso de contratación bajo la modalidad de Convenio de Asociación, reglado por el Decreto 092, la evaluación se llevará a cabo a través de la verificación
de requisitos habilitantes y la ponderación de requisitos evaluables.</t>
  </si>
  <si>
    <t>Carta de presentación de propuesta firmada por el representante
legal. Debe contener el objeto del contrato.</t>
  </si>
  <si>
    <t>Objeto social conforme al objeto del presente proceso.</t>
  </si>
  <si>
    <t>Acta de conformación de la unión temporal o consorcio</t>
  </si>
  <si>
    <t>Que el representante legal esté facultado para celebrar el contrato y
en caso de ser necesario la autorización de la junta, asamblea de
socios o consejos de administración.</t>
  </si>
  <si>
    <t>Certificado de pago de los aportes al sistema de seguridad social y
parafiscales</t>
  </si>
  <si>
    <t>Declaración de inhabilidades e incompatibilidades</t>
  </si>
  <si>
    <t>Declaración de multas y/o sanciones (No objeto de multas y/o
sanciones en los últimos 5 años)</t>
  </si>
  <si>
    <t>Certificado de existencia y representación legal o Matrícula mercantil
de persona natural (para el caso de las actividades que la ley
considere mercantiles)</t>
  </si>
  <si>
    <t>PARA ENTIDADES SIN ÁNIMO DE LUCRO: Copia de la inscripción
ante la entidad territorial respectiva (gobernación, alcaldía, cámara de
comercio, etc…) con la nota de vigencia</t>
  </si>
  <si>
    <t>Certificado de antecedentes disciplinarios del proponente y el
representante legal.</t>
  </si>
  <si>
    <t>Certificado de responsabilidad fiscal</t>
  </si>
  <si>
    <t>Fotocopia legible de la cédula de ciudadanía</t>
  </si>
  <si>
    <t>Fotocopia legible del registro único tributario RUT actualizado</t>
  </si>
  <si>
    <t>Certificado de antecedentes judiciales y consulta del registro nacional
de medidas correctivas RNMC de la policía nacional de Colombia
como infractor de la ley 1801 de 2016 código nacional de policía y
convivencia, del representante legal.</t>
  </si>
  <si>
    <t>Certificado de delitos sexuales cometidos contra menores de 18 años
(Representante legal).</t>
  </si>
  <si>
    <t>Certificado de origen licito de recursos</t>
  </si>
  <si>
    <t>Compromiso anticorrupción</t>
  </si>
  <si>
    <t>Certificado de no inhabilidad registro de deudores alimentarios
morosos - REDAM</t>
  </si>
  <si>
    <t>Formulario de propuesta económica</t>
  </si>
  <si>
    <t>Hoja de vida en formato de la función pública</t>
  </si>
  <si>
    <t>Declaración de bienes y rentas</t>
  </si>
  <si>
    <t>Pacto de transparencia</t>
  </si>
  <si>
    <t>Estados financieros:
El Representante legal de la ESAL deberá anexar certificado los
Estado Financieros debidamente auditados para el año 2023, con un
balance general positivo (No podrá presentar cifras negativas).
• Balance general (Activo, Pasivo y Patrimonio)
• Estado de Resultados (Ganancias y Pérdidas)</t>
  </si>
  <si>
    <t>CONCLUSIÓN</t>
  </si>
  <si>
    <r>
      <t xml:space="preserve">3. LISTADO DE ELEGIBLES Y ORDEN DE ELEGIBILIDAD
</t>
    </r>
    <r>
      <rPr>
        <sz val="11"/>
        <color theme="1"/>
        <rFont val="Times New Roman"/>
        <family val="1"/>
      </rPr>
      <t>(Valor con AU incluido.)</t>
    </r>
  </si>
  <si>
    <t>SE ANEXA DOCUMENTO</t>
  </si>
  <si>
    <t>Se anexa certificación expedido 01/10/2025</t>
  </si>
  <si>
    <t>Se anexa documento</t>
  </si>
  <si>
    <t>Cumple, presenta certificación de no multas y sanciones y se presenta declaración</t>
  </si>
  <si>
    <t>Se presenta certificación con facultad del Gerente Contratar 16.000
SMMLV</t>
  </si>
  <si>
    <t>Acorde al contrato: Tiene como objetivo satisfacer las necesidades de asistencia
técnica directa integral especializada directa rural y urbana a los
asociados, particulares, población desplazada y en situación de
vulnerabilidad y riesgo, municipios, asociaciones de municipios y a la
comunidad en general y propender por el desarrollo económico, social y
ambiental del departamento de Antioquia y del país en general.</t>
  </si>
  <si>
    <t>Certificado firmado por el representante legal y contador.</t>
  </si>
  <si>
    <t>CUMPLE CON LA INFORMACIÓN SOCILITADA</t>
  </si>
  <si>
    <t>DECLARACIÓN VIGENCIA 2024</t>
  </si>
  <si>
    <t>X</t>
  </si>
  <si>
    <t>SE ANEXAO CERTIFICACION REPRESENTACIÓN LEGAL</t>
  </si>
  <si>
    <t>SE ANEXAN DOCUMENTOS</t>
  </si>
  <si>
    <t>SE ANEXA PROPUESTA</t>
  </si>
  <si>
    <r>
      <rPr>
        <sz val="12"/>
        <color theme="9" tint="-0.499984740745262"/>
        <rFont val="Times New Roman"/>
        <family val="1"/>
      </rPr>
      <t>HABILITADA</t>
    </r>
    <r>
      <rPr>
        <sz val="12"/>
        <color theme="1"/>
        <rFont val="Times New Roman"/>
        <family val="1"/>
      </rPr>
      <t xml:space="preserve">
El proponente cumple con todos los requisitos del proceso.</t>
    </r>
  </si>
  <si>
    <t xml:space="preserve">REQUISITOS PODERABLES:
</t>
  </si>
  <si>
    <t>EXPERIENCIA GENERAL
La experiencia es el conocimiento de LA ESAL derivado de su
participación previa en actividades iguales o similares a las previstas
en el objeto del contrato.
Las ESAL deben acreditar la siguiente experiencia a través de la información que contenga el
documento de reconocimiento de personería jurídica, mínimo diez (10) años de experiencia general.</t>
  </si>
  <si>
    <t>ACREDITADO MEDIANTE EL CERTIFICADO DE EXISTENCIA Y REPRESENTACION LEGAL</t>
  </si>
  <si>
    <t>EXPERIENCIA ESPECÍFICA:
Mínimo se debe acreditar un (01) certificado o varios de ejecución (o acta de liquidación) de
proyectos cuyo objeto contemple Asistencia técnica, capacitación y entrega de insumos. El valor
individual de cada contrato o a sumatoria, debe ser mayor o igual o mayor al 100% del valor del
presupuesto asignado.</t>
  </si>
  <si>
    <t>CÉDULA DE CIUDADANIA CLAUDIA NANCY PARRA MARÍN</t>
  </si>
  <si>
    <t>SE ACREDITA EXPERIENCIA RELACIONADA CON EL OBJETO A CONTRATAR.</t>
  </si>
  <si>
    <t>Se acredita inscripción ante la cámara de comercio</t>
  </si>
  <si>
    <t xml:space="preserve">De acuerdo a lo anterior,el proponente COOPERATIVA DE INGENIEROS AGRONOMOS DE ANTIOQUIA  se encuentra HABILITADA, cumpliendo con todos los requisitos habilitantes de la invitación pública, el presente informe de evaluación tendrá un traslado de un (1) día hábil para que los interesados puedan formular 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</si>
</sst>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_-;\-&quot;$&quot;\ * #,##0.0_-;_-&quot;$&quot;\ * &quot;-&quot;_-;_-@_-"/>
  </numFmts>
  <fonts count="37" x14ac:knownFonts="1">
    <font>
      <sz val="11"/>
      <color theme="1"/>
      <name val="Calibri"/>
      <family val="2"/>
      <scheme val="minor"/>
    </font>
    <font>
      <b/>
      <sz val="14"/>
      <color theme="1"/>
      <name val="Century Gothic"/>
      <family val="2"/>
    </font>
    <font>
      <sz val="11"/>
      <color theme="1"/>
      <name val="Calibri"/>
      <family val="2"/>
      <scheme val="minor"/>
    </font>
    <font>
      <b/>
      <sz val="11"/>
      <color rgb="FF000000"/>
      <name val="Arial"/>
      <family val="2"/>
    </font>
    <font>
      <sz val="11"/>
      <color rgb="FF000000"/>
      <name val="Arial"/>
      <family val="2"/>
    </font>
    <font>
      <sz val="11"/>
      <color theme="1"/>
      <name val="Arial"/>
      <family val="2"/>
    </font>
    <font>
      <b/>
      <sz val="14"/>
      <color theme="1"/>
      <name val="Calibri"/>
      <family val="2"/>
      <scheme val="minor"/>
    </font>
    <font>
      <b/>
      <sz val="12"/>
      <color theme="1"/>
      <name val="Century Gothic"/>
      <family val="2"/>
    </font>
    <font>
      <sz val="12"/>
      <color theme="1"/>
      <name val="Arial"/>
      <family val="2"/>
    </font>
    <font>
      <b/>
      <sz val="12"/>
      <color theme="1"/>
      <name val="Arial"/>
      <family val="2"/>
    </font>
    <font>
      <sz val="14"/>
      <color theme="1"/>
      <name val="Arial"/>
      <family val="2"/>
    </font>
    <font>
      <b/>
      <sz val="14"/>
      <color theme="1"/>
      <name val="Arial"/>
      <family val="2"/>
    </font>
    <font>
      <b/>
      <sz val="12"/>
      <color theme="0" tint="-0.499984740745262"/>
      <name val="Arial"/>
      <family val="2"/>
    </font>
    <font>
      <i/>
      <sz val="9"/>
      <color theme="1"/>
      <name val="Calibri"/>
      <family val="2"/>
      <scheme val="minor"/>
    </font>
    <font>
      <sz val="9"/>
      <color theme="1"/>
      <name val="Calibri"/>
      <family val="2"/>
      <scheme val="minor"/>
    </font>
    <font>
      <u/>
      <sz val="11"/>
      <color theme="10"/>
      <name val="Calibri"/>
      <family val="2"/>
      <scheme val="minor"/>
    </font>
    <font>
      <sz val="12"/>
      <name val="Arial"/>
      <family val="2"/>
    </font>
    <font>
      <sz val="12"/>
      <color rgb="FFFF0000"/>
      <name val="Arial"/>
      <family val="2"/>
    </font>
    <font>
      <b/>
      <sz val="12"/>
      <name val="Arial"/>
      <family val="2"/>
    </font>
    <font>
      <sz val="26"/>
      <color theme="1"/>
      <name val="Arial"/>
      <family val="2"/>
    </font>
    <font>
      <sz val="26"/>
      <color rgb="FFFF0000"/>
      <name val="Arial"/>
      <family val="2"/>
    </font>
    <font>
      <b/>
      <sz val="26"/>
      <color rgb="FFFF0000"/>
      <name val="Arial"/>
      <family val="2"/>
    </font>
    <font>
      <b/>
      <sz val="22"/>
      <color theme="1"/>
      <name val="Arial"/>
      <family val="2"/>
    </font>
    <font>
      <sz val="11"/>
      <name val="Calibri"/>
      <family val="2"/>
      <scheme val="minor"/>
    </font>
    <font>
      <b/>
      <u/>
      <sz val="12"/>
      <color rgb="FF00B050"/>
      <name val="Arial"/>
      <family val="2"/>
    </font>
    <font>
      <b/>
      <sz val="12"/>
      <color theme="1"/>
      <name val="Times New Roman"/>
      <family val="1"/>
    </font>
    <font>
      <sz val="12"/>
      <color theme="1"/>
      <name val="Times New Roman"/>
      <family val="1"/>
    </font>
    <font>
      <sz val="12"/>
      <name val="Times New Roman"/>
      <family val="1"/>
    </font>
    <font>
      <sz val="11"/>
      <color theme="1"/>
      <name val="Times New Roman"/>
      <family val="1"/>
    </font>
    <font>
      <b/>
      <sz val="22"/>
      <color theme="1"/>
      <name val="Times New Roman"/>
      <family val="1"/>
    </font>
    <font>
      <sz val="26"/>
      <color theme="1"/>
      <name val="Times New Roman"/>
      <family val="1"/>
    </font>
    <font>
      <sz val="26"/>
      <color rgb="FFFF0000"/>
      <name val="Times New Roman"/>
      <family val="1"/>
    </font>
    <font>
      <b/>
      <sz val="26"/>
      <color rgb="FFFF0000"/>
      <name val="Times New Roman"/>
      <family val="1"/>
    </font>
    <font>
      <b/>
      <sz val="12"/>
      <name val="Times New Roman"/>
      <family val="1"/>
    </font>
    <font>
      <sz val="9"/>
      <color theme="1"/>
      <name val="Times New Roman"/>
      <family val="1"/>
    </font>
    <font>
      <i/>
      <sz val="9"/>
      <color theme="1"/>
      <name val="Times New Roman"/>
      <family val="1"/>
    </font>
    <font>
      <sz val="12"/>
      <color theme="9" tint="-0.499984740745262"/>
      <name val="Times New Roman"/>
      <family val="1"/>
    </font>
  </fonts>
  <fills count="9">
    <fill>
      <patternFill patternType="none"/>
    </fill>
    <fill>
      <patternFill patternType="gray125"/>
    </fill>
    <fill>
      <patternFill patternType="solid">
        <fgColor rgb="FF999999"/>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5"/>
        <bgColor indexed="64"/>
      </patternFill>
    </fill>
    <fill>
      <patternFill patternType="solid">
        <fgColor theme="0"/>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6">
    <xf numFmtId="0" fontId="0" fillId="0" borderId="0"/>
    <xf numFmtId="42" fontId="2" fillId="0" borderId="0" applyFont="0" applyFill="0" applyBorder="0" applyAlignment="0" applyProtection="0"/>
    <xf numFmtId="41" fontId="2" fillId="0" borderId="0" applyFont="0" applyFill="0" applyBorder="0" applyAlignment="0" applyProtection="0"/>
    <xf numFmtId="0" fontId="15" fillId="0" borderId="0" applyNumberFormat="0" applyFill="0" applyBorder="0" applyAlignment="0" applyProtection="0"/>
    <xf numFmtId="164" fontId="2" fillId="0" borderId="0" applyFont="0" applyFill="0" applyBorder="0" applyAlignment="0" applyProtection="0"/>
    <xf numFmtId="43" fontId="2" fillId="0" borderId="0" applyFont="0" applyFill="0" applyBorder="0" applyAlignment="0" applyProtection="0"/>
  </cellStyleXfs>
  <cellXfs count="327">
    <xf numFmtId="0" fontId="0" fillId="0" borderId="0" xfId="0"/>
    <xf numFmtId="0" fontId="0" fillId="0" borderId="0" xfId="0" applyAlignment="1">
      <alignment horizontal="center" vertical="center"/>
    </xf>
    <xf numFmtId="0" fontId="3" fillId="0" borderId="6" xfId="0" applyFont="1" applyBorder="1" applyAlignment="1">
      <alignment horizontal="center" vertical="center" wrapText="1"/>
    </xf>
    <xf numFmtId="0" fontId="0" fillId="0" borderId="0" xfId="0" applyAlignment="1">
      <alignment vertical="center"/>
    </xf>
    <xf numFmtId="0" fontId="8" fillId="0" borderId="0" xfId="0" applyFont="1" applyAlignment="1">
      <alignment horizontal="left" vertical="center" wrapText="1"/>
    </xf>
    <xf numFmtId="0" fontId="8" fillId="0" borderId="0" xfId="0" applyFont="1" applyAlignment="1">
      <alignment vertical="center" wrapText="1"/>
    </xf>
    <xf numFmtId="0" fontId="10" fillId="0" borderId="0" xfId="0" applyFont="1" applyAlignment="1">
      <alignment horizontal="justify" vertical="top" wrapText="1"/>
    </xf>
    <xf numFmtId="0" fontId="8" fillId="0" borderId="0" xfId="0" applyFont="1" applyAlignment="1">
      <alignment horizontal="center" wrapText="1"/>
    </xf>
    <xf numFmtId="0" fontId="8" fillId="0" borderId="0" xfId="0" applyFont="1" applyAlignment="1">
      <alignment horizontal="center" vertical="top" wrapText="1"/>
    </xf>
    <xf numFmtId="0" fontId="9" fillId="0" borderId="4" xfId="0" applyFont="1" applyBorder="1" applyAlignment="1">
      <alignment vertical="center" wrapText="1"/>
    </xf>
    <xf numFmtId="0" fontId="9" fillId="0" borderId="0" xfId="0" applyFont="1" applyAlignment="1">
      <alignment vertical="center" wrapText="1"/>
    </xf>
    <xf numFmtId="0" fontId="9" fillId="0" borderId="5" xfId="0" applyFont="1" applyBorder="1" applyAlignment="1">
      <alignment vertical="center" wrapText="1"/>
    </xf>
    <xf numFmtId="0" fontId="8" fillId="0" borderId="4" xfId="0"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0" fontId="8" fillId="0" borderId="0" xfId="0" applyFont="1" applyAlignment="1">
      <alignment horizontal="right" vertical="top" wrapText="1"/>
    </xf>
    <xf numFmtId="0" fontId="12" fillId="0" borderId="0" xfId="0" applyFont="1" applyAlignment="1">
      <alignment wrapText="1"/>
    </xf>
    <xf numFmtId="0" fontId="10" fillId="0" borderId="0" xfId="0" applyFont="1" applyAlignment="1">
      <alignment vertical="top" wrapText="1"/>
    </xf>
    <xf numFmtId="14" fontId="9" fillId="5" borderId="6" xfId="0" applyNumberFormat="1" applyFont="1" applyFill="1" applyBorder="1" applyAlignment="1">
      <alignment horizontal="center" vertical="center" wrapText="1"/>
    </xf>
    <xf numFmtId="0" fontId="8" fillId="0" borderId="17" xfId="0" applyFont="1" applyBorder="1" applyAlignment="1">
      <alignment vertical="center" wrapText="1"/>
    </xf>
    <xf numFmtId="0" fontId="9" fillId="6" borderId="6" xfId="0" applyFont="1" applyFill="1" applyBorder="1" applyAlignment="1">
      <alignment horizontal="center" vertical="center" wrapText="1"/>
    </xf>
    <xf numFmtId="0" fontId="8" fillId="0" borderId="6" xfId="0" applyFont="1" applyBorder="1" applyAlignment="1">
      <alignment horizontal="center" vertical="center"/>
    </xf>
    <xf numFmtId="0" fontId="16" fillId="0" borderId="4" xfId="0" applyFont="1" applyBorder="1" applyAlignment="1">
      <alignment vertical="center" wrapText="1"/>
    </xf>
    <xf numFmtId="0" fontId="16" fillId="0" borderId="0" xfId="0" applyFont="1" applyAlignment="1">
      <alignment vertical="center" wrapText="1"/>
    </xf>
    <xf numFmtId="0" fontId="16" fillId="0" borderId="5" xfId="0" applyFont="1" applyBorder="1" applyAlignment="1">
      <alignment vertical="center" wrapText="1"/>
    </xf>
    <xf numFmtId="0" fontId="9" fillId="6" borderId="19" xfId="0" applyFont="1" applyFill="1" applyBorder="1" applyAlignment="1">
      <alignment horizontal="center" vertical="center" wrapText="1"/>
    </xf>
    <xf numFmtId="0" fontId="9" fillId="6" borderId="16" xfId="0" applyFont="1" applyFill="1" applyBorder="1" applyAlignment="1">
      <alignment vertical="center" wrapText="1"/>
    </xf>
    <xf numFmtId="0" fontId="9" fillId="6" borderId="16" xfId="0" applyFont="1" applyFill="1" applyBorder="1" applyAlignment="1">
      <alignment horizontal="center" vertical="center" wrapText="1"/>
    </xf>
    <xf numFmtId="0" fontId="8" fillId="8" borderId="6" xfId="0" applyFont="1" applyFill="1" applyBorder="1" applyAlignment="1">
      <alignment horizontal="center" vertical="center" wrapText="1"/>
    </xf>
    <xf numFmtId="14" fontId="19" fillId="8" borderId="6" xfId="0" applyNumberFormat="1" applyFont="1" applyFill="1" applyBorder="1" applyAlignment="1">
      <alignment horizontal="center" vertical="center" wrapText="1"/>
    </xf>
    <xf numFmtId="14" fontId="20" fillId="8" borderId="6" xfId="0" applyNumberFormat="1" applyFont="1" applyFill="1" applyBorder="1" applyAlignment="1">
      <alignment horizontal="center" wrapText="1"/>
    </xf>
    <xf numFmtId="49" fontId="8" fillId="8" borderId="6" xfId="5" applyNumberFormat="1" applyFont="1" applyFill="1" applyBorder="1" applyAlignment="1">
      <alignment horizontal="center" vertical="center" wrapText="1"/>
    </xf>
    <xf numFmtId="14" fontId="8" fillId="8" borderId="6" xfId="0" applyNumberFormat="1" applyFont="1" applyFill="1" applyBorder="1" applyAlignment="1">
      <alignment horizontal="center" wrapText="1"/>
    </xf>
    <xf numFmtId="1" fontId="8" fillId="8" borderId="6" xfId="0" applyNumberFormat="1" applyFont="1" applyFill="1" applyBorder="1" applyAlignment="1">
      <alignment horizontal="center" vertical="center" wrapText="1"/>
    </xf>
    <xf numFmtId="14" fontId="21" fillId="8" borderId="6" xfId="0" applyNumberFormat="1" applyFont="1" applyFill="1" applyBorder="1" applyAlignment="1">
      <alignment horizontal="center" vertical="center" wrapText="1"/>
    </xf>
    <xf numFmtId="1" fontId="8" fillId="8" borderId="14" xfId="0" applyNumberFormat="1" applyFont="1" applyFill="1" applyBorder="1" applyAlignment="1">
      <alignment horizontal="center" vertical="center" wrapText="1"/>
    </xf>
    <xf numFmtId="0" fontId="8" fillId="0" borderId="6" xfId="0" applyFont="1" applyBorder="1" applyAlignment="1">
      <alignment vertical="center"/>
    </xf>
    <xf numFmtId="49" fontId="8" fillId="0" borderId="6" xfId="0" applyNumberFormat="1" applyFont="1" applyBorder="1" applyAlignment="1">
      <alignment vertical="center"/>
    </xf>
    <xf numFmtId="20" fontId="8" fillId="0" borderId="6" xfId="0" applyNumberFormat="1" applyFont="1" applyBorder="1" applyAlignment="1">
      <alignment vertical="center" wrapText="1"/>
    </xf>
    <xf numFmtId="42" fontId="9" fillId="0" borderId="6" xfId="1" applyFont="1" applyFill="1" applyBorder="1" applyAlignment="1">
      <alignment vertical="center" wrapText="1"/>
    </xf>
    <xf numFmtId="0" fontId="16" fillId="0" borderId="6" xfId="0" applyFont="1" applyBorder="1" applyAlignment="1">
      <alignment horizontal="center" vertical="center"/>
    </xf>
    <xf numFmtId="42" fontId="18" fillId="0" borderId="6" xfId="1" applyFont="1" applyFill="1" applyBorder="1" applyAlignment="1">
      <alignment vertical="center" wrapText="1"/>
    </xf>
    <xf numFmtId="49" fontId="16" fillId="0" borderId="6" xfId="0" applyNumberFormat="1" applyFont="1" applyBorder="1" applyAlignment="1">
      <alignment vertical="center"/>
    </xf>
    <xf numFmtId="20" fontId="16" fillId="0" borderId="6" xfId="0" applyNumberFormat="1" applyFont="1" applyBorder="1" applyAlignment="1">
      <alignment vertical="center" wrapText="1"/>
    </xf>
    <xf numFmtId="0" fontId="23" fillId="0" borderId="0" xfId="0" applyFont="1"/>
    <xf numFmtId="165" fontId="8" fillId="0" borderId="1" xfId="1" applyNumberFormat="1" applyFont="1" applyFill="1" applyBorder="1" applyAlignment="1">
      <alignment horizontal="center" vertical="center" wrapText="1"/>
    </xf>
    <xf numFmtId="165" fontId="8" fillId="0" borderId="3" xfId="1" applyNumberFormat="1"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5" fillId="4" borderId="6" xfId="3" applyFill="1" applyBorder="1" applyAlignment="1">
      <alignment horizontal="center"/>
    </xf>
    <xf numFmtId="0" fontId="0" fillId="4" borderId="6" xfId="0" applyFill="1" applyBorder="1" applyAlignment="1">
      <alignment horizontal="center"/>
    </xf>
    <xf numFmtId="0" fontId="0" fillId="4" borderId="7"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6" fontId="5" fillId="0" borderId="7" xfId="0" applyNumberFormat="1" applyFont="1" applyBorder="1" applyAlignment="1">
      <alignment horizontal="center" vertical="center" wrapText="1"/>
    </xf>
    <xf numFmtId="6" fontId="5" fillId="0" borderId="8" xfId="0" applyNumberFormat="1" applyFont="1" applyBorder="1" applyAlignment="1">
      <alignment horizontal="center" vertical="center" wrapText="1"/>
    </xf>
    <xf numFmtId="6" fontId="5" fillId="0" borderId="9" xfId="0" applyNumberFormat="1" applyFont="1" applyBorder="1" applyAlignment="1">
      <alignment horizontal="center" vertical="center" wrapText="1"/>
    </xf>
    <xf numFmtId="43" fontId="5" fillId="0" borderId="7" xfId="5" applyFont="1" applyBorder="1" applyAlignment="1">
      <alignment horizontal="center" vertical="center" wrapText="1"/>
    </xf>
    <xf numFmtId="43" fontId="5" fillId="0" borderId="8" xfId="5" applyFont="1" applyBorder="1" applyAlignment="1">
      <alignment horizontal="center" vertical="center" wrapText="1"/>
    </xf>
    <xf numFmtId="43" fontId="5" fillId="0" borderId="9" xfId="5"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horizontal="justify" vertical="center" wrapText="1"/>
    </xf>
    <xf numFmtId="0" fontId="6" fillId="3" borderId="6" xfId="0" applyFont="1" applyFill="1" applyBorder="1" applyAlignment="1">
      <alignment horizontal="center" vertical="center"/>
    </xf>
    <xf numFmtId="49" fontId="5" fillId="0" borderId="6" xfId="0" applyNumberFormat="1" applyFont="1" applyBorder="1" applyAlignment="1">
      <alignment horizontal="center" vertical="center" wrapText="1"/>
    </xf>
    <xf numFmtId="14" fontId="4" fillId="0" borderId="7" xfId="0" applyNumberFormat="1" applyFont="1" applyBorder="1" applyAlignment="1">
      <alignment horizontal="center" vertical="center" wrapText="1"/>
    </xf>
    <xf numFmtId="14" fontId="4" fillId="0" borderId="8" xfId="0" applyNumberFormat="1" applyFont="1" applyBorder="1" applyAlignment="1">
      <alignment horizontal="center" vertical="center" wrapText="1"/>
    </xf>
    <xf numFmtId="14" fontId="4" fillId="0" borderId="9"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0" fillId="0" borderId="6" xfId="0" applyBorder="1" applyAlignment="1">
      <alignment horizontal="center"/>
    </xf>
    <xf numFmtId="0" fontId="5" fillId="4" borderId="6" xfId="0" applyFont="1" applyFill="1" applyBorder="1" applyAlignment="1">
      <alignment horizontal="center"/>
    </xf>
    <xf numFmtId="0" fontId="8" fillId="0" borderId="6" xfId="0" applyFont="1" applyBorder="1" applyAlignment="1">
      <alignment horizontal="center" vertical="center" wrapText="1"/>
    </xf>
    <xf numFmtId="14" fontId="8" fillId="0" borderId="6" xfId="0" applyNumberFormat="1" applyFont="1" applyBorder="1" applyAlignment="1">
      <alignment horizontal="center" vertical="center" wrapText="1"/>
    </xf>
    <xf numFmtId="42" fontId="9" fillId="6" borderId="6" xfId="1" applyFont="1" applyFill="1" applyBorder="1" applyAlignment="1">
      <alignment horizontal="center" vertical="center" wrapText="1"/>
    </xf>
    <xf numFmtId="14" fontId="8" fillId="0" borderId="7" xfId="0" applyNumberFormat="1" applyFont="1" applyBorder="1" applyAlignment="1">
      <alignment horizontal="center" vertical="center" wrapText="1"/>
    </xf>
    <xf numFmtId="14" fontId="8" fillId="0" borderId="8" xfId="0" applyNumberFormat="1" applyFont="1" applyBorder="1" applyAlignment="1">
      <alignment horizontal="center" vertical="center" wrapText="1"/>
    </xf>
    <xf numFmtId="14" fontId="8" fillId="0" borderId="9" xfId="0" applyNumberFormat="1" applyFont="1" applyBorder="1" applyAlignment="1">
      <alignment horizontal="center" vertical="center" wrapText="1"/>
    </xf>
    <xf numFmtId="14" fontId="17" fillId="0" borderId="11" xfId="0" applyNumberFormat="1" applyFont="1" applyBorder="1" applyAlignment="1">
      <alignment horizontal="left" vertical="center" wrapText="1"/>
    </xf>
    <xf numFmtId="14" fontId="17" fillId="0" borderId="12" xfId="0" applyNumberFormat="1" applyFont="1" applyBorder="1" applyAlignment="1">
      <alignment horizontal="left" vertical="center" wrapText="1"/>
    </xf>
    <xf numFmtId="14" fontId="17" fillId="0" borderId="13" xfId="0" applyNumberFormat="1" applyFont="1" applyBorder="1" applyAlignment="1">
      <alignment horizontal="left"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8" fillId="8" borderId="6" xfId="0" applyFont="1" applyFill="1" applyBorder="1" applyAlignment="1">
      <alignment horizontal="center" vertical="center" wrapText="1"/>
    </xf>
    <xf numFmtId="14" fontId="8" fillId="8" borderId="7" xfId="0" applyNumberFormat="1" applyFont="1" applyFill="1" applyBorder="1" applyAlignment="1">
      <alignment horizontal="left" vertical="center" wrapText="1"/>
    </xf>
    <xf numFmtId="14" fontId="8" fillId="8" borderId="8" xfId="0" applyNumberFormat="1" applyFont="1" applyFill="1" applyBorder="1" applyAlignment="1">
      <alignment horizontal="left" vertical="center" wrapText="1"/>
    </xf>
    <xf numFmtId="14" fontId="8" fillId="8" borderId="9" xfId="0" applyNumberFormat="1" applyFont="1" applyFill="1" applyBorder="1" applyAlignment="1">
      <alignment horizontal="left" vertical="center" wrapText="1"/>
    </xf>
    <xf numFmtId="14" fontId="9" fillId="5" borderId="6" xfId="0" applyNumberFormat="1" applyFont="1" applyFill="1" applyBorder="1" applyAlignment="1">
      <alignment horizontal="center" vertical="center" wrapText="1"/>
    </xf>
    <xf numFmtId="14" fontId="22" fillId="7" borderId="6" xfId="0" applyNumberFormat="1" applyFont="1" applyFill="1" applyBorder="1" applyAlignment="1">
      <alignment horizontal="center" vertical="center" wrapText="1"/>
    </xf>
    <xf numFmtId="0" fontId="22" fillId="7"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8" fillId="5" borderId="6" xfId="0" applyFont="1" applyFill="1" applyBorder="1" applyAlignment="1">
      <alignment horizontal="center" vertical="center" wrapText="1"/>
    </xf>
    <xf numFmtId="14" fontId="8" fillId="0" borderId="6" xfId="0" applyNumberFormat="1" applyFont="1" applyBorder="1" applyAlignment="1">
      <alignment horizontal="justify" vertical="center" wrapText="1"/>
    </xf>
    <xf numFmtId="0" fontId="9" fillId="2"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8" fillId="0" borderId="6" xfId="0" applyFont="1" applyBorder="1" applyAlignment="1">
      <alignment horizontal="justify" vertical="center" wrapText="1"/>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8" fillId="8" borderId="6" xfId="0" applyFont="1" applyFill="1" applyBorder="1" applyAlignment="1">
      <alignment horizontal="left" vertical="center" wrapText="1"/>
    </xf>
    <xf numFmtId="14" fontId="9" fillId="6" borderId="20" xfId="0" applyNumberFormat="1" applyFont="1" applyFill="1" applyBorder="1" applyAlignment="1">
      <alignment horizontal="center" vertical="center" wrapText="1"/>
    </xf>
    <xf numFmtId="14" fontId="9" fillId="6" borderId="21" xfId="0" applyNumberFormat="1" applyFont="1" applyFill="1" applyBorder="1" applyAlignment="1">
      <alignment horizontal="center" vertical="center" wrapText="1"/>
    </xf>
    <xf numFmtId="14" fontId="9" fillId="6" borderId="22" xfId="0" applyNumberFormat="1" applyFont="1" applyFill="1" applyBorder="1" applyAlignment="1">
      <alignment horizontal="center" vertical="center" wrapText="1"/>
    </xf>
    <xf numFmtId="0" fontId="9" fillId="6" borderId="6" xfId="0" applyFont="1" applyFill="1" applyBorder="1" applyAlignment="1">
      <alignment horizontal="center" vertical="center" wrapText="1"/>
    </xf>
    <xf numFmtId="0" fontId="8" fillId="8" borderId="14" xfId="0" applyFont="1" applyFill="1" applyBorder="1" applyAlignment="1">
      <alignment horizontal="left" vertical="center" wrapText="1"/>
    </xf>
    <xf numFmtId="0" fontId="8" fillId="8" borderId="10" xfId="0" applyFont="1" applyFill="1" applyBorder="1" applyAlignment="1">
      <alignment horizontal="left" vertical="center" wrapText="1"/>
    </xf>
    <xf numFmtId="0" fontId="8" fillId="8" borderId="15" xfId="0" applyFont="1" applyFill="1" applyBorder="1" applyAlignment="1">
      <alignment horizontal="left" vertical="center" wrapText="1"/>
    </xf>
    <xf numFmtId="0" fontId="8"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18" xfId="0" applyFont="1" applyBorder="1" applyAlignment="1">
      <alignment horizontal="justify" vertical="center" wrapText="1"/>
    </xf>
    <xf numFmtId="14" fontId="18" fillId="0" borderId="6" xfId="0" applyNumberFormat="1" applyFont="1" applyBorder="1" applyAlignment="1">
      <alignment horizontal="center" vertical="center" wrapText="1"/>
    </xf>
    <xf numFmtId="0" fontId="18" fillId="0" borderId="6" xfId="0" applyFont="1" applyBorder="1" applyAlignment="1">
      <alignment horizontal="center" vertical="center" wrapText="1"/>
    </xf>
    <xf numFmtId="0" fontId="8" fillId="0" borderId="4" xfId="0" applyFont="1" applyBorder="1" applyAlignment="1">
      <alignment horizontal="justify" vertical="center" wrapText="1"/>
    </xf>
    <xf numFmtId="0" fontId="8" fillId="0" borderId="5" xfId="0" applyFont="1" applyBorder="1" applyAlignment="1">
      <alignment horizontal="justify" vertical="center" wrapText="1"/>
    </xf>
    <xf numFmtId="0" fontId="9" fillId="0" borderId="17" xfId="0"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8" fillId="0" borderId="4" xfId="0" applyFont="1" applyBorder="1" applyAlignment="1">
      <alignment vertical="center" wrapText="1"/>
    </xf>
    <xf numFmtId="0" fontId="8" fillId="0" borderId="0" xfId="0" applyFont="1" applyAlignment="1">
      <alignment vertical="center" wrapText="1"/>
    </xf>
    <xf numFmtId="0" fontId="8" fillId="0" borderId="5" xfId="0" applyFont="1" applyBorder="1" applyAlignment="1">
      <alignment vertical="center" wrapText="1"/>
    </xf>
    <xf numFmtId="0" fontId="8" fillId="0" borderId="23" xfId="0" applyFont="1" applyBorder="1" applyAlignment="1">
      <alignment horizontal="justify" vertical="center" wrapText="1"/>
    </xf>
    <xf numFmtId="0" fontId="8" fillId="0" borderId="25" xfId="0" applyFont="1" applyBorder="1" applyAlignment="1">
      <alignment horizontal="justify" vertical="center" wrapText="1"/>
    </xf>
    <xf numFmtId="0" fontId="8" fillId="0" borderId="24" xfId="0" applyFont="1" applyBorder="1" applyAlignment="1">
      <alignment horizontal="justify" vertical="center" wrapText="1"/>
    </xf>
    <xf numFmtId="0" fontId="16" fillId="0" borderId="6" xfId="0" applyFont="1" applyBorder="1" applyAlignment="1">
      <alignment horizontal="center" vertical="center" wrapText="1"/>
    </xf>
    <xf numFmtId="14" fontId="16" fillId="0" borderId="7" xfId="0" applyNumberFormat="1" applyFont="1" applyBorder="1" applyAlignment="1">
      <alignment horizontal="center" vertical="center" wrapText="1"/>
    </xf>
    <xf numFmtId="14" fontId="16" fillId="0" borderId="8" xfId="0" applyNumberFormat="1" applyFont="1" applyBorder="1" applyAlignment="1">
      <alignment horizontal="center" vertical="center" wrapText="1"/>
    </xf>
    <xf numFmtId="14" fontId="16" fillId="0" borderId="9" xfId="0" applyNumberFormat="1" applyFont="1" applyBorder="1" applyAlignment="1">
      <alignment horizontal="center" vertical="center" wrapText="1"/>
    </xf>
    <xf numFmtId="0" fontId="13" fillId="0" borderId="6" xfId="0" applyFont="1" applyBorder="1" applyAlignment="1">
      <alignment horizontal="left" vertical="center" wrapText="1"/>
    </xf>
    <xf numFmtId="0" fontId="14" fillId="0" borderId="6" xfId="0" applyFont="1" applyBorder="1" applyAlignment="1">
      <alignment horizontal="left" vertical="center" wrapText="1"/>
    </xf>
    <xf numFmtId="0" fontId="14" fillId="0" borderId="6" xfId="0" applyFont="1" applyBorder="1" applyAlignment="1">
      <alignment horizontal="left" vertical="center"/>
    </xf>
    <xf numFmtId="0" fontId="14" fillId="0" borderId="6" xfId="0" applyFont="1" applyBorder="1" applyAlignment="1">
      <alignment vertical="center" wrapText="1"/>
    </xf>
    <xf numFmtId="0" fontId="14" fillId="0" borderId="6" xfId="0" applyFont="1" applyBorder="1" applyAlignment="1">
      <alignment horizontal="left" vertical="top" wrapText="1"/>
    </xf>
    <xf numFmtId="0" fontId="8" fillId="0" borderId="17" xfId="0" applyFont="1" applyBorder="1" applyAlignment="1">
      <alignment horizontal="left" wrapText="1"/>
    </xf>
    <xf numFmtId="0" fontId="8" fillId="0" borderId="0" xfId="0" applyFont="1" applyAlignment="1">
      <alignment horizontal="left"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9" fillId="0" borderId="17" xfId="0" applyFont="1" applyBorder="1" applyAlignment="1">
      <alignment vertical="center" wrapText="1"/>
    </xf>
    <xf numFmtId="0" fontId="9" fillId="0" borderId="0" xfId="0" applyFont="1" applyAlignment="1">
      <alignment vertical="center" wrapText="1"/>
    </xf>
    <xf numFmtId="0" fontId="9" fillId="0" borderId="18" xfId="0" applyFont="1" applyBorder="1" applyAlignment="1">
      <alignment vertical="center" wrapText="1"/>
    </xf>
    <xf numFmtId="0" fontId="9" fillId="8" borderId="6" xfId="0" applyFont="1" applyFill="1" applyBorder="1" applyAlignment="1">
      <alignment horizontal="center" vertical="center" wrapText="1"/>
    </xf>
    <xf numFmtId="0" fontId="12" fillId="0" borderId="4" xfId="0" applyFont="1" applyBorder="1" applyAlignment="1">
      <alignment horizontal="center" wrapText="1"/>
    </xf>
    <xf numFmtId="0" fontId="12" fillId="0" borderId="0" xfId="0" applyFont="1" applyAlignment="1">
      <alignment horizontal="center" wrapText="1"/>
    </xf>
    <xf numFmtId="0" fontId="12" fillId="0" borderId="5" xfId="0" applyFont="1" applyBorder="1" applyAlignment="1">
      <alignment horizontal="center"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8" fillId="0" borderId="1" xfId="0" applyFont="1" applyBorder="1" applyAlignment="1">
      <alignment horizontal="justify" vertical="center"/>
    </xf>
    <xf numFmtId="0" fontId="8" fillId="0" borderId="2" xfId="0" applyFont="1" applyBorder="1" applyAlignment="1">
      <alignment horizontal="justify" vertical="center"/>
    </xf>
    <xf numFmtId="0" fontId="8" fillId="0" borderId="3" xfId="0" applyFont="1" applyBorder="1" applyAlignment="1">
      <alignment horizontal="justify" vertical="center"/>
    </xf>
    <xf numFmtId="14" fontId="9" fillId="5" borderId="1" xfId="0" applyNumberFormat="1" applyFont="1" applyFill="1" applyBorder="1" applyAlignment="1">
      <alignment horizontal="center" vertical="center" wrapText="1"/>
    </xf>
    <xf numFmtId="14" fontId="9" fillId="5" borderId="2" xfId="0" applyNumberFormat="1"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9" fillId="0" borderId="4" xfId="0" applyFont="1" applyBorder="1" applyAlignment="1">
      <alignment horizontal="center" vertical="center" wrapText="1"/>
    </xf>
    <xf numFmtId="14" fontId="9" fillId="0" borderId="0" xfId="0" applyNumberFormat="1" applyFont="1" applyAlignment="1">
      <alignment horizontal="center" vertical="center" wrapText="1"/>
    </xf>
    <xf numFmtId="0" fontId="9" fillId="0" borderId="5" xfId="0" applyFont="1" applyBorder="1" applyAlignment="1">
      <alignment horizontal="center" vertical="center" wrapText="1"/>
    </xf>
    <xf numFmtId="0" fontId="8" fillId="0" borderId="4" xfId="0" applyFont="1" applyBorder="1" applyAlignment="1">
      <alignment horizontal="center" wrapText="1"/>
    </xf>
    <xf numFmtId="0" fontId="8" fillId="0" borderId="0" xfId="0" applyFont="1" applyAlignment="1">
      <alignment horizontal="center" wrapText="1"/>
    </xf>
    <xf numFmtId="0" fontId="8" fillId="0" borderId="5" xfId="0" applyFont="1" applyBorder="1" applyAlignment="1">
      <alignment horizontal="center" wrapText="1"/>
    </xf>
    <xf numFmtId="0" fontId="8" fillId="0" borderId="4" xfId="0" applyFont="1" applyBorder="1" applyAlignment="1">
      <alignment horizontal="left" wrapText="1"/>
    </xf>
    <xf numFmtId="0" fontId="8" fillId="0" borderId="5" xfId="0" applyFont="1" applyBorder="1" applyAlignment="1">
      <alignment horizontal="center" vertical="center" wrapText="1"/>
    </xf>
    <xf numFmtId="0" fontId="9" fillId="0" borderId="4" xfId="0" applyFont="1" applyBorder="1" applyAlignment="1">
      <alignment horizontal="left" vertical="center" wrapText="1"/>
    </xf>
    <xf numFmtId="0" fontId="12" fillId="0" borderId="0" xfId="0" applyFont="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14" fontId="8" fillId="0" borderId="1" xfId="0" applyNumberFormat="1"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9" fillId="0" borderId="4" xfId="0" applyFont="1" applyBorder="1" applyAlignment="1">
      <alignment vertical="center" wrapText="1"/>
    </xf>
    <xf numFmtId="0" fontId="9" fillId="0" borderId="5" xfId="0" applyFont="1" applyBorder="1" applyAlignment="1">
      <alignmen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4" fillId="0" borderId="2" xfId="0" applyFont="1" applyBorder="1" applyAlignment="1">
      <alignment vertical="center" wrapText="1"/>
    </xf>
    <xf numFmtId="0" fontId="0" fillId="0" borderId="10" xfId="0" applyBorder="1" applyAlignment="1">
      <alignment horizontal="center"/>
    </xf>
    <xf numFmtId="0" fontId="1" fillId="5" borderId="1" xfId="0" applyFont="1" applyFill="1" applyBorder="1" applyAlignment="1">
      <alignment horizontal="right" vertical="center" wrapText="1"/>
    </xf>
    <xf numFmtId="0" fontId="1" fillId="5" borderId="2" xfId="0" applyFont="1" applyFill="1" applyBorder="1" applyAlignment="1">
      <alignment horizontal="right" vertical="center" wrapText="1"/>
    </xf>
    <xf numFmtId="14" fontId="1" fillId="5" borderId="2" xfId="0" applyNumberFormat="1" applyFont="1" applyFill="1" applyBorder="1" applyAlignment="1">
      <alignment horizontal="left" vertical="center" wrapText="1"/>
    </xf>
    <xf numFmtId="0" fontId="1" fillId="5" borderId="2" xfId="0" applyFont="1" applyFill="1" applyBorder="1" applyAlignment="1">
      <alignment horizontal="left" vertical="center" wrapText="1"/>
    </xf>
    <xf numFmtId="0" fontId="1" fillId="5" borderId="3" xfId="0" applyFont="1" applyFill="1" applyBorder="1" applyAlignment="1">
      <alignment horizontal="left" vertical="center" wrapText="1"/>
    </xf>
    <xf numFmtId="14" fontId="9" fillId="5" borderId="3" xfId="0" applyNumberFormat="1" applyFont="1" applyFill="1" applyBorder="1" applyAlignment="1">
      <alignment horizontal="center" vertical="center" wrapText="1"/>
    </xf>
    <xf numFmtId="49" fontId="8" fillId="0" borderId="1" xfId="0" applyNumberFormat="1" applyFont="1" applyBorder="1" applyAlignment="1">
      <alignment horizontal="center" vertical="center"/>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8" fillId="0" borderId="1" xfId="0" applyFont="1" applyBorder="1" applyAlignment="1">
      <alignment horizontal="justify"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42" fontId="8" fillId="0" borderId="1" xfId="0" applyNumberFormat="1" applyFont="1" applyBorder="1" applyAlignment="1">
      <alignment horizontal="center" vertical="center" wrapText="1"/>
    </xf>
    <xf numFmtId="14" fontId="8" fillId="0" borderId="2" xfId="0" applyNumberFormat="1" applyFont="1" applyBorder="1" applyAlignment="1">
      <alignment horizontal="center" vertical="center" wrapText="1"/>
    </xf>
    <xf numFmtId="14" fontId="8" fillId="0" borderId="3" xfId="0" applyNumberFormat="1" applyFont="1" applyBorder="1" applyAlignment="1">
      <alignment horizontal="center" vertical="center" wrapText="1"/>
    </xf>
    <xf numFmtId="0" fontId="10" fillId="0" borderId="0" xfId="0" applyFont="1" applyAlignment="1">
      <alignment horizontal="left" vertical="center" wrapText="1"/>
    </xf>
    <xf numFmtId="14" fontId="10" fillId="0" borderId="0" xfId="0" applyNumberFormat="1" applyFont="1" applyAlignment="1">
      <alignment horizontal="right" vertical="top" wrapText="1"/>
    </xf>
    <xf numFmtId="14" fontId="10" fillId="0" borderId="0" xfId="0" applyNumberFormat="1" applyFont="1" applyAlignment="1">
      <alignment horizontal="left" vertical="top" wrapText="1"/>
    </xf>
    <xf numFmtId="0" fontId="10" fillId="0" borderId="0" xfId="0" applyFont="1" applyAlignment="1">
      <alignment horizontal="justify" vertical="top" wrapText="1"/>
    </xf>
    <xf numFmtId="0" fontId="10" fillId="0" borderId="0" xfId="0" applyFont="1" applyAlignment="1">
      <alignment horizontal="justify" vertical="center" wrapText="1"/>
    </xf>
    <xf numFmtId="14" fontId="11" fillId="0" borderId="0" xfId="0" applyNumberFormat="1" applyFont="1" applyAlignment="1">
      <alignment horizontal="left" vertical="center" wrapText="1"/>
    </xf>
    <xf numFmtId="0" fontId="11" fillId="0" borderId="0" xfId="0" applyFont="1" applyAlignment="1">
      <alignment horizontal="left" vertical="center" wrapText="1"/>
    </xf>
    <xf numFmtId="0" fontId="11" fillId="5" borderId="6" xfId="0" applyFont="1" applyFill="1" applyBorder="1" applyAlignment="1">
      <alignment horizontal="center" vertical="center" wrapText="1"/>
    </xf>
    <xf numFmtId="0" fontId="10" fillId="0" borderId="0" xfId="0" applyFont="1" applyAlignment="1">
      <alignment horizontal="justify" vertical="top"/>
    </xf>
    <xf numFmtId="0" fontId="12" fillId="0" borderId="0" xfId="0" applyFont="1" applyAlignment="1">
      <alignment horizontal="left" wrapText="1"/>
    </xf>
    <xf numFmtId="49" fontId="10" fillId="0" borderId="0" xfId="0" applyNumberFormat="1" applyFont="1" applyAlignment="1">
      <alignment horizontal="left" vertical="top" wrapText="1"/>
    </xf>
    <xf numFmtId="41" fontId="9" fillId="0" borderId="0" xfId="2" applyFont="1" applyBorder="1" applyAlignment="1">
      <alignment horizontal="center" vertical="center" wrapText="1"/>
    </xf>
    <xf numFmtId="0" fontId="10" fillId="0" borderId="0" xfId="0" applyFont="1" applyAlignment="1">
      <alignment horizontal="left" wrapText="1"/>
    </xf>
    <xf numFmtId="0" fontId="25" fillId="5" borderId="6" xfId="0" applyFont="1" applyFill="1" applyBorder="1" applyAlignment="1">
      <alignment horizontal="center" vertical="center" wrapText="1"/>
    </xf>
    <xf numFmtId="0" fontId="26" fillId="0" borderId="6" xfId="0" applyFont="1" applyBorder="1" applyAlignment="1">
      <alignment horizontal="justify" vertical="center" wrapText="1"/>
    </xf>
    <xf numFmtId="0" fontId="25" fillId="6" borderId="7" xfId="0" applyFont="1" applyFill="1" applyBorder="1" applyAlignment="1">
      <alignment horizontal="center" vertical="center" wrapText="1"/>
    </xf>
    <xf numFmtId="0" fontId="25" fillId="6" borderId="8" xfId="0" applyFont="1" applyFill="1" applyBorder="1" applyAlignment="1">
      <alignment horizontal="center" vertical="center" wrapText="1"/>
    </xf>
    <xf numFmtId="0" fontId="25" fillId="6" borderId="9" xfId="0" applyFont="1" applyFill="1" applyBorder="1" applyAlignment="1">
      <alignment horizontal="center" vertical="center" wrapText="1"/>
    </xf>
    <xf numFmtId="0" fontId="25" fillId="6" borderId="16" xfId="0" applyFont="1" applyFill="1" applyBorder="1" applyAlignment="1">
      <alignment vertical="center" wrapText="1"/>
    </xf>
    <xf numFmtId="0" fontId="25" fillId="6" borderId="14" xfId="0" applyFont="1" applyFill="1" applyBorder="1" applyAlignment="1">
      <alignment horizontal="center" vertical="center" wrapText="1"/>
    </xf>
    <xf numFmtId="0" fontId="25" fillId="6" borderId="15" xfId="0" applyFont="1" applyFill="1" applyBorder="1" applyAlignment="1">
      <alignment horizontal="center" vertical="center" wrapText="1"/>
    </xf>
    <xf numFmtId="0" fontId="25" fillId="6" borderId="16" xfId="0" applyFont="1" applyFill="1" applyBorder="1" applyAlignment="1">
      <alignment horizontal="center" vertical="center" wrapText="1"/>
    </xf>
    <xf numFmtId="0" fontId="26" fillId="0" borderId="6" xfId="0" applyFont="1" applyBorder="1" applyAlignment="1">
      <alignment vertical="center"/>
    </xf>
    <xf numFmtId="0" fontId="26" fillId="0" borderId="6" xfId="0" applyFont="1" applyBorder="1" applyAlignment="1">
      <alignment horizontal="center" vertical="center" wrapText="1"/>
    </xf>
    <xf numFmtId="14" fontId="26" fillId="0" borderId="6" xfId="0" applyNumberFormat="1" applyFont="1" applyBorder="1" applyAlignment="1">
      <alignment horizontal="center" vertical="center" wrapText="1"/>
    </xf>
    <xf numFmtId="42" fontId="25" fillId="6" borderId="6" xfId="1" applyFont="1" applyFill="1" applyBorder="1" applyAlignment="1">
      <alignment horizontal="center" vertical="center" wrapText="1"/>
    </xf>
    <xf numFmtId="49" fontId="26" fillId="0" borderId="6" xfId="0" applyNumberFormat="1" applyFont="1" applyBorder="1" applyAlignment="1">
      <alignment vertical="center"/>
    </xf>
    <xf numFmtId="20" fontId="26" fillId="0" borderId="6" xfId="0" applyNumberFormat="1" applyFont="1" applyBorder="1" applyAlignment="1">
      <alignment vertical="center" wrapText="1"/>
    </xf>
    <xf numFmtId="14" fontId="27" fillId="0" borderId="11" xfId="0" applyNumberFormat="1" applyFont="1" applyBorder="1" applyAlignment="1">
      <alignment horizontal="left" vertical="center" wrapText="1"/>
    </xf>
    <xf numFmtId="14" fontId="27" fillId="0" borderId="12" xfId="0" applyNumberFormat="1" applyFont="1" applyBorder="1" applyAlignment="1">
      <alignment horizontal="left" vertical="center" wrapText="1"/>
    </xf>
    <xf numFmtId="14" fontId="27" fillId="0" borderId="13" xfId="0" applyNumberFormat="1" applyFont="1" applyBorder="1" applyAlignment="1">
      <alignment horizontal="left" vertical="center" wrapText="1"/>
    </xf>
    <xf numFmtId="14" fontId="25" fillId="6" borderId="20" xfId="0" applyNumberFormat="1" applyFont="1" applyFill="1" applyBorder="1" applyAlignment="1">
      <alignment horizontal="center" vertical="center" wrapText="1"/>
    </xf>
    <xf numFmtId="14" fontId="25" fillId="6" borderId="21" xfId="0" applyNumberFormat="1" applyFont="1" applyFill="1" applyBorder="1" applyAlignment="1">
      <alignment horizontal="center" vertical="center" wrapText="1"/>
    </xf>
    <xf numFmtId="14" fontId="25" fillId="6" borderId="22" xfId="0" applyNumberFormat="1" applyFont="1" applyFill="1" applyBorder="1" applyAlignment="1">
      <alignment horizontal="center" vertical="center" wrapText="1"/>
    </xf>
    <xf numFmtId="0" fontId="25" fillId="6" borderId="6" xfId="0" applyFont="1" applyFill="1" applyBorder="1" applyAlignment="1">
      <alignment horizontal="center" vertical="center" wrapText="1"/>
    </xf>
    <xf numFmtId="0" fontId="26" fillId="0" borderId="6" xfId="0" applyFont="1" applyBorder="1" applyAlignment="1">
      <alignment horizontal="center" vertical="center"/>
    </xf>
    <xf numFmtId="14" fontId="26" fillId="0" borderId="7" xfId="0" applyNumberFormat="1" applyFont="1" applyBorder="1" applyAlignment="1">
      <alignment horizontal="center" vertical="center" wrapText="1"/>
    </xf>
    <xf numFmtId="14" fontId="26" fillId="0" borderId="8" xfId="0" applyNumberFormat="1" applyFont="1" applyBorder="1" applyAlignment="1">
      <alignment horizontal="center" vertical="center" wrapText="1"/>
    </xf>
    <xf numFmtId="14" fontId="26" fillId="0" borderId="9" xfId="0" applyNumberFormat="1" applyFont="1" applyBorder="1" applyAlignment="1">
      <alignment horizontal="center" vertical="center" wrapText="1"/>
    </xf>
    <xf numFmtId="42" fontId="25" fillId="0" borderId="6" xfId="1" applyFont="1" applyFill="1" applyBorder="1" applyAlignment="1">
      <alignment vertical="center" wrapText="1"/>
    </xf>
    <xf numFmtId="14" fontId="26" fillId="0" borderId="6" xfId="0" applyNumberFormat="1" applyFont="1" applyBorder="1" applyAlignment="1">
      <alignment horizontal="justify" vertical="center" wrapText="1"/>
    </xf>
    <xf numFmtId="0" fontId="25" fillId="5" borderId="7" xfId="0" applyFont="1" applyFill="1" applyBorder="1" applyAlignment="1">
      <alignment horizontal="center" vertical="center" wrapText="1"/>
    </xf>
    <xf numFmtId="0" fontId="25" fillId="5" borderId="8" xfId="0" applyFont="1" applyFill="1" applyBorder="1" applyAlignment="1">
      <alignment horizontal="center" vertical="center" wrapText="1"/>
    </xf>
    <xf numFmtId="0" fontId="25" fillId="5" borderId="9" xfId="0" applyFont="1" applyFill="1" applyBorder="1" applyAlignment="1">
      <alignment horizontal="center" vertical="center" wrapText="1"/>
    </xf>
    <xf numFmtId="0" fontId="26" fillId="5" borderId="6" xfId="0" applyFont="1" applyFill="1" applyBorder="1" applyAlignment="1">
      <alignment horizontal="center" vertical="center" wrapText="1"/>
    </xf>
    <xf numFmtId="14" fontId="25" fillId="5" borderId="6" xfId="0" applyNumberFormat="1" applyFont="1" applyFill="1" applyBorder="1" applyAlignment="1">
      <alignment horizontal="center" vertical="center" wrapText="1"/>
    </xf>
    <xf numFmtId="14" fontId="25" fillId="5" borderId="6" xfId="0" applyNumberFormat="1" applyFont="1" applyFill="1" applyBorder="1" applyAlignment="1">
      <alignment horizontal="center" vertical="center" wrapText="1"/>
    </xf>
    <xf numFmtId="1" fontId="26" fillId="8" borderId="6" xfId="0" applyNumberFormat="1" applyFont="1" applyFill="1" applyBorder="1" applyAlignment="1">
      <alignment horizontal="center" vertical="center" wrapText="1"/>
    </xf>
    <xf numFmtId="14" fontId="26" fillId="8" borderId="7" xfId="0" applyNumberFormat="1" applyFont="1" applyFill="1" applyBorder="1" applyAlignment="1">
      <alignment horizontal="left" vertical="center" wrapText="1"/>
    </xf>
    <xf numFmtId="14" fontId="26" fillId="8" borderId="8" xfId="0" applyNumberFormat="1" applyFont="1" applyFill="1" applyBorder="1" applyAlignment="1">
      <alignment horizontal="left" vertical="center" wrapText="1"/>
    </xf>
    <xf numFmtId="14" fontId="26" fillId="8" borderId="9" xfId="0" applyNumberFormat="1" applyFont="1" applyFill="1" applyBorder="1" applyAlignment="1">
      <alignment horizontal="left" vertical="center" wrapText="1"/>
    </xf>
    <xf numFmtId="14" fontId="30" fillId="8" borderId="6" xfId="0" applyNumberFormat="1" applyFont="1" applyFill="1" applyBorder="1" applyAlignment="1">
      <alignment horizontal="center" vertical="center" wrapText="1"/>
    </xf>
    <xf numFmtId="14" fontId="31" fillId="8" borderId="6" xfId="0" applyNumberFormat="1" applyFont="1" applyFill="1" applyBorder="1" applyAlignment="1">
      <alignment horizontal="center" wrapText="1"/>
    </xf>
    <xf numFmtId="0" fontId="26" fillId="8"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6" fillId="0" borderId="17" xfId="0" applyFont="1" applyBorder="1" applyAlignment="1">
      <alignment horizontal="justify" vertical="center" wrapText="1"/>
    </xf>
    <xf numFmtId="0" fontId="26" fillId="0" borderId="0" xfId="0" applyFont="1" applyAlignment="1">
      <alignment horizontal="justify" vertical="center" wrapText="1"/>
    </xf>
    <xf numFmtId="0" fontId="26" fillId="0" borderId="18" xfId="0" applyFont="1" applyBorder="1" applyAlignment="1">
      <alignment horizontal="justify" vertical="center" wrapText="1"/>
    </xf>
    <xf numFmtId="0" fontId="27" fillId="0" borderId="4" xfId="0" applyFont="1" applyBorder="1" applyAlignment="1">
      <alignment vertical="center" wrapText="1"/>
    </xf>
    <xf numFmtId="0" fontId="27" fillId="0" borderId="0" xfId="0" applyFont="1" applyAlignment="1">
      <alignment vertical="center" wrapText="1"/>
    </xf>
    <xf numFmtId="14" fontId="33" fillId="0" borderId="6" xfId="0" applyNumberFormat="1" applyFont="1" applyBorder="1" applyAlignment="1">
      <alignment horizontal="center" vertical="center" wrapText="1"/>
    </xf>
    <xf numFmtId="0" fontId="33" fillId="0" borderId="6" xfId="0" applyFont="1" applyBorder="1" applyAlignment="1">
      <alignment horizontal="center" vertical="center" wrapText="1"/>
    </xf>
    <xf numFmtId="0" fontId="27" fillId="0" borderId="5" xfId="0" applyFont="1" applyBorder="1" applyAlignment="1">
      <alignment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5" fillId="6" borderId="6" xfId="0" applyFont="1" applyFill="1" applyBorder="1" applyAlignment="1">
      <alignment horizontal="center" vertical="center" wrapText="1"/>
    </xf>
    <xf numFmtId="0" fontId="25" fillId="6" borderId="19" xfId="0" applyFont="1" applyFill="1" applyBorder="1" applyAlignment="1">
      <alignment horizontal="center" vertical="center" wrapText="1"/>
    </xf>
    <xf numFmtId="0" fontId="27" fillId="0" borderId="6" xfId="0" applyFont="1" applyBorder="1" applyAlignment="1">
      <alignment horizontal="center" vertical="center"/>
    </xf>
    <xf numFmtId="0" fontId="27" fillId="0" borderId="6" xfId="0" applyFont="1" applyBorder="1" applyAlignment="1">
      <alignment horizontal="center" vertical="center" wrapText="1"/>
    </xf>
    <xf numFmtId="14" fontId="27" fillId="0" borderId="7" xfId="0" applyNumberFormat="1" applyFont="1" applyBorder="1" applyAlignment="1">
      <alignment horizontal="center" vertical="center" wrapText="1"/>
    </xf>
    <xf numFmtId="14" fontId="27" fillId="0" borderId="8" xfId="0" applyNumberFormat="1" applyFont="1" applyBorder="1" applyAlignment="1">
      <alignment horizontal="center" vertical="center" wrapText="1"/>
    </xf>
    <xf numFmtId="14" fontId="27" fillId="0" borderId="9" xfId="0" applyNumberFormat="1" applyFont="1" applyBorder="1" applyAlignment="1">
      <alignment horizontal="center" vertical="center" wrapText="1"/>
    </xf>
    <xf numFmtId="42" fontId="33" fillId="0" borderId="6" xfId="1" applyFont="1" applyFill="1" applyBorder="1" applyAlignment="1">
      <alignment vertical="center" wrapText="1"/>
    </xf>
    <xf numFmtId="49" fontId="27" fillId="0" borderId="6" xfId="0" applyNumberFormat="1" applyFont="1" applyBorder="1" applyAlignment="1">
      <alignment vertical="center"/>
    </xf>
    <xf numFmtId="20" fontId="27" fillId="0" borderId="6" xfId="0" applyNumberFormat="1" applyFont="1" applyBorder="1" applyAlignment="1">
      <alignment vertical="center" wrapText="1"/>
    </xf>
    <xf numFmtId="0" fontId="26" fillId="0" borderId="23" xfId="0" applyFont="1" applyBorder="1" applyAlignment="1">
      <alignment horizontal="justify" vertical="center" wrapText="1"/>
    </xf>
    <xf numFmtId="0" fontId="26" fillId="0" borderId="25" xfId="0" applyFont="1" applyBorder="1" applyAlignment="1">
      <alignment horizontal="justify" vertical="center" wrapText="1"/>
    </xf>
    <xf numFmtId="0" fontId="26" fillId="0" borderId="24" xfId="0" applyFont="1" applyBorder="1" applyAlignment="1">
      <alignment horizontal="justify" vertical="center" wrapText="1"/>
    </xf>
    <xf numFmtId="0" fontId="26" fillId="0" borderId="4" xfId="0" applyFont="1" applyBorder="1" applyAlignment="1">
      <alignment vertical="center" wrapText="1"/>
    </xf>
    <xf numFmtId="0" fontId="26" fillId="0" borderId="0" xfId="0" applyFont="1" applyAlignment="1">
      <alignment vertical="center" wrapText="1"/>
    </xf>
    <xf numFmtId="0" fontId="26" fillId="0" borderId="5" xfId="0" applyFont="1" applyBorder="1" applyAlignment="1">
      <alignment vertical="center" wrapText="1"/>
    </xf>
    <xf numFmtId="0" fontId="25" fillId="0" borderId="17" xfId="0" applyFont="1" applyBorder="1" applyAlignment="1">
      <alignment vertical="center" wrapText="1"/>
    </xf>
    <xf numFmtId="0" fontId="25" fillId="0" borderId="0" xfId="0" applyFont="1" applyAlignment="1">
      <alignment vertical="center" wrapText="1"/>
    </xf>
    <xf numFmtId="0" fontId="25" fillId="0" borderId="18" xfId="0" applyFont="1" applyBorder="1" applyAlignment="1">
      <alignment vertical="center" wrapText="1"/>
    </xf>
    <xf numFmtId="0" fontId="25" fillId="0" borderId="17" xfId="0" applyFont="1" applyBorder="1" applyAlignment="1">
      <alignment horizontal="left" vertical="center" wrapText="1"/>
    </xf>
    <xf numFmtId="0" fontId="25" fillId="0" borderId="0" xfId="0" applyFont="1" applyAlignment="1">
      <alignment horizontal="left" vertical="center" wrapText="1"/>
    </xf>
    <xf numFmtId="0" fontId="25" fillId="0" borderId="0" xfId="0" applyFont="1" applyAlignment="1">
      <alignment horizontal="center" vertical="center" wrapText="1"/>
    </xf>
    <xf numFmtId="0" fontId="25" fillId="0" borderId="18" xfId="0" applyFont="1" applyBorder="1" applyAlignment="1">
      <alignment horizontal="center" vertical="center" wrapText="1"/>
    </xf>
    <xf numFmtId="0" fontId="26" fillId="0" borderId="17" xfId="0" applyFont="1" applyBorder="1" applyAlignment="1">
      <alignment horizontal="left" wrapText="1"/>
    </xf>
    <xf numFmtId="0" fontId="26" fillId="0" borderId="0" xfId="0" applyFont="1" applyAlignment="1">
      <alignment horizontal="left" wrapText="1"/>
    </xf>
    <xf numFmtId="0" fontId="26" fillId="0" borderId="0" xfId="0" applyFont="1" applyAlignment="1">
      <alignment horizontal="center" vertical="center" wrapText="1"/>
    </xf>
    <xf numFmtId="0" fontId="26" fillId="0" borderId="18" xfId="0" applyFont="1" applyBorder="1" applyAlignment="1">
      <alignment horizontal="center" vertical="center" wrapText="1"/>
    </xf>
    <xf numFmtId="0" fontId="26" fillId="0" borderId="17" xfId="0" applyFont="1" applyBorder="1" applyAlignment="1">
      <alignment vertical="center" wrapText="1"/>
    </xf>
    <xf numFmtId="0" fontId="26" fillId="0" borderId="0" xfId="0" applyFont="1" applyAlignment="1">
      <alignment vertical="center" wrapText="1"/>
    </xf>
    <xf numFmtId="0" fontId="34" fillId="0" borderId="6" xfId="0" applyFont="1" applyBorder="1" applyAlignment="1">
      <alignment horizontal="left" vertical="top" wrapText="1"/>
    </xf>
    <xf numFmtId="0" fontId="34" fillId="0" borderId="6" xfId="0" applyFont="1" applyBorder="1" applyAlignment="1">
      <alignment horizontal="left" vertical="center" wrapText="1"/>
    </xf>
    <xf numFmtId="0" fontId="34" fillId="0" borderId="6" xfId="0" applyFont="1" applyBorder="1" applyAlignment="1">
      <alignment horizontal="left" vertical="center"/>
    </xf>
    <xf numFmtId="0" fontId="34" fillId="0" borderId="6" xfId="0" applyFont="1" applyBorder="1" applyAlignment="1">
      <alignment vertical="center" wrapText="1"/>
    </xf>
    <xf numFmtId="0" fontId="35" fillId="0" borderId="6" xfId="0" applyFont="1" applyBorder="1" applyAlignment="1">
      <alignment horizontal="left" vertical="center" wrapText="1"/>
    </xf>
    <xf numFmtId="14" fontId="29" fillId="8" borderId="6" xfId="0" applyNumberFormat="1" applyFont="1" applyFill="1" applyBorder="1" applyAlignment="1">
      <alignment horizontal="center" vertical="center" wrapText="1"/>
    </xf>
    <xf numFmtId="0" fontId="29" fillId="8" borderId="6"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6" xfId="0" applyFont="1" applyFill="1" applyBorder="1" applyAlignment="1">
      <alignment horizontal="left" vertical="center" wrapText="1"/>
    </xf>
    <xf numFmtId="14" fontId="26" fillId="8" borderId="6" xfId="0" applyNumberFormat="1" applyFont="1" applyFill="1" applyBorder="1" applyAlignment="1">
      <alignment horizontal="center" wrapText="1"/>
    </xf>
    <xf numFmtId="14" fontId="32" fillId="8" borderId="6" xfId="0" applyNumberFormat="1" applyFont="1" applyFill="1" applyBorder="1" applyAlignment="1">
      <alignment horizontal="center" vertical="center" wrapText="1"/>
    </xf>
    <xf numFmtId="49" fontId="26" fillId="8" borderId="6" xfId="5" applyNumberFormat="1" applyFont="1" applyFill="1" applyBorder="1" applyAlignment="1">
      <alignment horizontal="center" vertical="center" wrapText="1"/>
    </xf>
    <xf numFmtId="1" fontId="26" fillId="8" borderId="14" xfId="0" applyNumberFormat="1" applyFont="1" applyFill="1" applyBorder="1" applyAlignment="1">
      <alignment horizontal="center" vertical="center" wrapText="1"/>
    </xf>
    <xf numFmtId="0" fontId="27" fillId="8" borderId="7" xfId="0" applyFont="1" applyFill="1" applyBorder="1" applyAlignment="1">
      <alignment horizontal="center" vertical="center" wrapText="1"/>
    </xf>
    <xf numFmtId="0" fontId="27" fillId="8" borderId="9" xfId="0" applyFont="1" applyFill="1" applyBorder="1" applyAlignment="1">
      <alignment horizontal="center" vertical="center" wrapText="1"/>
    </xf>
    <xf numFmtId="14" fontId="26" fillId="8" borderId="7" xfId="0" applyNumberFormat="1" applyFont="1" applyFill="1" applyBorder="1" applyAlignment="1">
      <alignment vertical="center" wrapText="1"/>
    </xf>
    <xf numFmtId="14" fontId="26" fillId="8" borderId="8" xfId="0" applyNumberFormat="1" applyFont="1" applyFill="1" applyBorder="1" applyAlignment="1">
      <alignment vertical="center" wrapText="1"/>
    </xf>
    <xf numFmtId="14" fontId="26" fillId="8" borderId="9" xfId="0" applyNumberFormat="1" applyFont="1" applyFill="1" applyBorder="1" applyAlignment="1">
      <alignment vertical="center" wrapText="1"/>
    </xf>
    <xf numFmtId="0" fontId="27" fillId="8" borderId="6" xfId="0" applyFont="1" applyFill="1" applyBorder="1" applyAlignment="1">
      <alignment horizontal="center" vertical="center" wrapText="1"/>
    </xf>
    <xf numFmtId="0" fontId="26" fillId="8" borderId="14" xfId="0" applyFont="1" applyFill="1" applyBorder="1" applyAlignment="1">
      <alignment horizontal="left" vertical="center" wrapText="1"/>
    </xf>
    <xf numFmtId="0" fontId="26" fillId="8" borderId="10" xfId="0" applyFont="1" applyFill="1" applyBorder="1" applyAlignment="1">
      <alignment horizontal="left" vertical="center" wrapText="1"/>
    </xf>
    <xf numFmtId="0" fontId="26" fillId="8" borderId="15" xfId="0" applyFont="1" applyFill="1" applyBorder="1" applyAlignment="1">
      <alignment horizontal="left" vertical="center" wrapText="1"/>
    </xf>
    <xf numFmtId="0" fontId="26" fillId="8" borderId="16" xfId="0" applyFont="1" applyFill="1" applyBorder="1" applyAlignment="1">
      <alignment horizontal="center" vertical="center" wrapText="1"/>
    </xf>
    <xf numFmtId="1" fontId="26" fillId="8" borderId="7" xfId="0" applyNumberFormat="1" applyFont="1" applyFill="1" applyBorder="1" applyAlignment="1">
      <alignment horizontal="center" vertical="top" wrapText="1"/>
    </xf>
    <xf numFmtId="1" fontId="26" fillId="8" borderId="8" xfId="0" applyNumberFormat="1" applyFont="1" applyFill="1" applyBorder="1" applyAlignment="1">
      <alignment horizontal="center" vertical="top" wrapText="1"/>
    </xf>
    <xf numFmtId="1" fontId="26" fillId="8" borderId="9" xfId="0" applyNumberFormat="1" applyFont="1" applyFill="1" applyBorder="1" applyAlignment="1">
      <alignment horizontal="center" vertical="top" wrapText="1"/>
    </xf>
  </cellXfs>
  <cellStyles count="6">
    <cellStyle name="Hipervínculo" xfId="3" builtinId="8"/>
    <cellStyle name="Millares" xfId="5" builtinId="3"/>
    <cellStyle name="Millares [0]" xfId="2" builtinId="6"/>
    <cellStyle name="Moneda [0]" xfId="1" builtinId="7"/>
    <cellStyle name="Moneda 2" xfId="4" xr:uid="{00000000-0005-0000-0000-000004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434975</xdr:rowOff>
    </xdr:from>
    <xdr:to>
      <xdr:col>2</xdr:col>
      <xdr:colOff>617219</xdr:colOff>
      <xdr:row>53</xdr:row>
      <xdr:rowOff>1225550</xdr:rowOff>
    </xdr:to>
    <xdr:pic>
      <xdr:nvPicPr>
        <xdr:cNvPr id="6" name="Imagen 5">
          <a:extLst>
            <a:ext uri="{FF2B5EF4-FFF2-40B4-BE49-F238E27FC236}">
              <a16:creationId xmlns:a16="http://schemas.microsoft.com/office/drawing/2014/main" id="{5B5339D6-20AB-210C-D730-90EA99BC7B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7692350"/>
          <a:ext cx="2846069" cy="790575"/>
        </a:xfrm>
        <a:prstGeom prst="rect">
          <a:avLst/>
        </a:prstGeom>
      </xdr:spPr>
    </xdr:pic>
    <xdr:clientData/>
  </xdr:twoCellAnchor>
  <xdr:twoCellAnchor editAs="oneCell">
    <xdr:from>
      <xdr:col>0</xdr:col>
      <xdr:colOff>192770</xdr:colOff>
      <xdr:row>43</xdr:row>
      <xdr:rowOff>554325</xdr:rowOff>
    </xdr:from>
    <xdr:to>
      <xdr:col>8</xdr:col>
      <xdr:colOff>1765792</xdr:colOff>
      <xdr:row>43</xdr:row>
      <xdr:rowOff>3390445</xdr:rowOff>
    </xdr:to>
    <xdr:pic>
      <xdr:nvPicPr>
        <xdr:cNvPr id="2" name="Imagen 1">
          <a:extLst>
            <a:ext uri="{FF2B5EF4-FFF2-40B4-BE49-F238E27FC236}">
              <a16:creationId xmlns:a16="http://schemas.microsoft.com/office/drawing/2014/main" id="{64579FAF-C600-75F9-9309-03BC278FDC34}"/>
            </a:ext>
          </a:extLst>
        </xdr:cNvPr>
        <xdr:cNvPicPr>
          <a:picLocks noChangeAspect="1"/>
        </xdr:cNvPicPr>
      </xdr:nvPicPr>
      <xdr:blipFill>
        <a:blip xmlns:r="http://schemas.openxmlformats.org/officeDocument/2006/relationships" r:embed="rId2"/>
        <a:stretch>
          <a:fillRect/>
        </a:stretch>
      </xdr:blipFill>
      <xdr:spPr>
        <a:xfrm>
          <a:off x="192770" y="37928611"/>
          <a:ext cx="11642308" cy="28361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49</xdr:row>
      <xdr:rowOff>434975</xdr:rowOff>
    </xdr:from>
    <xdr:to>
      <xdr:col>2</xdr:col>
      <xdr:colOff>617219</xdr:colOff>
      <xdr:row>49</xdr:row>
      <xdr:rowOff>1225550</xdr:rowOff>
    </xdr:to>
    <xdr:pic>
      <xdr:nvPicPr>
        <xdr:cNvPr id="2" name="Imagen 1">
          <a:extLst>
            <a:ext uri="{FF2B5EF4-FFF2-40B4-BE49-F238E27FC236}">
              <a16:creationId xmlns:a16="http://schemas.microsoft.com/office/drawing/2014/main" id="{D4CB5DCE-17CB-4DD4-B5A7-21F0C6E388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8705175"/>
          <a:ext cx="2846069" cy="7905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umata@yarumal.gov.c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3:AB30"/>
  <sheetViews>
    <sheetView topLeftCell="A13" zoomScale="95" zoomScaleNormal="95" workbookViewId="0">
      <selection activeCell="C29" sqref="C29:F29"/>
    </sheetView>
  </sheetViews>
  <sheetFormatPr baseColWidth="10" defaultRowHeight="15" x14ac:dyDescent="0.25"/>
  <cols>
    <col min="1" max="1" width="5.140625" customWidth="1"/>
    <col min="2" max="2" width="40.5703125" customWidth="1"/>
    <col min="3" max="3" width="11.42578125" customWidth="1"/>
    <col min="4" max="4" width="16.5703125" customWidth="1"/>
    <col min="5" max="5" width="13.7109375" customWidth="1"/>
    <col min="6" max="6" width="47.7109375" customWidth="1"/>
    <col min="7" max="7" width="30" customWidth="1"/>
    <col min="8" max="8" width="34.7109375" customWidth="1"/>
    <col min="9" max="17" width="30" customWidth="1"/>
    <col min="18" max="27" width="6.28515625" customWidth="1"/>
  </cols>
  <sheetData>
    <row r="3" spans="2:28" ht="21.6" customHeight="1" x14ac:dyDescent="0.25">
      <c r="B3" s="63" t="s">
        <v>18</v>
      </c>
      <c r="C3" s="63"/>
      <c r="D3" s="63"/>
      <c r="E3" s="63"/>
      <c r="F3" s="63"/>
    </row>
    <row r="4" spans="2:28" ht="42" customHeight="1" x14ac:dyDescent="0.25">
      <c r="B4" s="2" t="s">
        <v>9</v>
      </c>
      <c r="C4" s="68" t="s">
        <v>133</v>
      </c>
      <c r="D4" s="68"/>
      <c r="E4" s="68"/>
      <c r="F4" s="68"/>
      <c r="G4" s="1" t="s">
        <v>19</v>
      </c>
      <c r="H4" s="1"/>
      <c r="I4" s="1"/>
      <c r="J4" s="1"/>
      <c r="K4" s="1"/>
      <c r="L4" s="1"/>
      <c r="M4" s="1"/>
      <c r="N4" s="1"/>
      <c r="O4" s="1"/>
      <c r="P4" s="1"/>
      <c r="Q4" s="1"/>
    </row>
    <row r="5" spans="2:28" ht="42" customHeight="1" x14ac:dyDescent="0.25">
      <c r="B5" s="2" t="s">
        <v>7</v>
      </c>
      <c r="C5" s="68" t="s">
        <v>133</v>
      </c>
      <c r="D5" s="68"/>
      <c r="E5" s="68"/>
      <c r="F5" s="68"/>
      <c r="G5" s="1" t="s">
        <v>19</v>
      </c>
      <c r="H5" t="str">
        <f>PROPER(C5)</f>
        <v>Convenio De Asociación</v>
      </c>
      <c r="I5" s="1"/>
      <c r="J5" s="1"/>
      <c r="K5" s="1"/>
      <c r="L5" s="1"/>
      <c r="M5" s="1"/>
      <c r="N5" s="1"/>
      <c r="O5" s="1"/>
      <c r="P5" s="1"/>
      <c r="Q5" s="1"/>
    </row>
    <row r="6" spans="2:28" ht="35.25" customHeight="1" x14ac:dyDescent="0.25">
      <c r="B6" s="2" t="s">
        <v>24</v>
      </c>
      <c r="C6" s="69" t="s">
        <v>135</v>
      </c>
      <c r="D6" s="70"/>
      <c r="E6" s="70"/>
      <c r="F6" s="71"/>
      <c r="G6" s="1"/>
      <c r="H6" s="1"/>
      <c r="I6" s="1"/>
      <c r="J6" s="1"/>
      <c r="K6" s="1"/>
      <c r="L6" s="1"/>
      <c r="M6" s="1"/>
      <c r="N6" s="1"/>
      <c r="O6" s="1"/>
      <c r="P6" s="1"/>
      <c r="Q6" s="1"/>
    </row>
    <row r="7" spans="2:28" ht="18.600000000000001" customHeight="1" x14ac:dyDescent="0.25">
      <c r="B7" s="2" t="s">
        <v>5</v>
      </c>
      <c r="C7" s="65" t="s">
        <v>135</v>
      </c>
      <c r="D7" s="66"/>
      <c r="E7" s="66"/>
      <c r="F7" s="67"/>
      <c r="G7" s="1" t="s">
        <v>19</v>
      </c>
      <c r="H7" s="1"/>
      <c r="I7" s="1"/>
      <c r="J7" s="1"/>
      <c r="K7" s="1"/>
      <c r="L7" s="1"/>
      <c r="M7" s="1"/>
      <c r="N7" s="1"/>
      <c r="O7" s="1"/>
      <c r="P7" s="1"/>
      <c r="Q7" s="1"/>
    </row>
    <row r="8" spans="2:28" ht="23.25" customHeight="1" x14ac:dyDescent="0.25">
      <c r="B8" s="2" t="s">
        <v>11</v>
      </c>
      <c r="C8" s="64" t="s">
        <v>134</v>
      </c>
      <c r="D8" s="61"/>
      <c r="E8" s="61"/>
      <c r="F8" s="61"/>
    </row>
    <row r="9" spans="2:28" ht="23.25" customHeight="1" x14ac:dyDescent="0.25">
      <c r="B9" s="2" t="s">
        <v>12</v>
      </c>
      <c r="C9" s="61"/>
      <c r="D9" s="61"/>
      <c r="E9" s="61"/>
      <c r="F9" s="61"/>
    </row>
    <row r="10" spans="2:28" ht="33.6" customHeight="1" x14ac:dyDescent="0.25">
      <c r="B10" s="2" t="s">
        <v>67</v>
      </c>
      <c r="C10" s="47" t="s">
        <v>138</v>
      </c>
      <c r="D10" s="48"/>
      <c r="E10" s="48"/>
      <c r="F10" s="49"/>
    </row>
    <row r="11" spans="2:28" ht="33.6" customHeight="1" thickBot="1" x14ac:dyDescent="0.3">
      <c r="B11" s="2"/>
      <c r="C11" s="55"/>
      <c r="D11" s="56"/>
      <c r="E11" s="56"/>
      <c r="F11" s="57"/>
    </row>
    <row r="12" spans="2:28" ht="33" customHeight="1" thickBot="1" x14ac:dyDescent="0.3">
      <c r="B12" s="2" t="s">
        <v>78</v>
      </c>
      <c r="C12" s="58"/>
      <c r="D12" s="59"/>
      <c r="E12" s="59"/>
      <c r="F12" s="60"/>
      <c r="G12" s="45"/>
      <c r="H12" s="46"/>
    </row>
    <row r="13" spans="2:28" ht="33" customHeight="1" x14ac:dyDescent="0.25">
      <c r="B13" s="2" t="s">
        <v>82</v>
      </c>
      <c r="C13" s="47"/>
      <c r="D13" s="48"/>
      <c r="E13" s="48"/>
      <c r="F13" s="49"/>
      <c r="G13">
        <v>18150918</v>
      </c>
    </row>
    <row r="14" spans="2:28" ht="31.5" customHeight="1" x14ac:dyDescent="0.25">
      <c r="B14" s="2" t="s">
        <v>6</v>
      </c>
      <c r="C14" s="61" t="s">
        <v>136</v>
      </c>
      <c r="D14" s="61"/>
      <c r="E14" s="61"/>
      <c r="F14" s="61"/>
      <c r="G14" s="1" t="s">
        <v>19</v>
      </c>
      <c r="H14" s="1"/>
      <c r="I14" s="1"/>
      <c r="J14" s="1"/>
      <c r="K14" s="1"/>
      <c r="L14" s="1"/>
      <c r="M14" s="1"/>
      <c r="N14" s="1"/>
      <c r="O14" s="1"/>
      <c r="P14" s="1"/>
      <c r="Q14" s="1"/>
    </row>
    <row r="15" spans="2:28" ht="89.25" customHeight="1" x14ac:dyDescent="0.25">
      <c r="B15" s="2" t="s">
        <v>10</v>
      </c>
      <c r="C15" s="62" t="s">
        <v>137</v>
      </c>
      <c r="D15" s="62"/>
      <c r="E15" s="62"/>
      <c r="F15" s="62"/>
      <c r="G15" s="1" t="s">
        <v>19</v>
      </c>
      <c r="H15" s="1"/>
      <c r="I15" s="1"/>
      <c r="J15" s="1"/>
      <c r="K15" s="1"/>
      <c r="L15" s="1"/>
      <c r="M15" s="1"/>
      <c r="N15" s="1"/>
      <c r="O15" s="1"/>
      <c r="P15" s="1"/>
      <c r="Q15" s="1"/>
    </row>
    <row r="16" spans="2:28" ht="27" customHeight="1" x14ac:dyDescent="0.25">
      <c r="B16" s="2" t="s">
        <v>25</v>
      </c>
      <c r="C16" s="61" t="s">
        <v>104</v>
      </c>
      <c r="D16" s="61"/>
      <c r="E16" s="61"/>
      <c r="F16" s="61"/>
      <c r="G16" s="1" t="s">
        <v>19</v>
      </c>
      <c r="H16" s="1"/>
      <c r="I16" s="1"/>
      <c r="J16" s="1"/>
      <c r="K16" s="1"/>
      <c r="L16" s="1"/>
      <c r="M16" s="1"/>
      <c r="N16" s="1"/>
      <c r="O16" s="1"/>
      <c r="P16" s="1"/>
      <c r="Q16" s="1"/>
      <c r="AB16" t="str">
        <f>PROPER(C16)</f>
        <v>Carolina Sossa Mesa</v>
      </c>
    </row>
    <row r="17" spans="2:28" ht="26.25" customHeight="1" x14ac:dyDescent="0.25">
      <c r="B17" s="2" t="s">
        <v>0</v>
      </c>
      <c r="C17" s="61" t="s">
        <v>17</v>
      </c>
      <c r="D17" s="61"/>
      <c r="E17" s="61"/>
      <c r="F17" s="61"/>
    </row>
    <row r="18" spans="2:28" ht="15.75" customHeight="1" x14ac:dyDescent="0.25">
      <c r="B18" s="2" t="s">
        <v>8</v>
      </c>
      <c r="C18" s="61" t="s">
        <v>109</v>
      </c>
      <c r="D18" s="61"/>
      <c r="E18" s="61"/>
      <c r="F18" s="61"/>
      <c r="G18" s="1" t="s">
        <v>19</v>
      </c>
      <c r="H18" s="1" t="str">
        <f>PROPER(C18)</f>
        <v>Gabriel Jaime Restrepo Osorio</v>
      </c>
      <c r="I18" s="1"/>
      <c r="J18" s="1"/>
      <c r="K18" s="1"/>
      <c r="L18" s="1"/>
      <c r="M18" s="1"/>
      <c r="N18" s="1"/>
      <c r="O18" s="1"/>
      <c r="P18" s="1"/>
      <c r="Q18" s="1"/>
      <c r="AB18" t="str">
        <f>PROPER(C18)</f>
        <v>Gabriel Jaime Restrepo Osorio</v>
      </c>
    </row>
    <row r="19" spans="2:28" ht="15.75" customHeight="1" x14ac:dyDescent="0.25">
      <c r="B19" s="2" t="s">
        <v>0</v>
      </c>
      <c r="C19" s="68" t="s">
        <v>115</v>
      </c>
      <c r="D19" s="68"/>
      <c r="E19" s="68"/>
      <c r="F19" s="68"/>
      <c r="G19" s="1" t="s">
        <v>19</v>
      </c>
      <c r="H19" s="1" t="str">
        <f>PROPER(C19)</f>
        <v>Secretario De Desarrollo Rural Y Medio Ambiente</v>
      </c>
      <c r="I19" s="1" t="e">
        <f>PROPER(#REF!)</f>
        <v>#REF!</v>
      </c>
      <c r="J19" s="1"/>
      <c r="K19" s="1"/>
      <c r="L19" s="1"/>
      <c r="M19" s="1"/>
      <c r="N19" s="1"/>
      <c r="O19" s="1"/>
      <c r="P19" s="1"/>
      <c r="Q19" s="1"/>
      <c r="AB19" t="str">
        <f>PROPER(C19)</f>
        <v>Secretario De Desarrollo Rural Y Medio Ambiente</v>
      </c>
    </row>
    <row r="20" spans="2:28" x14ac:dyDescent="0.25">
      <c r="B20" s="2" t="s">
        <v>55</v>
      </c>
      <c r="C20" s="73" t="s">
        <v>110</v>
      </c>
      <c r="D20" s="73"/>
      <c r="E20" s="73"/>
      <c r="F20" s="73"/>
    </row>
    <row r="21" spans="2:28" x14ac:dyDescent="0.25">
      <c r="B21" s="2" t="s">
        <v>68</v>
      </c>
      <c r="C21" s="50" t="s">
        <v>111</v>
      </c>
      <c r="D21" s="51"/>
      <c r="E21" s="51"/>
      <c r="F21" s="51"/>
    </row>
    <row r="22" spans="2:28" x14ac:dyDescent="0.25">
      <c r="B22" s="2" t="s">
        <v>69</v>
      </c>
      <c r="C22" s="52" t="s">
        <v>79</v>
      </c>
      <c r="D22" s="53"/>
      <c r="E22" s="53"/>
      <c r="F22" s="54"/>
    </row>
    <row r="23" spans="2:28" x14ac:dyDescent="0.25">
      <c r="B23" s="2" t="s">
        <v>70</v>
      </c>
      <c r="C23" s="52" t="s">
        <v>80</v>
      </c>
      <c r="D23" s="53"/>
      <c r="E23" s="53"/>
      <c r="F23" s="54"/>
    </row>
    <row r="24" spans="2:28" x14ac:dyDescent="0.25">
      <c r="B24" s="2" t="s">
        <v>71</v>
      </c>
      <c r="C24" s="52" t="s">
        <v>112</v>
      </c>
      <c r="D24" s="53"/>
      <c r="E24" s="53"/>
      <c r="F24" s="54"/>
    </row>
    <row r="27" spans="2:28" x14ac:dyDescent="0.25">
      <c r="B27" s="2" t="s">
        <v>14</v>
      </c>
      <c r="C27" s="72" t="s">
        <v>106</v>
      </c>
      <c r="D27" s="72"/>
      <c r="E27" s="72"/>
      <c r="F27" s="72"/>
    </row>
    <row r="28" spans="2:28" x14ac:dyDescent="0.25">
      <c r="B28" s="2" t="s">
        <v>0</v>
      </c>
      <c r="C28" s="72" t="s">
        <v>16</v>
      </c>
      <c r="D28" s="72"/>
      <c r="E28" s="72"/>
      <c r="F28" s="72"/>
    </row>
    <row r="29" spans="2:28" x14ac:dyDescent="0.25">
      <c r="B29" s="2" t="s">
        <v>15</v>
      </c>
      <c r="C29" s="72" t="s">
        <v>105</v>
      </c>
      <c r="D29" s="72"/>
      <c r="E29" s="72"/>
      <c r="F29" s="72"/>
    </row>
    <row r="30" spans="2:28" x14ac:dyDescent="0.25">
      <c r="B30" s="2" t="s">
        <v>0</v>
      </c>
      <c r="C30" s="72" t="s">
        <v>17</v>
      </c>
      <c r="D30" s="72"/>
      <c r="E30" s="72"/>
      <c r="F30" s="72"/>
    </row>
  </sheetData>
  <mergeCells count="27">
    <mergeCell ref="C30:F30"/>
    <mergeCell ref="C27:F27"/>
    <mergeCell ref="C28:F28"/>
    <mergeCell ref="C18:F18"/>
    <mergeCell ref="C19:F19"/>
    <mergeCell ref="C29:F29"/>
    <mergeCell ref="C20:F20"/>
    <mergeCell ref="C24:F24"/>
    <mergeCell ref="B3:F3"/>
    <mergeCell ref="C8:F8"/>
    <mergeCell ref="C9:F9"/>
    <mergeCell ref="C7:F7"/>
    <mergeCell ref="C4:F4"/>
    <mergeCell ref="C5:F5"/>
    <mergeCell ref="C6:F6"/>
    <mergeCell ref="G12:H12"/>
    <mergeCell ref="C10:F10"/>
    <mergeCell ref="C21:F21"/>
    <mergeCell ref="C22:F22"/>
    <mergeCell ref="C23:F23"/>
    <mergeCell ref="C11:F11"/>
    <mergeCell ref="C12:F12"/>
    <mergeCell ref="C14:F14"/>
    <mergeCell ref="C15:F15"/>
    <mergeCell ref="C16:F16"/>
    <mergeCell ref="C17:F17"/>
    <mergeCell ref="C13:F13"/>
  </mergeCells>
  <hyperlinks>
    <hyperlink ref="C21" r:id="rId1" xr:uid="{00000000-0004-0000-0000-000000000000}"/>
  </hyperlinks>
  <pageMargins left="0.7" right="0.7" top="0.75" bottom="0.75" header="0.3" footer="0.3"/>
  <pageSetup paperSize="9" orientation="portrait" horizontalDpi="360" verticalDpi="36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61"/>
  <sheetViews>
    <sheetView tabSelected="1" zoomScale="84" zoomScaleNormal="84" zoomScaleSheetLayoutView="100" workbookViewId="0">
      <selection activeCell="A54" sqref="A54:I54"/>
    </sheetView>
  </sheetViews>
  <sheetFormatPr baseColWidth="10" defaultRowHeight="15" x14ac:dyDescent="0.25"/>
  <cols>
    <col min="1" max="1" width="23.42578125" customWidth="1"/>
    <col min="2" max="2" width="10" customWidth="1"/>
    <col min="3" max="3" width="9.42578125" customWidth="1"/>
    <col min="4" max="4" width="28" customWidth="1"/>
    <col min="5" max="5" width="20.7109375" customWidth="1"/>
    <col min="6" max="6" width="19" customWidth="1"/>
    <col min="7" max="7" width="23.7109375" customWidth="1"/>
    <col min="8" max="8" width="16.7109375" customWidth="1"/>
    <col min="9" max="9" width="29.5703125" customWidth="1"/>
  </cols>
  <sheetData>
    <row r="1" spans="1:9" ht="19.899999999999999" customHeight="1" x14ac:dyDescent="0.25">
      <c r="A1" s="220" t="str">
        <f>"INVITACIÓN PÚBLICA "&amp;'Cuadro Alimentacion'!C6&amp;""</f>
        <v>INVITACIÓN PÚBLICA CONVAS-SD-005-2025 BIOFABRICAS</v>
      </c>
      <c r="B1" s="220"/>
      <c r="C1" s="220"/>
      <c r="D1" s="220"/>
      <c r="E1" s="220"/>
      <c r="F1" s="220"/>
      <c r="G1" s="220"/>
      <c r="H1" s="220"/>
      <c r="I1" s="220"/>
    </row>
    <row r="2" spans="1:9" ht="37.9" customHeight="1" x14ac:dyDescent="0.25">
      <c r="A2" s="220" t="s">
        <v>28</v>
      </c>
      <c r="B2" s="220"/>
      <c r="C2" s="220"/>
      <c r="D2" s="220"/>
      <c r="E2" s="220"/>
      <c r="F2" s="220"/>
      <c r="G2" s="220"/>
      <c r="H2" s="220"/>
      <c r="I2" s="220"/>
    </row>
    <row r="3" spans="1:9" ht="59.45" customHeight="1" x14ac:dyDescent="0.25">
      <c r="A3" s="221" t="s">
        <v>4</v>
      </c>
      <c r="B3" s="221"/>
      <c r="C3" s="221"/>
      <c r="D3" s="221"/>
      <c r="E3" s="221"/>
      <c r="F3" s="221"/>
      <c r="G3" s="221"/>
      <c r="H3" s="221"/>
      <c r="I3" s="221"/>
    </row>
    <row r="4" spans="1:9" ht="26.45" customHeight="1" x14ac:dyDescent="0.25">
      <c r="A4" s="220" t="s">
        <v>107</v>
      </c>
      <c r="B4" s="220"/>
      <c r="C4" s="220"/>
      <c r="D4" s="220"/>
      <c r="E4" s="220"/>
      <c r="F4" s="220"/>
      <c r="G4" s="220"/>
      <c r="H4" s="220"/>
      <c r="I4" s="220"/>
    </row>
    <row r="5" spans="1:9" ht="87.6" customHeight="1" x14ac:dyDescent="0.25">
      <c r="A5" s="220" t="s">
        <v>34</v>
      </c>
      <c r="B5" s="220"/>
      <c r="C5" s="220"/>
      <c r="D5" s="220"/>
      <c r="E5" s="221" t="str">
        <f>'Cuadro Alimentacion'!C15</f>
        <v xml:space="preserve">CONVENIO DE ASOCIACIÓN PARA LA EJECUCIÓN DE LA LÍNEA DE PROYECTOS PRODUCTIVOS, EN EL MARCO DEL CONVENIO NRO. CT-2024-001336, SUSCRITO ENTRE EL MUNICIPIO DE YARUMAL Y EPM, CUYO OBJETO ES: AUNAR ESFUERZOS PARA IMPLEMENTACIÓN DE LA ESTRATEGIA “ALIANZAS PARA EL DESARROLLO” </v>
      </c>
      <c r="F5" s="221"/>
      <c r="G5" s="221"/>
      <c r="H5" s="221"/>
      <c r="I5" s="221"/>
    </row>
    <row r="6" spans="1:9" ht="79.150000000000006" customHeight="1" x14ac:dyDescent="0.25">
      <c r="A6" s="221" t="s">
        <v>143</v>
      </c>
      <c r="B6" s="221"/>
      <c r="C6" s="221"/>
      <c r="D6" s="221"/>
      <c r="E6" s="221"/>
      <c r="F6" s="221"/>
      <c r="G6" s="221"/>
      <c r="H6" s="221"/>
      <c r="I6" s="221"/>
    </row>
    <row r="7" spans="1:9" ht="32.450000000000003" customHeight="1" x14ac:dyDescent="0.25">
      <c r="A7" s="222" t="s">
        <v>35</v>
      </c>
      <c r="B7" s="223"/>
      <c r="C7" s="223"/>
      <c r="D7" s="223"/>
      <c r="E7" s="223"/>
      <c r="F7" s="223"/>
      <c r="G7" s="223"/>
      <c r="H7" s="223"/>
      <c r="I7" s="224"/>
    </row>
    <row r="8" spans="1:9" ht="31.9" customHeight="1" x14ac:dyDescent="0.25">
      <c r="A8" s="225"/>
      <c r="B8" s="226" t="s">
        <v>3</v>
      </c>
      <c r="C8" s="227"/>
      <c r="D8" s="226" t="s">
        <v>21</v>
      </c>
      <c r="E8" s="227"/>
      <c r="F8" s="226" t="s">
        <v>27</v>
      </c>
      <c r="G8" s="227"/>
      <c r="H8" s="228" t="s">
        <v>22</v>
      </c>
      <c r="I8" s="228" t="s">
        <v>23</v>
      </c>
    </row>
    <row r="9" spans="1:9" ht="39.75" customHeight="1" x14ac:dyDescent="0.25">
      <c r="A9" s="229">
        <v>1</v>
      </c>
      <c r="B9" s="230" t="s">
        <v>140</v>
      </c>
      <c r="C9" s="230"/>
      <c r="D9" s="231" t="s">
        <v>139</v>
      </c>
      <c r="E9" s="231"/>
      <c r="F9" s="232">
        <v>119823277</v>
      </c>
      <c r="G9" s="232"/>
      <c r="H9" s="233" t="s">
        <v>141</v>
      </c>
      <c r="I9" s="234" t="s">
        <v>142</v>
      </c>
    </row>
    <row r="10" spans="1:9" ht="37.9" customHeight="1" thickBot="1" x14ac:dyDescent="0.3">
      <c r="A10" s="235" t="s">
        <v>144</v>
      </c>
      <c r="B10" s="236"/>
      <c r="C10" s="236"/>
      <c r="D10" s="236"/>
      <c r="E10" s="236"/>
      <c r="F10" s="236"/>
      <c r="G10" s="236"/>
      <c r="H10" s="236"/>
      <c r="I10" s="237"/>
    </row>
    <row r="11" spans="1:9" ht="37.15" customHeight="1" x14ac:dyDescent="0.25">
      <c r="A11" s="238" t="s">
        <v>170</v>
      </c>
      <c r="B11" s="239"/>
      <c r="C11" s="239"/>
      <c r="D11" s="239"/>
      <c r="E11" s="239"/>
      <c r="F11" s="239"/>
      <c r="G11" s="239"/>
      <c r="H11" s="239"/>
      <c r="I11" s="240"/>
    </row>
    <row r="12" spans="1:9" ht="43.5" customHeight="1" x14ac:dyDescent="0.25">
      <c r="A12" s="241" t="s">
        <v>114</v>
      </c>
      <c r="B12" s="222" t="s">
        <v>3</v>
      </c>
      <c r="C12" s="224"/>
      <c r="D12" s="222" t="s">
        <v>21</v>
      </c>
      <c r="E12" s="223"/>
      <c r="F12" s="224"/>
      <c r="G12" s="241" t="s">
        <v>27</v>
      </c>
      <c r="H12" s="241" t="s">
        <v>22</v>
      </c>
      <c r="I12" s="241" t="s">
        <v>23</v>
      </c>
    </row>
    <row r="13" spans="1:9" ht="36" customHeight="1" x14ac:dyDescent="0.25">
      <c r="A13" s="242">
        <v>1</v>
      </c>
      <c r="B13" s="230" t="str">
        <f>B9</f>
        <v>800023294-1</v>
      </c>
      <c r="C13" s="230"/>
      <c r="D13" s="243" t="str">
        <f>D9</f>
        <v>COOPERATIVA DE INGENIEROS AGRONOMOS DE ANTIOQUIA</v>
      </c>
      <c r="E13" s="244"/>
      <c r="F13" s="245"/>
      <c r="G13" s="246">
        <f>F9</f>
        <v>119823277</v>
      </c>
      <c r="H13" s="233" t="s">
        <v>141</v>
      </c>
      <c r="I13" s="234" t="s">
        <v>142</v>
      </c>
    </row>
    <row r="14" spans="1:9" ht="58.9" customHeight="1" x14ac:dyDescent="0.25">
      <c r="A14" s="247" t="s">
        <v>145</v>
      </c>
      <c r="B14" s="247"/>
      <c r="C14" s="247"/>
      <c r="D14" s="247"/>
      <c r="E14" s="247"/>
      <c r="F14" s="247"/>
      <c r="G14" s="247"/>
      <c r="H14" s="247"/>
      <c r="I14" s="247"/>
    </row>
    <row r="15" spans="1:9" ht="18" customHeight="1" x14ac:dyDescent="0.25">
      <c r="A15" s="248" t="s">
        <v>36</v>
      </c>
      <c r="B15" s="249"/>
      <c r="C15" s="249"/>
      <c r="D15" s="249"/>
      <c r="E15" s="249"/>
      <c r="F15" s="249"/>
      <c r="G15" s="249"/>
      <c r="H15" s="249"/>
      <c r="I15" s="250"/>
    </row>
    <row r="16" spans="1:9" ht="22.9" customHeight="1" x14ac:dyDescent="0.25">
      <c r="A16" s="251" t="s">
        <v>38</v>
      </c>
      <c r="B16" s="251"/>
      <c r="C16" s="251"/>
      <c r="D16" s="251"/>
      <c r="E16" s="251"/>
      <c r="F16" s="251"/>
      <c r="G16" s="251"/>
      <c r="H16" s="251"/>
      <c r="I16" s="251"/>
    </row>
    <row r="17" spans="1:9" ht="33" customHeight="1" x14ac:dyDescent="0.25">
      <c r="A17" s="306" t="str">
        <f>D9</f>
        <v>COOPERATIVA DE INGENIEROS AGRONOMOS DE ANTIOQUIA</v>
      </c>
      <c r="B17" s="307"/>
      <c r="C17" s="307"/>
      <c r="D17" s="307"/>
      <c r="E17" s="307"/>
      <c r="F17" s="307"/>
      <c r="G17" s="307"/>
      <c r="H17" s="307"/>
      <c r="I17" s="307"/>
    </row>
    <row r="18" spans="1:9" ht="22.9" customHeight="1" x14ac:dyDescent="0.25">
      <c r="A18" s="252" t="s">
        <v>29</v>
      </c>
      <c r="B18" s="253" t="s">
        <v>30</v>
      </c>
      <c r="C18" s="253"/>
      <c r="D18" s="253"/>
      <c r="E18" s="253"/>
      <c r="F18" s="252" t="s">
        <v>31</v>
      </c>
      <c r="G18" s="252" t="s">
        <v>32</v>
      </c>
      <c r="H18" s="253" t="s">
        <v>33</v>
      </c>
      <c r="I18" s="253"/>
    </row>
    <row r="19" spans="1:9" ht="70.5" customHeight="1" x14ac:dyDescent="0.45">
      <c r="A19" s="308">
        <v>1</v>
      </c>
      <c r="B19" s="309" t="s">
        <v>146</v>
      </c>
      <c r="C19" s="309"/>
      <c r="D19" s="309"/>
      <c r="E19" s="309"/>
      <c r="F19" s="258" t="s">
        <v>88</v>
      </c>
      <c r="G19" s="259"/>
      <c r="H19" s="260"/>
      <c r="I19" s="260"/>
    </row>
    <row r="20" spans="1:9" ht="250.5" customHeight="1" x14ac:dyDescent="0.25">
      <c r="A20" s="312">
        <v>2</v>
      </c>
      <c r="B20" s="255" t="s">
        <v>147</v>
      </c>
      <c r="C20" s="256"/>
      <c r="D20" s="256"/>
      <c r="E20" s="257"/>
      <c r="F20" s="258" t="s">
        <v>88</v>
      </c>
      <c r="G20" s="310"/>
      <c r="H20" s="260" t="s">
        <v>176</v>
      </c>
      <c r="I20" s="260"/>
    </row>
    <row r="21" spans="1:9" ht="28.15" customHeight="1" x14ac:dyDescent="0.25">
      <c r="A21" s="254">
        <v>3</v>
      </c>
      <c r="B21" s="255" t="s">
        <v>148</v>
      </c>
      <c r="C21" s="256"/>
      <c r="D21" s="256"/>
      <c r="E21" s="257"/>
      <c r="F21" s="258" t="s">
        <v>88</v>
      </c>
      <c r="G21" s="310"/>
      <c r="H21" s="260" t="s">
        <v>113</v>
      </c>
      <c r="I21" s="260"/>
    </row>
    <row r="22" spans="1:9" ht="91.5" customHeight="1" x14ac:dyDescent="0.25">
      <c r="A22" s="254">
        <v>4</v>
      </c>
      <c r="B22" s="255" t="s">
        <v>149</v>
      </c>
      <c r="C22" s="256"/>
      <c r="D22" s="256"/>
      <c r="E22" s="257"/>
      <c r="F22" s="258" t="s">
        <v>88</v>
      </c>
      <c r="G22" s="258"/>
      <c r="H22" s="260" t="s">
        <v>175</v>
      </c>
      <c r="I22" s="260"/>
    </row>
    <row r="23" spans="1:9" ht="49.9" customHeight="1" x14ac:dyDescent="0.45">
      <c r="A23" s="254">
        <v>5</v>
      </c>
      <c r="B23" s="255" t="s">
        <v>150</v>
      </c>
      <c r="C23" s="256"/>
      <c r="D23" s="256"/>
      <c r="E23" s="257"/>
      <c r="F23" s="258" t="s">
        <v>88</v>
      </c>
      <c r="G23" s="259"/>
      <c r="H23" s="260" t="s">
        <v>177</v>
      </c>
      <c r="I23" s="260"/>
    </row>
    <row r="24" spans="1:9" ht="50.45" customHeight="1" x14ac:dyDescent="0.25">
      <c r="A24" s="254">
        <v>6</v>
      </c>
      <c r="B24" s="255" t="s">
        <v>151</v>
      </c>
      <c r="C24" s="256"/>
      <c r="D24" s="256"/>
      <c r="E24" s="257"/>
      <c r="F24" s="258" t="s">
        <v>88</v>
      </c>
      <c r="G24" s="311"/>
      <c r="H24" s="260" t="s">
        <v>173</v>
      </c>
      <c r="I24" s="260"/>
    </row>
    <row r="25" spans="1:9" ht="101.45" customHeight="1" x14ac:dyDescent="0.45">
      <c r="A25" s="254">
        <v>7</v>
      </c>
      <c r="B25" s="255" t="s">
        <v>152</v>
      </c>
      <c r="C25" s="256"/>
      <c r="D25" s="256"/>
      <c r="E25" s="257"/>
      <c r="F25" s="258" t="s">
        <v>88</v>
      </c>
      <c r="G25" s="259"/>
      <c r="H25" s="260" t="s">
        <v>174</v>
      </c>
      <c r="I25" s="260"/>
    </row>
    <row r="26" spans="1:9" ht="78" customHeight="1" x14ac:dyDescent="0.25">
      <c r="A26" s="254">
        <v>8</v>
      </c>
      <c r="B26" s="255" t="s">
        <v>153</v>
      </c>
      <c r="C26" s="256"/>
      <c r="D26" s="256"/>
      <c r="E26" s="257"/>
      <c r="F26" s="258" t="s">
        <v>88</v>
      </c>
      <c r="G26" s="310"/>
      <c r="H26" s="260" t="s">
        <v>172</v>
      </c>
      <c r="I26" s="260"/>
    </row>
    <row r="27" spans="1:9" ht="111.75" customHeight="1" x14ac:dyDescent="0.45">
      <c r="A27" s="254">
        <v>9</v>
      </c>
      <c r="B27" s="255" t="s">
        <v>154</v>
      </c>
      <c r="C27" s="256"/>
      <c r="D27" s="256"/>
      <c r="E27" s="257"/>
      <c r="F27" s="258" t="s">
        <v>88</v>
      </c>
      <c r="G27" s="259"/>
      <c r="H27" s="260" t="s">
        <v>191</v>
      </c>
      <c r="I27" s="260"/>
    </row>
    <row r="28" spans="1:9" ht="37.15" customHeight="1" x14ac:dyDescent="0.25">
      <c r="A28" s="254">
        <v>10</v>
      </c>
      <c r="B28" s="255" t="s">
        <v>155</v>
      </c>
      <c r="C28" s="256"/>
      <c r="D28" s="256"/>
      <c r="E28" s="257"/>
      <c r="F28" s="258" t="s">
        <v>88</v>
      </c>
      <c r="G28" s="258"/>
      <c r="H28" s="260" t="s">
        <v>181</v>
      </c>
      <c r="I28" s="260"/>
    </row>
    <row r="29" spans="1:9" ht="33" customHeight="1" x14ac:dyDescent="0.25">
      <c r="A29" s="254">
        <v>11</v>
      </c>
      <c r="B29" s="255" t="s">
        <v>156</v>
      </c>
      <c r="C29" s="256"/>
      <c r="D29" s="256"/>
      <c r="E29" s="257"/>
      <c r="F29" s="258" t="s">
        <v>88</v>
      </c>
      <c r="G29" s="311"/>
      <c r="H29" s="260" t="s">
        <v>181</v>
      </c>
      <c r="I29" s="260"/>
    </row>
    <row r="30" spans="1:9" ht="39.6" customHeight="1" x14ac:dyDescent="0.25">
      <c r="A30" s="254">
        <v>12</v>
      </c>
      <c r="B30" s="255" t="s">
        <v>157</v>
      </c>
      <c r="C30" s="256"/>
      <c r="D30" s="256"/>
      <c r="E30" s="257"/>
      <c r="F30" s="258" t="s">
        <v>88</v>
      </c>
      <c r="G30" s="311"/>
      <c r="H30" s="260" t="s">
        <v>189</v>
      </c>
      <c r="I30" s="260"/>
    </row>
    <row r="31" spans="1:9" ht="38.450000000000003" customHeight="1" x14ac:dyDescent="0.45">
      <c r="A31" s="254">
        <v>13</v>
      </c>
      <c r="B31" s="255" t="s">
        <v>158</v>
      </c>
      <c r="C31" s="256"/>
      <c r="D31" s="256"/>
      <c r="E31" s="257"/>
      <c r="F31" s="258" t="s">
        <v>88</v>
      </c>
      <c r="G31" s="259"/>
      <c r="H31" s="260" t="s">
        <v>171</v>
      </c>
      <c r="I31" s="260"/>
    </row>
    <row r="32" spans="1:9" ht="96" customHeight="1" x14ac:dyDescent="0.45">
      <c r="A32" s="254">
        <v>14</v>
      </c>
      <c r="B32" s="255" t="s">
        <v>159</v>
      </c>
      <c r="C32" s="256"/>
      <c r="D32" s="256"/>
      <c r="E32" s="257"/>
      <c r="F32" s="258" t="s">
        <v>88</v>
      </c>
      <c r="G32" s="259"/>
      <c r="H32" s="260" t="s">
        <v>182</v>
      </c>
      <c r="I32" s="260"/>
    </row>
    <row r="33" spans="1:9" ht="110.25" customHeight="1" x14ac:dyDescent="0.25">
      <c r="A33" s="254">
        <v>15</v>
      </c>
      <c r="B33" s="255" t="s">
        <v>160</v>
      </c>
      <c r="C33" s="256"/>
      <c r="D33" s="256"/>
      <c r="E33" s="257"/>
      <c r="F33" s="258" t="s">
        <v>88</v>
      </c>
      <c r="G33" s="258"/>
      <c r="H33" s="260" t="s">
        <v>171</v>
      </c>
      <c r="I33" s="260"/>
    </row>
    <row r="34" spans="1:9" ht="38.450000000000003" customHeight="1" x14ac:dyDescent="0.25">
      <c r="A34" s="254">
        <v>16</v>
      </c>
      <c r="B34" s="255" t="s">
        <v>161</v>
      </c>
      <c r="C34" s="256"/>
      <c r="D34" s="256"/>
      <c r="E34" s="257"/>
      <c r="F34" s="258" t="s">
        <v>88</v>
      </c>
      <c r="G34" s="310"/>
      <c r="H34" s="260" t="s">
        <v>171</v>
      </c>
      <c r="I34" s="260"/>
    </row>
    <row r="35" spans="1:9" ht="38.450000000000003" customHeight="1" x14ac:dyDescent="0.25">
      <c r="A35" s="254">
        <v>17</v>
      </c>
      <c r="B35" s="255" t="s">
        <v>162</v>
      </c>
      <c r="C35" s="256"/>
      <c r="D35" s="256"/>
      <c r="E35" s="257"/>
      <c r="F35" s="258" t="s">
        <v>88</v>
      </c>
      <c r="G35" s="258"/>
      <c r="H35" s="260" t="s">
        <v>171</v>
      </c>
      <c r="I35" s="260"/>
    </row>
    <row r="36" spans="1:9" ht="44.25" customHeight="1" x14ac:dyDescent="0.25">
      <c r="A36" s="254">
        <v>18</v>
      </c>
      <c r="B36" s="316" t="s">
        <v>163</v>
      </c>
      <c r="C36" s="317"/>
      <c r="D36" s="317"/>
      <c r="E36" s="318"/>
      <c r="F36" s="258" t="s">
        <v>180</v>
      </c>
      <c r="G36" s="258"/>
      <c r="H36" s="319" t="s">
        <v>171</v>
      </c>
      <c r="I36" s="319"/>
    </row>
    <row r="37" spans="1:9" ht="44.25" customHeight="1" x14ac:dyDescent="0.25">
      <c r="A37" s="313">
        <v>19</v>
      </c>
      <c r="B37" s="255" t="s">
        <v>167</v>
      </c>
      <c r="C37" s="256"/>
      <c r="D37" s="256"/>
      <c r="E37" s="257"/>
      <c r="F37" s="258" t="s">
        <v>180</v>
      </c>
      <c r="G37" s="258"/>
      <c r="H37" s="314" t="s">
        <v>171</v>
      </c>
      <c r="I37" s="315"/>
    </row>
    <row r="38" spans="1:9" ht="152.25" customHeight="1" x14ac:dyDescent="0.25">
      <c r="A38" s="313">
        <v>20</v>
      </c>
      <c r="B38" s="255" t="s">
        <v>186</v>
      </c>
      <c r="C38" s="256"/>
      <c r="D38" s="256"/>
      <c r="E38" s="257"/>
      <c r="F38" s="258" t="s">
        <v>180</v>
      </c>
      <c r="G38" s="258"/>
      <c r="H38" s="314" t="s">
        <v>187</v>
      </c>
      <c r="I38" s="315"/>
    </row>
    <row r="39" spans="1:9" ht="173.25" customHeight="1" x14ac:dyDescent="0.25">
      <c r="A39" s="313">
        <v>21</v>
      </c>
      <c r="B39" s="255" t="s">
        <v>188</v>
      </c>
      <c r="C39" s="256"/>
      <c r="D39" s="256"/>
      <c r="E39" s="257"/>
      <c r="F39" s="258" t="s">
        <v>180</v>
      </c>
      <c r="G39" s="258"/>
      <c r="H39" s="314" t="s">
        <v>190</v>
      </c>
      <c r="I39" s="315"/>
    </row>
    <row r="40" spans="1:9" ht="153" customHeight="1" x14ac:dyDescent="0.25">
      <c r="A40" s="313">
        <v>22</v>
      </c>
      <c r="B40" s="255" t="s">
        <v>168</v>
      </c>
      <c r="C40" s="256"/>
      <c r="D40" s="256"/>
      <c r="E40" s="257"/>
      <c r="F40" s="258" t="s">
        <v>88</v>
      </c>
      <c r="G40" s="258"/>
      <c r="H40" s="314" t="s">
        <v>178</v>
      </c>
      <c r="I40" s="315"/>
    </row>
    <row r="41" spans="1:9" ht="44.25" customHeight="1" x14ac:dyDescent="0.25">
      <c r="A41" s="313">
        <v>23</v>
      </c>
      <c r="B41" s="255" t="s">
        <v>166</v>
      </c>
      <c r="C41" s="256"/>
      <c r="D41" s="256"/>
      <c r="E41" s="257"/>
      <c r="F41" s="258" t="s">
        <v>180</v>
      </c>
      <c r="G41" s="258"/>
      <c r="H41" s="314" t="s">
        <v>179</v>
      </c>
      <c r="I41" s="315"/>
    </row>
    <row r="42" spans="1:9" ht="44.25" customHeight="1" x14ac:dyDescent="0.25">
      <c r="A42" s="313">
        <v>24</v>
      </c>
      <c r="B42" s="255" t="s">
        <v>165</v>
      </c>
      <c r="C42" s="256"/>
      <c r="D42" s="256"/>
      <c r="E42" s="257"/>
      <c r="F42" s="258" t="s">
        <v>88</v>
      </c>
      <c r="G42" s="258"/>
      <c r="H42" s="314" t="s">
        <v>171</v>
      </c>
      <c r="I42" s="315"/>
    </row>
    <row r="43" spans="1:9" ht="306.75" customHeight="1" x14ac:dyDescent="0.25">
      <c r="A43" s="313">
        <v>25</v>
      </c>
      <c r="B43" s="320" t="s">
        <v>164</v>
      </c>
      <c r="C43" s="321"/>
      <c r="D43" s="321"/>
      <c r="E43" s="322"/>
      <c r="F43" s="258" t="s">
        <v>180</v>
      </c>
      <c r="G43" s="258"/>
      <c r="H43" s="323" t="s">
        <v>183</v>
      </c>
      <c r="I43" s="323"/>
    </row>
    <row r="44" spans="1:9" ht="409.5" customHeight="1" x14ac:dyDescent="0.25">
      <c r="A44" s="324" t="s">
        <v>185</v>
      </c>
      <c r="B44" s="325"/>
      <c r="C44" s="325"/>
      <c r="D44" s="325"/>
      <c r="E44" s="325"/>
      <c r="F44" s="325"/>
      <c r="G44" s="325"/>
      <c r="H44" s="325"/>
      <c r="I44" s="326"/>
    </row>
    <row r="45" spans="1:9" ht="18" customHeight="1" x14ac:dyDescent="0.25">
      <c r="A45" s="261" t="s">
        <v>169</v>
      </c>
      <c r="B45" s="261"/>
      <c r="C45" s="261"/>
      <c r="D45" s="261"/>
      <c r="E45" s="261"/>
      <c r="F45" s="261"/>
      <c r="G45" s="261"/>
      <c r="H45" s="261"/>
      <c r="I45" s="261"/>
    </row>
    <row r="46" spans="1:9" ht="45.6" customHeight="1" x14ac:dyDescent="0.25">
      <c r="A46" s="262" t="s">
        <v>84</v>
      </c>
      <c r="B46" s="263"/>
      <c r="C46" s="263"/>
      <c r="D46" s="263"/>
      <c r="E46" s="263"/>
      <c r="F46" s="263"/>
      <c r="G46" s="263"/>
      <c r="H46" s="263"/>
      <c r="I46" s="264"/>
    </row>
    <row r="47" spans="1:9" ht="96" customHeight="1" x14ac:dyDescent="0.25">
      <c r="A47" s="265"/>
      <c r="B47" s="266"/>
      <c r="C47" s="267" t="s">
        <v>139</v>
      </c>
      <c r="D47" s="268"/>
      <c r="E47" s="268"/>
      <c r="F47" s="230" t="s">
        <v>184</v>
      </c>
      <c r="G47" s="230"/>
      <c r="H47" s="230"/>
      <c r="I47" s="269"/>
    </row>
    <row r="48" spans="1:9" ht="47.45" customHeight="1" thickBot="1" x14ac:dyDescent="0.3">
      <c r="A48" s="270" t="s">
        <v>85</v>
      </c>
      <c r="B48" s="263"/>
      <c r="C48" s="263"/>
      <c r="D48" s="263"/>
      <c r="E48" s="263"/>
      <c r="F48" s="263"/>
      <c r="G48" s="263"/>
      <c r="H48" s="263"/>
      <c r="I48" s="271"/>
    </row>
    <row r="49" spans="1:9" ht="31.9" hidden="1" customHeight="1" x14ac:dyDescent="0.25">
      <c r="A49" s="241" t="s">
        <v>29</v>
      </c>
      <c r="B49" s="272" t="s">
        <v>3</v>
      </c>
      <c r="C49" s="272"/>
      <c r="D49" s="272" t="s">
        <v>21</v>
      </c>
      <c r="E49" s="272"/>
      <c r="F49" s="272"/>
      <c r="G49" s="241" t="s">
        <v>27</v>
      </c>
      <c r="H49" s="241" t="s">
        <v>22</v>
      </c>
      <c r="I49" s="273" t="s">
        <v>23</v>
      </c>
    </row>
    <row r="50" spans="1:9" s="44" customFormat="1" ht="36" hidden="1" customHeight="1" thickBot="1" x14ac:dyDescent="0.3">
      <c r="A50" s="274"/>
      <c r="B50" s="275"/>
      <c r="C50" s="275"/>
      <c r="D50" s="276"/>
      <c r="E50" s="277"/>
      <c r="F50" s="278"/>
      <c r="G50" s="279"/>
      <c r="H50" s="280"/>
      <c r="I50" s="281"/>
    </row>
    <row r="51" spans="1:9" ht="82.5" customHeight="1" x14ac:dyDescent="0.25">
      <c r="A51" s="282" t="s">
        <v>192</v>
      </c>
      <c r="B51" s="283"/>
      <c r="C51" s="283"/>
      <c r="D51" s="283"/>
      <c r="E51" s="283"/>
      <c r="F51" s="283"/>
      <c r="G51" s="283"/>
      <c r="H51" s="283"/>
      <c r="I51" s="284"/>
    </row>
    <row r="52" spans="1:9" ht="39" customHeight="1" x14ac:dyDescent="0.25">
      <c r="A52" s="285" t="s">
        <v>1</v>
      </c>
      <c r="B52" s="286"/>
      <c r="C52" s="286"/>
      <c r="D52" s="286"/>
      <c r="E52" s="286"/>
      <c r="F52" s="286"/>
      <c r="G52" s="286"/>
      <c r="H52" s="286"/>
      <c r="I52" s="287"/>
    </row>
    <row r="53" spans="1:9" ht="15.75" x14ac:dyDescent="0.25">
      <c r="A53" s="288"/>
      <c r="B53" s="289"/>
      <c r="C53" s="289"/>
      <c r="D53" s="289"/>
      <c r="E53" s="289"/>
      <c r="F53" s="289"/>
      <c r="G53" s="289"/>
      <c r="H53" s="289"/>
      <c r="I53" s="290"/>
    </row>
    <row r="54" spans="1:9" ht="99" customHeight="1" x14ac:dyDescent="0.25">
      <c r="A54" s="288"/>
      <c r="B54" s="289"/>
      <c r="C54" s="289"/>
      <c r="D54" s="289"/>
      <c r="E54" s="289"/>
      <c r="F54" s="289"/>
      <c r="G54" s="289"/>
      <c r="H54" s="289"/>
      <c r="I54" s="290"/>
    </row>
    <row r="55" spans="1:9" ht="18.75" customHeight="1" x14ac:dyDescent="0.25">
      <c r="A55" s="291" t="str">
        <f>'Cuadro Alimentacion'!C16</f>
        <v>CAROLINA SOSSA MESA</v>
      </c>
      <c r="B55" s="292"/>
      <c r="C55" s="292"/>
      <c r="D55" s="292"/>
      <c r="E55" s="292"/>
      <c r="F55" s="293"/>
      <c r="G55" s="293"/>
      <c r="H55" s="293"/>
      <c r="I55" s="294"/>
    </row>
    <row r="56" spans="1:9" ht="15.75" customHeight="1" x14ac:dyDescent="0.25">
      <c r="A56" s="295" t="str">
        <f>'Cuadro Alimentacion'!C17</f>
        <v>Contratista - Asesor Contratación</v>
      </c>
      <c r="B56" s="296"/>
      <c r="C56" s="296"/>
      <c r="D56" s="296"/>
      <c r="E56" s="296"/>
      <c r="F56" s="297"/>
      <c r="G56" s="297"/>
      <c r="H56" s="297"/>
      <c r="I56" s="298"/>
    </row>
    <row r="57" spans="1:9" ht="15.75" customHeight="1" x14ac:dyDescent="0.25">
      <c r="A57" s="299" t="s">
        <v>2</v>
      </c>
      <c r="B57" s="300"/>
      <c r="C57" s="300"/>
      <c r="D57" s="300"/>
      <c r="E57" s="300"/>
      <c r="F57" s="293"/>
      <c r="G57" s="293"/>
      <c r="H57" s="293"/>
      <c r="I57" s="294"/>
    </row>
    <row r="58" spans="1:9" ht="14.25" customHeight="1" x14ac:dyDescent="0.25">
      <c r="A58" s="301" t="str">
        <f>"Proyectó: "&amp;'Cuadro Alimentacion'!C27&amp;"."</f>
        <v>Proyectó: Daniel Steven González.</v>
      </c>
      <c r="B58" s="301"/>
      <c r="C58" s="301"/>
      <c r="D58" s="301"/>
      <c r="E58" s="301" t="str">
        <f>"Revisó: "&amp;'Cuadro Alimentacion'!AB18&amp;"."</f>
        <v>Revisó: Gabriel Jaime Restrepo Osorio.</v>
      </c>
      <c r="F58" s="301"/>
      <c r="G58" s="301" t="str">
        <f>"Aprobó: "&amp;'Cuadro Alimentacion'!C29&amp;"."</f>
        <v>Aprobó: Carolina Sossa Mesa.</v>
      </c>
      <c r="H58" s="301"/>
      <c r="I58" s="301"/>
    </row>
    <row r="59" spans="1:9" ht="23.25" customHeight="1" x14ac:dyDescent="0.25">
      <c r="A59" s="302" t="str">
        <f>"Cargo: "&amp;'Cuadro Alimentacion'!C28&amp;"."</f>
        <v>Cargo: Contratista - Apoyo Contratación.</v>
      </c>
      <c r="B59" s="302"/>
      <c r="C59" s="303"/>
      <c r="D59" s="303"/>
      <c r="E59" s="304" t="str">
        <f>"Cargo: "&amp;'Cuadro Alimentacion'!AB19&amp;"."</f>
        <v>Cargo: Secretario De Desarrollo Rural Y Medio Ambiente.</v>
      </c>
      <c r="F59" s="304"/>
      <c r="G59" s="302" t="str">
        <f>"Cargo: "&amp;'Cuadro Alimentacion'!C30&amp;"."</f>
        <v>Cargo: Contratista - Asesor Contratación.</v>
      </c>
      <c r="H59" s="303"/>
      <c r="I59" s="303"/>
    </row>
    <row r="60" spans="1:9" ht="27" customHeight="1" x14ac:dyDescent="0.25">
      <c r="A60" s="305" t="s">
        <v>26</v>
      </c>
      <c r="B60" s="305"/>
      <c r="C60" s="305"/>
      <c r="D60" s="305"/>
      <c r="E60" s="305"/>
      <c r="F60" s="305"/>
      <c r="G60" s="305"/>
      <c r="H60" s="305"/>
      <c r="I60" s="305"/>
    </row>
    <row r="61" spans="1:9" ht="12.75" customHeight="1" x14ac:dyDescent="0.25"/>
  </sheetData>
  <mergeCells count="102">
    <mergeCell ref="A44:I44"/>
    <mergeCell ref="H40:I40"/>
    <mergeCell ref="H41:I41"/>
    <mergeCell ref="H37:I37"/>
    <mergeCell ref="H38:I38"/>
    <mergeCell ref="H39:I39"/>
    <mergeCell ref="B42:E42"/>
    <mergeCell ref="H42:I42"/>
    <mergeCell ref="B41:E41"/>
    <mergeCell ref="B37:E37"/>
    <mergeCell ref="B38:E38"/>
    <mergeCell ref="B39:E39"/>
    <mergeCell ref="B40:E40"/>
    <mergeCell ref="B31:E31"/>
    <mergeCell ref="H31:I31"/>
    <mergeCell ref="B33:E33"/>
    <mergeCell ref="B35:E35"/>
    <mergeCell ref="A60:I60"/>
    <mergeCell ref="A59:D59"/>
    <mergeCell ref="E59:F59"/>
    <mergeCell ref="G59:I59"/>
    <mergeCell ref="F57:I57"/>
    <mergeCell ref="A58:D58"/>
    <mergeCell ref="E58:F58"/>
    <mergeCell ref="G58:I58"/>
    <mergeCell ref="A56:E56"/>
    <mergeCell ref="F56:I56"/>
    <mergeCell ref="A53:I53"/>
    <mergeCell ref="A54:I54"/>
    <mergeCell ref="A55:E55"/>
    <mergeCell ref="F55:I55"/>
    <mergeCell ref="A52:I52"/>
    <mergeCell ref="A51:I51"/>
    <mergeCell ref="B50:C50"/>
    <mergeCell ref="D50:F50"/>
    <mergeCell ref="B32:E32"/>
    <mergeCell ref="B36:E36"/>
    <mergeCell ref="H36:I36"/>
    <mergeCell ref="H32:I32"/>
    <mergeCell ref="B49:C49"/>
    <mergeCell ref="D49:F49"/>
    <mergeCell ref="H33:I33"/>
    <mergeCell ref="B34:E34"/>
    <mergeCell ref="H34:I34"/>
    <mergeCell ref="H43:I43"/>
    <mergeCell ref="B43:E43"/>
    <mergeCell ref="A46:I46"/>
    <mergeCell ref="C47:E47"/>
    <mergeCell ref="F47:H47"/>
    <mergeCell ref="A48:I48"/>
    <mergeCell ref="H35:I35"/>
    <mergeCell ref="A45:I45"/>
    <mergeCell ref="A1:I1"/>
    <mergeCell ref="A6:I6"/>
    <mergeCell ref="A7:I7"/>
    <mergeCell ref="A5:D5"/>
    <mergeCell ref="E5:I5"/>
    <mergeCell ref="A2:I2"/>
    <mergeCell ref="A3:I3"/>
    <mergeCell ref="A4:I4"/>
    <mergeCell ref="F8:G8"/>
    <mergeCell ref="D8:E8"/>
    <mergeCell ref="B8:C8"/>
    <mergeCell ref="B19:E19"/>
    <mergeCell ref="H19:I19"/>
    <mergeCell ref="B18:E18"/>
    <mergeCell ref="A11:I11"/>
    <mergeCell ref="H18:I18"/>
    <mergeCell ref="A17:I17"/>
    <mergeCell ref="A15:I15"/>
    <mergeCell ref="A16:I16"/>
    <mergeCell ref="A14:I14"/>
    <mergeCell ref="B20:E20"/>
    <mergeCell ref="H20:I20"/>
    <mergeCell ref="B27:E27"/>
    <mergeCell ref="H27:I27"/>
    <mergeCell ref="H21:I21"/>
    <mergeCell ref="B22:E22"/>
    <mergeCell ref="H22:I22"/>
    <mergeCell ref="B24:E24"/>
    <mergeCell ref="B26:E26"/>
    <mergeCell ref="H26:I26"/>
    <mergeCell ref="B21:E21"/>
    <mergeCell ref="B23:E23"/>
    <mergeCell ref="H23:I23"/>
    <mergeCell ref="H30:I30"/>
    <mergeCell ref="B30:E30"/>
    <mergeCell ref="H24:I24"/>
    <mergeCell ref="B25:E25"/>
    <mergeCell ref="H25:I25"/>
    <mergeCell ref="H29:I29"/>
    <mergeCell ref="B29:E29"/>
    <mergeCell ref="B28:E28"/>
    <mergeCell ref="H28:I28"/>
    <mergeCell ref="B9:C9"/>
    <mergeCell ref="D9:E9"/>
    <mergeCell ref="F9:G9"/>
    <mergeCell ref="B13:C13"/>
    <mergeCell ref="D13:F13"/>
    <mergeCell ref="A10:I10"/>
    <mergeCell ref="D12:F12"/>
    <mergeCell ref="B12:C12"/>
  </mergeCells>
  <pageMargins left="0.9055118110236221" right="0.70866141732283472" top="1.1417322834645669" bottom="0.94488188976377963" header="0.31496062992125984" footer="0.31496062992125984"/>
  <pageSetup scale="48" fitToHeight="0" orientation="portrait" r:id="rId1"/>
  <headerFooter>
    <oddHeader>&amp;C&amp;G</oddHeader>
    <oddFooter>&amp;C&amp;P de &amp;N</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266C8-1E16-4B89-857E-A3BCEE09CF5D}">
  <sheetPr>
    <pageSetUpPr fitToPage="1"/>
  </sheetPr>
  <dimension ref="A1:I57"/>
  <sheetViews>
    <sheetView zoomScale="50" zoomScaleNormal="50" zoomScaleSheetLayoutView="100" workbookViewId="0">
      <selection activeCell="B9" sqref="B9:C9"/>
    </sheetView>
  </sheetViews>
  <sheetFormatPr baseColWidth="10" defaultRowHeight="15" x14ac:dyDescent="0.25"/>
  <cols>
    <col min="1" max="1" width="23.42578125" customWidth="1"/>
    <col min="2" max="2" width="10" customWidth="1"/>
    <col min="3" max="3" width="9.42578125" customWidth="1"/>
    <col min="4" max="4" width="28" customWidth="1"/>
    <col min="5" max="5" width="20.7109375" customWidth="1"/>
    <col min="6" max="6" width="19" customWidth="1"/>
    <col min="7" max="7" width="23.7109375" customWidth="1"/>
    <col min="8" max="8" width="16.7109375" customWidth="1"/>
    <col min="9" max="9" width="29.5703125" customWidth="1"/>
  </cols>
  <sheetData>
    <row r="1" spans="1:9" ht="19.899999999999999" customHeight="1" x14ac:dyDescent="0.25">
      <c r="A1" s="99" t="str">
        <f>"INVITACIÓN PÚBLICA "&amp;'Cuadro Alimentacion'!C6&amp;""</f>
        <v>INVITACIÓN PÚBLICA CONVAS-SD-005-2025 BIOFABRICAS</v>
      </c>
      <c r="B1" s="99"/>
      <c r="C1" s="99"/>
      <c r="D1" s="99"/>
      <c r="E1" s="99"/>
      <c r="F1" s="99"/>
      <c r="G1" s="99"/>
      <c r="H1" s="99"/>
      <c r="I1" s="99"/>
    </row>
    <row r="2" spans="1:9" ht="37.9" customHeight="1" x14ac:dyDescent="0.25">
      <c r="A2" s="99" t="s">
        <v>28</v>
      </c>
      <c r="B2" s="99"/>
      <c r="C2" s="99"/>
      <c r="D2" s="99"/>
      <c r="E2" s="99"/>
      <c r="F2" s="99"/>
      <c r="G2" s="99"/>
      <c r="H2" s="99"/>
      <c r="I2" s="99"/>
    </row>
    <row r="3" spans="1:9" ht="59.45" customHeight="1" x14ac:dyDescent="0.25">
      <c r="A3" s="100" t="s">
        <v>4</v>
      </c>
      <c r="B3" s="100"/>
      <c r="C3" s="100"/>
      <c r="D3" s="100"/>
      <c r="E3" s="100"/>
      <c r="F3" s="100"/>
      <c r="G3" s="100"/>
      <c r="H3" s="100"/>
      <c r="I3" s="100"/>
    </row>
    <row r="4" spans="1:9" ht="26.45" customHeight="1" x14ac:dyDescent="0.25">
      <c r="A4" s="99" t="s">
        <v>129</v>
      </c>
      <c r="B4" s="99"/>
      <c r="C4" s="99"/>
      <c r="D4" s="99"/>
      <c r="E4" s="99"/>
      <c r="F4" s="99"/>
      <c r="G4" s="99"/>
      <c r="H4" s="99"/>
      <c r="I4" s="99"/>
    </row>
    <row r="5" spans="1:9" ht="87.6" customHeight="1" x14ac:dyDescent="0.25">
      <c r="A5" s="99" t="s">
        <v>34</v>
      </c>
      <c r="B5" s="99"/>
      <c r="C5" s="99"/>
      <c r="D5" s="99"/>
      <c r="E5" s="100" t="str">
        <f>'Cuadro Alimentacion'!C15</f>
        <v xml:space="preserve">CONVENIO DE ASOCIACIÓN PARA LA EJECUCIÓN DE LA LÍNEA DE PROYECTOS PRODUCTIVOS, EN EL MARCO DEL CONVENIO NRO. CT-2024-001336, SUSCRITO ENTRE EL MUNICIPIO DE YARUMAL Y EPM, CUYO OBJETO ES: AUNAR ESFUERZOS PARA IMPLEMENTACIÓN DE LA ESTRATEGIA “ALIANZAS PARA EL DESARROLLO” </v>
      </c>
      <c r="F5" s="100"/>
      <c r="G5" s="100"/>
      <c r="H5" s="100"/>
      <c r="I5" s="100"/>
    </row>
    <row r="6" spans="1:9" ht="79.150000000000006" customHeight="1" x14ac:dyDescent="0.25">
      <c r="A6" s="100" t="s">
        <v>118</v>
      </c>
      <c r="B6" s="100"/>
      <c r="C6" s="100"/>
      <c r="D6" s="100"/>
      <c r="E6" s="100"/>
      <c r="F6" s="100"/>
      <c r="G6" s="100"/>
      <c r="H6" s="100"/>
      <c r="I6" s="100"/>
    </row>
    <row r="7" spans="1:9" ht="32.450000000000003" customHeight="1" x14ac:dyDescent="0.25">
      <c r="A7" s="83" t="s">
        <v>35</v>
      </c>
      <c r="B7" s="84"/>
      <c r="C7" s="84"/>
      <c r="D7" s="84"/>
      <c r="E7" s="84"/>
      <c r="F7" s="84"/>
      <c r="G7" s="84"/>
      <c r="H7" s="84"/>
      <c r="I7" s="85"/>
    </row>
    <row r="8" spans="1:9" ht="31.9" customHeight="1" x14ac:dyDescent="0.25">
      <c r="A8" s="26"/>
      <c r="B8" s="101" t="s">
        <v>3</v>
      </c>
      <c r="C8" s="102"/>
      <c r="D8" s="101" t="s">
        <v>21</v>
      </c>
      <c r="E8" s="102"/>
      <c r="F8" s="101" t="s">
        <v>27</v>
      </c>
      <c r="G8" s="102"/>
      <c r="H8" s="27" t="s">
        <v>22</v>
      </c>
      <c r="I8" s="27" t="s">
        <v>23</v>
      </c>
    </row>
    <row r="9" spans="1:9" ht="39.75" customHeight="1" x14ac:dyDescent="0.25">
      <c r="A9" s="36">
        <v>1</v>
      </c>
      <c r="B9" s="74" t="s">
        <v>119</v>
      </c>
      <c r="C9" s="74"/>
      <c r="D9" s="75" t="s">
        <v>120</v>
      </c>
      <c r="E9" s="75"/>
      <c r="F9" s="76">
        <v>34286994</v>
      </c>
      <c r="G9" s="76"/>
      <c r="H9" s="37" t="s">
        <v>121</v>
      </c>
      <c r="I9" s="38">
        <v>0.66597222222222219</v>
      </c>
    </row>
    <row r="10" spans="1:9" ht="39.75" customHeight="1" x14ac:dyDescent="0.25">
      <c r="A10" s="36">
        <v>2</v>
      </c>
      <c r="B10" s="74" t="s">
        <v>122</v>
      </c>
      <c r="C10" s="74"/>
      <c r="D10" s="75" t="s">
        <v>123</v>
      </c>
      <c r="E10" s="75"/>
      <c r="F10" s="76">
        <v>38550000</v>
      </c>
      <c r="G10" s="76"/>
      <c r="H10" s="37" t="s">
        <v>121</v>
      </c>
      <c r="I10" s="38">
        <v>0.61527777777777781</v>
      </c>
    </row>
    <row r="11" spans="1:9" ht="37.9" customHeight="1" thickBot="1" x14ac:dyDescent="0.3">
      <c r="A11" s="80"/>
      <c r="B11" s="81"/>
      <c r="C11" s="81"/>
      <c r="D11" s="81"/>
      <c r="E11" s="81"/>
      <c r="F11" s="81"/>
      <c r="G11" s="81"/>
      <c r="H11" s="81"/>
      <c r="I11" s="82"/>
    </row>
    <row r="12" spans="1:9" ht="37.15" customHeight="1" x14ac:dyDescent="0.25">
      <c r="A12" s="104" t="s">
        <v>81</v>
      </c>
      <c r="B12" s="105"/>
      <c r="C12" s="105"/>
      <c r="D12" s="105"/>
      <c r="E12" s="105"/>
      <c r="F12" s="105"/>
      <c r="G12" s="105"/>
      <c r="H12" s="105"/>
      <c r="I12" s="106"/>
    </row>
    <row r="13" spans="1:9" ht="43.5" customHeight="1" x14ac:dyDescent="0.25">
      <c r="A13" s="20" t="s">
        <v>114</v>
      </c>
      <c r="B13" s="83" t="s">
        <v>3</v>
      </c>
      <c r="C13" s="85"/>
      <c r="D13" s="83" t="s">
        <v>21</v>
      </c>
      <c r="E13" s="84"/>
      <c r="F13" s="85"/>
      <c r="G13" s="20" t="s">
        <v>27</v>
      </c>
      <c r="H13" s="20" t="s">
        <v>22</v>
      </c>
      <c r="I13" s="20" t="s">
        <v>23</v>
      </c>
    </row>
    <row r="14" spans="1:9" ht="36" customHeight="1" x14ac:dyDescent="0.25">
      <c r="A14" s="21">
        <v>1</v>
      </c>
      <c r="B14" s="74" t="str">
        <f>B9</f>
        <v>901323736-7</v>
      </c>
      <c r="C14" s="74"/>
      <c r="D14" s="77" t="str">
        <f>D9</f>
        <v>SOLUCIONES SCM SAS</v>
      </c>
      <c r="E14" s="78"/>
      <c r="F14" s="79"/>
      <c r="G14" s="39">
        <f>F9</f>
        <v>34286994</v>
      </c>
      <c r="H14" s="37" t="s">
        <v>121</v>
      </c>
      <c r="I14" s="38">
        <v>0.66597222222222219</v>
      </c>
    </row>
    <row r="15" spans="1:9" ht="36" customHeight="1" x14ac:dyDescent="0.25">
      <c r="A15" s="21">
        <v>1</v>
      </c>
      <c r="B15" s="74" t="str">
        <f>B10</f>
        <v>901332033-6</v>
      </c>
      <c r="C15" s="74"/>
      <c r="D15" s="77" t="str">
        <f>D10</f>
        <v>ASKELLA SAS</v>
      </c>
      <c r="E15" s="78"/>
      <c r="F15" s="79"/>
      <c r="G15" s="39">
        <f>F10</f>
        <v>38550000</v>
      </c>
      <c r="H15" s="37" t="s">
        <v>121</v>
      </c>
      <c r="I15" s="38">
        <v>0.61527777777777781</v>
      </c>
    </row>
    <row r="16" spans="1:9" ht="58.9" customHeight="1" x14ac:dyDescent="0.25">
      <c r="A16" s="97" t="s">
        <v>83</v>
      </c>
      <c r="B16" s="97"/>
      <c r="C16" s="97"/>
      <c r="D16" s="97"/>
      <c r="E16" s="97"/>
      <c r="F16" s="97"/>
      <c r="G16" s="97"/>
      <c r="H16" s="97"/>
      <c r="I16" s="97"/>
    </row>
    <row r="17" spans="1:9" ht="18" customHeight="1" x14ac:dyDescent="0.25">
      <c r="A17" s="93" t="s">
        <v>36</v>
      </c>
      <c r="B17" s="94"/>
      <c r="C17" s="94"/>
      <c r="D17" s="94"/>
      <c r="E17" s="94"/>
      <c r="F17" s="94"/>
      <c r="G17" s="94"/>
      <c r="H17" s="94"/>
      <c r="I17" s="95"/>
    </row>
    <row r="18" spans="1:9" ht="22.9" customHeight="1" x14ac:dyDescent="0.25">
      <c r="A18" s="96" t="s">
        <v>38</v>
      </c>
      <c r="B18" s="96"/>
      <c r="C18" s="96"/>
      <c r="D18" s="96"/>
      <c r="E18" s="96"/>
      <c r="F18" s="96"/>
      <c r="G18" s="96"/>
      <c r="H18" s="96"/>
      <c r="I18" s="96"/>
    </row>
    <row r="19" spans="1:9" ht="33" customHeight="1" x14ac:dyDescent="0.25">
      <c r="A19" s="91" t="str">
        <f>D9</f>
        <v>SOLUCIONES SCM SAS</v>
      </c>
      <c r="B19" s="92"/>
      <c r="C19" s="92"/>
      <c r="D19" s="92"/>
      <c r="E19" s="92"/>
      <c r="F19" s="92"/>
      <c r="G19" s="92"/>
      <c r="H19" s="92"/>
      <c r="I19" s="92"/>
    </row>
    <row r="20" spans="1:9" ht="22.9" customHeight="1" x14ac:dyDescent="0.25">
      <c r="A20" s="18" t="s">
        <v>29</v>
      </c>
      <c r="B20" s="90" t="s">
        <v>30</v>
      </c>
      <c r="C20" s="90"/>
      <c r="D20" s="90"/>
      <c r="E20" s="90"/>
      <c r="F20" s="18" t="s">
        <v>31</v>
      </c>
      <c r="G20" s="18" t="s">
        <v>32</v>
      </c>
      <c r="H20" s="90" t="s">
        <v>33</v>
      </c>
      <c r="I20" s="90"/>
    </row>
    <row r="21" spans="1:9" ht="44.45" customHeight="1" x14ac:dyDescent="0.45">
      <c r="A21" s="28">
        <v>1</v>
      </c>
      <c r="B21" s="103" t="s">
        <v>75</v>
      </c>
      <c r="C21" s="103"/>
      <c r="D21" s="103"/>
      <c r="E21" s="103"/>
      <c r="F21" s="29" t="s">
        <v>88</v>
      </c>
      <c r="G21" s="30"/>
      <c r="H21" s="86"/>
      <c r="I21" s="86"/>
    </row>
    <row r="22" spans="1:9" ht="44.45" customHeight="1" x14ac:dyDescent="0.25">
      <c r="A22" s="31">
        <v>2</v>
      </c>
      <c r="B22" s="87" t="s">
        <v>89</v>
      </c>
      <c r="C22" s="88"/>
      <c r="D22" s="88"/>
      <c r="E22" s="89"/>
      <c r="F22" s="29" t="s">
        <v>88</v>
      </c>
      <c r="G22" s="32"/>
      <c r="H22" s="86"/>
      <c r="I22" s="86"/>
    </row>
    <row r="23" spans="1:9" ht="28.15" customHeight="1" x14ac:dyDescent="0.25">
      <c r="A23" s="33">
        <v>3</v>
      </c>
      <c r="B23" s="87" t="s">
        <v>90</v>
      </c>
      <c r="C23" s="88"/>
      <c r="D23" s="88"/>
      <c r="E23" s="89"/>
      <c r="F23" s="29" t="s">
        <v>88</v>
      </c>
      <c r="G23" s="32"/>
      <c r="H23" s="86" t="s">
        <v>113</v>
      </c>
      <c r="I23" s="86"/>
    </row>
    <row r="24" spans="1:9" ht="36" customHeight="1" x14ac:dyDescent="0.25">
      <c r="A24" s="33">
        <v>4</v>
      </c>
      <c r="B24" s="87" t="s">
        <v>91</v>
      </c>
      <c r="C24" s="88"/>
      <c r="D24" s="88"/>
      <c r="E24" s="89"/>
      <c r="F24" s="29" t="s">
        <v>88</v>
      </c>
      <c r="G24" s="29"/>
      <c r="H24" s="144" t="s">
        <v>126</v>
      </c>
      <c r="I24" s="144"/>
    </row>
    <row r="25" spans="1:9" ht="49.9" customHeight="1" x14ac:dyDescent="0.45">
      <c r="A25" s="33">
        <v>5</v>
      </c>
      <c r="B25" s="87" t="s">
        <v>92</v>
      </c>
      <c r="C25" s="88"/>
      <c r="D25" s="88"/>
      <c r="E25" s="89"/>
      <c r="F25" s="29" t="s">
        <v>88</v>
      </c>
      <c r="G25" s="30"/>
      <c r="H25" s="86"/>
      <c r="I25" s="86"/>
    </row>
    <row r="26" spans="1:9" ht="50.45" customHeight="1" x14ac:dyDescent="0.25">
      <c r="A26" s="33">
        <v>6</v>
      </c>
      <c r="B26" s="87" t="s">
        <v>93</v>
      </c>
      <c r="C26" s="88"/>
      <c r="D26" s="88"/>
      <c r="E26" s="89"/>
      <c r="F26" s="29" t="s">
        <v>88</v>
      </c>
      <c r="G26" s="34"/>
      <c r="H26" s="86"/>
      <c r="I26" s="86"/>
    </row>
    <row r="27" spans="1:9" ht="101.45" customHeight="1" x14ac:dyDescent="0.45">
      <c r="A27" s="33">
        <v>7</v>
      </c>
      <c r="B27" s="87" t="s">
        <v>76</v>
      </c>
      <c r="C27" s="88"/>
      <c r="D27" s="88"/>
      <c r="E27" s="89"/>
      <c r="F27" s="29" t="s">
        <v>88</v>
      </c>
      <c r="G27" s="30"/>
      <c r="H27" s="86"/>
      <c r="I27" s="86"/>
    </row>
    <row r="28" spans="1:9" ht="37.9" customHeight="1" x14ac:dyDescent="0.25">
      <c r="A28" s="33">
        <v>8</v>
      </c>
      <c r="B28" s="87" t="s">
        <v>94</v>
      </c>
      <c r="C28" s="88"/>
      <c r="D28" s="88"/>
      <c r="E28" s="89"/>
      <c r="F28" s="29" t="s">
        <v>88</v>
      </c>
      <c r="G28" s="32"/>
      <c r="H28" s="86"/>
      <c r="I28" s="86"/>
    </row>
    <row r="29" spans="1:9" ht="45.6" customHeight="1" x14ac:dyDescent="0.45">
      <c r="A29" s="33">
        <v>9</v>
      </c>
      <c r="B29" s="87" t="s">
        <v>95</v>
      </c>
      <c r="C29" s="88"/>
      <c r="D29" s="88"/>
      <c r="E29" s="89"/>
      <c r="F29" s="29" t="s">
        <v>88</v>
      </c>
      <c r="G29" s="30"/>
      <c r="H29" s="86"/>
      <c r="I29" s="86"/>
    </row>
    <row r="30" spans="1:9" ht="37.15" customHeight="1" x14ac:dyDescent="0.25">
      <c r="A30" s="33">
        <v>10</v>
      </c>
      <c r="B30" s="87" t="s">
        <v>96</v>
      </c>
      <c r="C30" s="88"/>
      <c r="D30" s="88"/>
      <c r="E30" s="89"/>
      <c r="F30" s="29" t="s">
        <v>88</v>
      </c>
      <c r="G30" s="29"/>
      <c r="H30" s="86" t="s">
        <v>113</v>
      </c>
      <c r="I30" s="86"/>
    </row>
    <row r="31" spans="1:9" ht="33" customHeight="1" x14ac:dyDescent="0.25">
      <c r="A31" s="33">
        <v>11</v>
      </c>
      <c r="B31" s="87" t="s">
        <v>97</v>
      </c>
      <c r="C31" s="88"/>
      <c r="D31" s="88"/>
      <c r="E31" s="89"/>
      <c r="F31" s="29" t="s">
        <v>88</v>
      </c>
      <c r="G31" s="34"/>
      <c r="H31" s="86"/>
      <c r="I31" s="86"/>
    </row>
    <row r="32" spans="1:9" ht="39.6" customHeight="1" x14ac:dyDescent="0.25">
      <c r="A32" s="33">
        <v>12</v>
      </c>
      <c r="B32" s="87" t="s">
        <v>98</v>
      </c>
      <c r="C32" s="88"/>
      <c r="D32" s="88"/>
      <c r="E32" s="89"/>
      <c r="F32" s="29" t="s">
        <v>88</v>
      </c>
      <c r="G32" s="34"/>
      <c r="H32" s="86"/>
      <c r="I32" s="86"/>
    </row>
    <row r="33" spans="1:9" ht="38.450000000000003" customHeight="1" x14ac:dyDescent="0.45">
      <c r="A33" s="33">
        <v>13</v>
      </c>
      <c r="B33" s="87" t="s">
        <v>99</v>
      </c>
      <c r="C33" s="88"/>
      <c r="D33" s="88"/>
      <c r="E33" s="89"/>
      <c r="F33" s="29" t="s">
        <v>88</v>
      </c>
      <c r="G33" s="30"/>
      <c r="H33" s="86"/>
      <c r="I33" s="86"/>
    </row>
    <row r="34" spans="1:9" ht="38.450000000000003" customHeight="1" x14ac:dyDescent="0.45">
      <c r="A34" s="33">
        <v>14</v>
      </c>
      <c r="B34" s="87" t="s">
        <v>100</v>
      </c>
      <c r="C34" s="88"/>
      <c r="D34" s="88"/>
      <c r="E34" s="89"/>
      <c r="F34" s="29" t="s">
        <v>88</v>
      </c>
      <c r="G34" s="30"/>
      <c r="H34" s="86"/>
      <c r="I34" s="86"/>
    </row>
    <row r="35" spans="1:9" ht="38.450000000000003" customHeight="1" x14ac:dyDescent="0.25">
      <c r="A35" s="33">
        <v>15</v>
      </c>
      <c r="B35" s="87" t="s">
        <v>101</v>
      </c>
      <c r="C35" s="88"/>
      <c r="D35" s="88"/>
      <c r="E35" s="89"/>
      <c r="F35" s="29" t="s">
        <v>88</v>
      </c>
      <c r="G35" s="29"/>
      <c r="H35" s="86"/>
      <c r="I35" s="86"/>
    </row>
    <row r="36" spans="1:9" ht="38.450000000000003" customHeight="1" x14ac:dyDescent="0.25">
      <c r="A36" s="33">
        <v>16</v>
      </c>
      <c r="B36" s="87" t="s">
        <v>102</v>
      </c>
      <c r="C36" s="88"/>
      <c r="D36" s="88"/>
      <c r="E36" s="89"/>
      <c r="F36" s="29" t="s">
        <v>88</v>
      </c>
      <c r="G36" s="32"/>
      <c r="H36" s="86"/>
      <c r="I36" s="86"/>
    </row>
    <row r="37" spans="1:9" ht="38.450000000000003" customHeight="1" x14ac:dyDescent="0.25">
      <c r="A37" s="33">
        <v>17</v>
      </c>
      <c r="B37" s="87" t="s">
        <v>103</v>
      </c>
      <c r="C37" s="88"/>
      <c r="D37" s="88"/>
      <c r="E37" s="89"/>
      <c r="F37" s="29" t="s">
        <v>88</v>
      </c>
      <c r="G37" s="29"/>
      <c r="H37" s="86"/>
      <c r="I37" s="86"/>
    </row>
    <row r="38" spans="1:9" ht="44.25" customHeight="1" x14ac:dyDescent="0.25">
      <c r="A38" s="33">
        <v>18</v>
      </c>
      <c r="B38" s="87" t="s">
        <v>87</v>
      </c>
      <c r="C38" s="88"/>
      <c r="D38" s="88"/>
      <c r="E38" s="89"/>
      <c r="F38" s="29" t="s">
        <v>88</v>
      </c>
      <c r="G38" s="29"/>
      <c r="H38" s="144" t="s">
        <v>126</v>
      </c>
      <c r="I38" s="144"/>
    </row>
    <row r="39" spans="1:9" ht="306.75" customHeight="1" x14ac:dyDescent="0.25">
      <c r="A39" s="35">
        <v>20</v>
      </c>
      <c r="B39" s="108" t="s">
        <v>124</v>
      </c>
      <c r="C39" s="109"/>
      <c r="D39" s="109"/>
      <c r="E39" s="110"/>
      <c r="F39" s="29" t="s">
        <v>88</v>
      </c>
      <c r="G39" s="29"/>
      <c r="H39" s="144" t="s">
        <v>126</v>
      </c>
      <c r="I39" s="144"/>
    </row>
    <row r="40" spans="1:9" ht="18" customHeight="1" x14ac:dyDescent="0.25">
      <c r="A40" s="98" t="s">
        <v>37</v>
      </c>
      <c r="B40" s="98"/>
      <c r="C40" s="98"/>
      <c r="D40" s="98"/>
      <c r="E40" s="98"/>
      <c r="F40" s="98"/>
      <c r="G40" s="98"/>
      <c r="H40" s="98"/>
      <c r="I40" s="98"/>
    </row>
    <row r="41" spans="1:9" ht="45.6" customHeight="1" x14ac:dyDescent="0.25">
      <c r="A41" s="111" t="s">
        <v>84</v>
      </c>
      <c r="B41" s="112"/>
      <c r="C41" s="112"/>
      <c r="D41" s="112"/>
      <c r="E41" s="112"/>
      <c r="F41" s="112"/>
      <c r="G41" s="112"/>
      <c r="H41" s="112"/>
      <c r="I41" s="113"/>
    </row>
    <row r="42" spans="1:9" ht="96" customHeight="1" x14ac:dyDescent="0.25">
      <c r="A42" s="22"/>
      <c r="B42" s="23"/>
      <c r="C42" s="114" t="str">
        <f>A19</f>
        <v>SOLUCIONES SCM SAS</v>
      </c>
      <c r="D42" s="115"/>
      <c r="E42" s="115"/>
      <c r="F42" s="74" t="s">
        <v>127</v>
      </c>
      <c r="G42" s="74"/>
      <c r="H42" s="74"/>
      <c r="I42" s="24"/>
    </row>
    <row r="43" spans="1:9" ht="47.45" customHeight="1" thickBot="1" x14ac:dyDescent="0.3">
      <c r="A43" s="116" t="s">
        <v>85</v>
      </c>
      <c r="B43" s="112"/>
      <c r="C43" s="112"/>
      <c r="D43" s="112"/>
      <c r="E43" s="112"/>
      <c r="F43" s="112"/>
      <c r="G43" s="112"/>
      <c r="H43" s="112"/>
      <c r="I43" s="117"/>
    </row>
    <row r="44" spans="1:9" ht="31.9" hidden="1" customHeight="1" x14ac:dyDescent="0.25">
      <c r="A44" s="20" t="s">
        <v>29</v>
      </c>
      <c r="B44" s="107" t="s">
        <v>3</v>
      </c>
      <c r="C44" s="107"/>
      <c r="D44" s="107" t="s">
        <v>21</v>
      </c>
      <c r="E44" s="107"/>
      <c r="F44" s="107"/>
      <c r="G44" s="20" t="s">
        <v>27</v>
      </c>
      <c r="H44" s="20" t="s">
        <v>22</v>
      </c>
      <c r="I44" s="25" t="s">
        <v>23</v>
      </c>
    </row>
    <row r="45" spans="1:9" s="44" customFormat="1" ht="36" hidden="1" customHeight="1" thickBot="1" x14ac:dyDescent="0.3">
      <c r="A45" s="40"/>
      <c r="B45" s="128"/>
      <c r="C45" s="128"/>
      <c r="D45" s="129"/>
      <c r="E45" s="130"/>
      <c r="F45" s="131"/>
      <c r="G45" s="41"/>
      <c r="H45" s="42"/>
      <c r="I45" s="43"/>
    </row>
    <row r="46" spans="1:9" ht="82.5" customHeight="1" x14ac:dyDescent="0.25">
      <c r="A46" s="125" t="s">
        <v>125</v>
      </c>
      <c r="B46" s="126"/>
      <c r="C46" s="126"/>
      <c r="D46" s="126"/>
      <c r="E46" s="126"/>
      <c r="F46" s="126"/>
      <c r="G46" s="126"/>
      <c r="H46" s="126"/>
      <c r="I46" s="127"/>
    </row>
    <row r="47" spans="1:9" ht="91.5" customHeight="1" x14ac:dyDescent="0.25">
      <c r="A47" s="122" t="s">
        <v>128</v>
      </c>
      <c r="B47" s="123"/>
      <c r="C47" s="123"/>
      <c r="D47" s="123"/>
      <c r="E47" s="123"/>
      <c r="F47" s="123"/>
      <c r="G47" s="123"/>
      <c r="H47" s="123"/>
      <c r="I47" s="124"/>
    </row>
    <row r="48" spans="1:9" ht="39" customHeight="1" x14ac:dyDescent="0.25">
      <c r="A48" s="122" t="s">
        <v>1</v>
      </c>
      <c r="B48" s="123"/>
      <c r="C48" s="123"/>
      <c r="D48" s="123"/>
      <c r="E48" s="123"/>
      <c r="F48" s="123"/>
      <c r="G48" s="123"/>
      <c r="H48" s="123"/>
      <c r="I48" s="124"/>
    </row>
    <row r="49" spans="1:9" ht="15.75" x14ac:dyDescent="0.25">
      <c r="A49" s="141"/>
      <c r="B49" s="142"/>
      <c r="C49" s="142"/>
      <c r="D49" s="142"/>
      <c r="E49" s="142"/>
      <c r="F49" s="142"/>
      <c r="G49" s="142"/>
      <c r="H49" s="142"/>
      <c r="I49" s="143"/>
    </row>
    <row r="50" spans="1:9" ht="99" customHeight="1" x14ac:dyDescent="0.25">
      <c r="A50" s="141"/>
      <c r="B50" s="142"/>
      <c r="C50" s="142"/>
      <c r="D50" s="142"/>
      <c r="E50" s="142"/>
      <c r="F50" s="142"/>
      <c r="G50" s="142"/>
      <c r="H50" s="142"/>
      <c r="I50" s="143"/>
    </row>
    <row r="51" spans="1:9" ht="18.75" customHeight="1" x14ac:dyDescent="0.25">
      <c r="A51" s="118" t="str">
        <f>'Cuadro Alimentacion'!C16</f>
        <v>CAROLINA SOSSA MESA</v>
      </c>
      <c r="B51" s="119"/>
      <c r="C51" s="119"/>
      <c r="D51" s="119"/>
      <c r="E51" s="119"/>
      <c r="F51" s="120"/>
      <c r="G51" s="120"/>
      <c r="H51" s="120"/>
      <c r="I51" s="121"/>
    </row>
    <row r="52" spans="1:9" ht="15.75" customHeight="1" x14ac:dyDescent="0.25">
      <c r="A52" s="137" t="str">
        <f>'Cuadro Alimentacion'!C17</f>
        <v>Contratista - Asesor Contratación</v>
      </c>
      <c r="B52" s="138"/>
      <c r="C52" s="138"/>
      <c r="D52" s="138"/>
      <c r="E52" s="138"/>
      <c r="F52" s="139"/>
      <c r="G52" s="139"/>
      <c r="H52" s="139"/>
      <c r="I52" s="140"/>
    </row>
    <row r="53" spans="1:9" ht="15.75" customHeight="1" x14ac:dyDescent="0.25">
      <c r="A53" s="19" t="s">
        <v>2</v>
      </c>
      <c r="B53" s="5"/>
      <c r="C53" s="5"/>
      <c r="D53" s="5"/>
      <c r="E53" s="5"/>
      <c r="F53" s="120"/>
      <c r="G53" s="120"/>
      <c r="H53" s="120"/>
      <c r="I53" s="121"/>
    </row>
    <row r="54" spans="1:9" ht="14.25" customHeight="1" x14ac:dyDescent="0.25">
      <c r="A54" s="136" t="str">
        <f>"Proyectó: "&amp;'Cuadro Alimentacion'!C27&amp;"."</f>
        <v>Proyectó: Daniel Steven González.</v>
      </c>
      <c r="B54" s="136"/>
      <c r="C54" s="136"/>
      <c r="D54" s="136"/>
      <c r="E54" s="136" t="str">
        <f>"Revisó: "&amp;'Cuadro Alimentacion'!AB18&amp;"."</f>
        <v>Revisó: Gabriel Jaime Restrepo Osorio.</v>
      </c>
      <c r="F54" s="136"/>
      <c r="G54" s="136" t="str">
        <f>"Aprobó: "&amp;'Cuadro Alimentacion'!C29&amp;"."</f>
        <v>Aprobó: Carolina Sossa Mesa.</v>
      </c>
      <c r="H54" s="136"/>
      <c r="I54" s="136"/>
    </row>
    <row r="55" spans="1:9" ht="23.25" customHeight="1" x14ac:dyDescent="0.25">
      <c r="A55" s="133" t="str">
        <f>"Cargo: "&amp;'Cuadro Alimentacion'!C28&amp;"."</f>
        <v>Cargo: Contratista - Apoyo Contratación.</v>
      </c>
      <c r="B55" s="133"/>
      <c r="C55" s="134"/>
      <c r="D55" s="134"/>
      <c r="E55" s="135" t="str">
        <f>"Cargo: "&amp;'Cuadro Alimentacion'!AB19&amp;"."</f>
        <v>Cargo: Secretario De Desarrollo Rural Y Medio Ambiente.</v>
      </c>
      <c r="F55" s="135"/>
      <c r="G55" s="133" t="str">
        <f>"Cargo: "&amp;'Cuadro Alimentacion'!C30&amp;"."</f>
        <v>Cargo: Contratista - Asesor Contratación.</v>
      </c>
      <c r="H55" s="134"/>
      <c r="I55" s="134"/>
    </row>
    <row r="56" spans="1:9" ht="27" customHeight="1" x14ac:dyDescent="0.25">
      <c r="A56" s="132" t="s">
        <v>26</v>
      </c>
      <c r="B56" s="132"/>
      <c r="C56" s="132"/>
      <c r="D56" s="132"/>
      <c r="E56" s="132"/>
      <c r="F56" s="132"/>
      <c r="G56" s="132"/>
      <c r="H56" s="132"/>
      <c r="I56" s="132"/>
    </row>
    <row r="57" spans="1:9" ht="12.75" customHeight="1" x14ac:dyDescent="0.25"/>
  </sheetData>
  <mergeCells count="95">
    <mergeCell ref="A55:D55"/>
    <mergeCell ref="E55:F55"/>
    <mergeCell ref="G55:I55"/>
    <mergeCell ref="A56:I56"/>
    <mergeCell ref="A47:I47"/>
    <mergeCell ref="A51:E51"/>
    <mergeCell ref="F51:I51"/>
    <mergeCell ref="A52:E52"/>
    <mergeCell ref="F52:I52"/>
    <mergeCell ref="F53:I53"/>
    <mergeCell ref="A54:D54"/>
    <mergeCell ref="E54:F54"/>
    <mergeCell ref="G54:I54"/>
    <mergeCell ref="A50:I50"/>
    <mergeCell ref="B45:C45"/>
    <mergeCell ref="D45:F45"/>
    <mergeCell ref="A46:I46"/>
    <mergeCell ref="A48:I48"/>
    <mergeCell ref="A49:I49"/>
    <mergeCell ref="B44:C44"/>
    <mergeCell ref="D44:F44"/>
    <mergeCell ref="B37:E37"/>
    <mergeCell ref="H37:I37"/>
    <mergeCell ref="B38:E38"/>
    <mergeCell ref="H38:I38"/>
    <mergeCell ref="B39:E39"/>
    <mergeCell ref="H39:I39"/>
    <mergeCell ref="A40:I40"/>
    <mergeCell ref="A41:I41"/>
    <mergeCell ref="C42:E42"/>
    <mergeCell ref="F42:H42"/>
    <mergeCell ref="A43:I43"/>
    <mergeCell ref="B34:E34"/>
    <mergeCell ref="H34:I34"/>
    <mergeCell ref="B35:E35"/>
    <mergeCell ref="H35:I35"/>
    <mergeCell ref="B36:E36"/>
    <mergeCell ref="H36:I36"/>
    <mergeCell ref="B31:E31"/>
    <mergeCell ref="H31:I31"/>
    <mergeCell ref="B32:E32"/>
    <mergeCell ref="H32:I32"/>
    <mergeCell ref="B33:E33"/>
    <mergeCell ref="H33:I33"/>
    <mergeCell ref="B28:E28"/>
    <mergeCell ref="H28:I28"/>
    <mergeCell ref="B29:E29"/>
    <mergeCell ref="H29:I29"/>
    <mergeCell ref="B30:E30"/>
    <mergeCell ref="H30:I30"/>
    <mergeCell ref="B25:E25"/>
    <mergeCell ref="H25:I25"/>
    <mergeCell ref="B26:E26"/>
    <mergeCell ref="H26:I26"/>
    <mergeCell ref="B27:E27"/>
    <mergeCell ref="H27:I27"/>
    <mergeCell ref="B22:E22"/>
    <mergeCell ref="H22:I22"/>
    <mergeCell ref="B23:E23"/>
    <mergeCell ref="H23:I23"/>
    <mergeCell ref="B24:E24"/>
    <mergeCell ref="H24:I24"/>
    <mergeCell ref="A18:I18"/>
    <mergeCell ref="A19:I19"/>
    <mergeCell ref="B20:E20"/>
    <mergeCell ref="H20:I20"/>
    <mergeCell ref="B21:E21"/>
    <mergeCell ref="H21:I21"/>
    <mergeCell ref="A17:I17"/>
    <mergeCell ref="B10:C10"/>
    <mergeCell ref="D10:E10"/>
    <mergeCell ref="F10:G10"/>
    <mergeCell ref="A11:I11"/>
    <mergeCell ref="A12:I12"/>
    <mergeCell ref="B13:C13"/>
    <mergeCell ref="D13:F13"/>
    <mergeCell ref="B14:C14"/>
    <mergeCell ref="D14:F14"/>
    <mergeCell ref="B15:C15"/>
    <mergeCell ref="D15:F15"/>
    <mergeCell ref="A16:I16"/>
    <mergeCell ref="B9:C9"/>
    <mergeCell ref="D9:E9"/>
    <mergeCell ref="F9:G9"/>
    <mergeCell ref="A1:I1"/>
    <mergeCell ref="A2:I2"/>
    <mergeCell ref="A3:I3"/>
    <mergeCell ref="A4:I4"/>
    <mergeCell ref="A5:D5"/>
    <mergeCell ref="E5:I5"/>
    <mergeCell ref="A6:I6"/>
    <mergeCell ref="A7:I7"/>
    <mergeCell ref="B8:C8"/>
    <mergeCell ref="D8:E8"/>
    <mergeCell ref="F8:G8"/>
  </mergeCells>
  <pageMargins left="0.9055118110236221" right="0.70866141732283472" top="1.1417322834645669" bottom="0.94488188976377963" header="0.31496062992125984" footer="0.31496062992125984"/>
  <pageSetup scale="48" fitToHeight="0" orientation="portrait" r:id="rId1"/>
  <headerFooter>
    <oddHeader>&amp;C&amp;G</oddHeader>
    <oddFooter>&amp;C&amp;P de &amp;N</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J39"/>
  <sheetViews>
    <sheetView zoomScale="80" zoomScaleNormal="80" zoomScaleSheetLayoutView="100" workbookViewId="0">
      <selection activeCell="M26" sqref="M26"/>
    </sheetView>
  </sheetViews>
  <sheetFormatPr baseColWidth="10" defaultRowHeight="15" x14ac:dyDescent="0.25"/>
  <cols>
    <col min="1" max="1" width="5.5703125" customWidth="1"/>
    <col min="2" max="2" width="4.7109375" customWidth="1"/>
    <col min="3" max="3" width="10" customWidth="1"/>
    <col min="4" max="4" width="8.7109375" customWidth="1"/>
    <col min="5" max="5" width="28" customWidth="1"/>
    <col min="6" max="6" width="20.7109375" customWidth="1"/>
    <col min="7" max="7" width="19" customWidth="1"/>
    <col min="8" max="8" width="12.85546875" customWidth="1"/>
    <col min="9" max="9" width="15.5703125" customWidth="1"/>
    <col min="10" max="10" width="16.7109375" customWidth="1"/>
  </cols>
  <sheetData>
    <row r="1" spans="2:10" ht="38.450000000000003" customHeight="1" thickBot="1" x14ac:dyDescent="0.3">
      <c r="B1" s="190"/>
      <c r="C1" s="190"/>
      <c r="D1" s="190"/>
      <c r="E1" s="190"/>
      <c r="F1" s="190"/>
      <c r="G1" s="190"/>
      <c r="H1" s="190"/>
      <c r="I1" s="190"/>
      <c r="J1" s="190"/>
    </row>
    <row r="2" spans="2:10" ht="19.899999999999999" customHeight="1" thickBot="1" x14ac:dyDescent="0.3">
      <c r="B2" s="191" t="s">
        <v>20</v>
      </c>
      <c r="C2" s="192"/>
      <c r="D2" s="192"/>
      <c r="E2" s="192"/>
      <c r="F2" s="192"/>
      <c r="G2" s="193" t="str">
        <f>'Cuadro Alimentacion'!C6</f>
        <v>CONVAS-SD-005-2025 BIOFABRICAS</v>
      </c>
      <c r="H2" s="194"/>
      <c r="I2" s="194"/>
      <c r="J2" s="195"/>
    </row>
    <row r="3" spans="2:10" ht="37.9" customHeight="1" thickBot="1" x14ac:dyDescent="0.3">
      <c r="B3" s="198" t="s">
        <v>28</v>
      </c>
      <c r="C3" s="199"/>
      <c r="D3" s="199"/>
      <c r="E3" s="199"/>
      <c r="F3" s="199"/>
      <c r="G3" s="199"/>
      <c r="H3" s="199"/>
      <c r="I3" s="199"/>
      <c r="J3" s="200"/>
    </row>
    <row r="4" spans="2:10" ht="46.9" customHeight="1" thickBot="1" x14ac:dyDescent="0.3">
      <c r="B4" s="201" t="s">
        <v>4</v>
      </c>
      <c r="C4" s="202"/>
      <c r="D4" s="202"/>
      <c r="E4" s="202"/>
      <c r="F4" s="202"/>
      <c r="G4" s="202"/>
      <c r="H4" s="202"/>
      <c r="I4" s="202"/>
      <c r="J4" s="203"/>
    </row>
    <row r="5" spans="2:10" ht="31.15" customHeight="1" thickBot="1" x14ac:dyDescent="0.3">
      <c r="B5" s="148" t="s">
        <v>59</v>
      </c>
      <c r="C5" s="149"/>
      <c r="D5" s="149"/>
      <c r="E5" s="149"/>
      <c r="F5" s="149"/>
      <c r="G5" s="149"/>
      <c r="H5" s="149"/>
      <c r="I5" s="149"/>
      <c r="J5" s="150"/>
    </row>
    <row r="6" spans="2:10" ht="31.9" customHeight="1" thickBot="1" x14ac:dyDescent="0.3">
      <c r="B6" s="148" t="s">
        <v>60</v>
      </c>
      <c r="C6" s="149"/>
      <c r="D6" s="150"/>
      <c r="E6" s="148" t="s">
        <v>61</v>
      </c>
      <c r="F6" s="150"/>
      <c r="G6" s="148" t="s">
        <v>5</v>
      </c>
      <c r="H6" s="150"/>
      <c r="I6" s="148" t="s">
        <v>11</v>
      </c>
      <c r="J6" s="150"/>
    </row>
    <row r="7" spans="2:10" ht="38.450000000000003" customHeight="1" thickBot="1" x14ac:dyDescent="0.3">
      <c r="B7" s="173">
        <v>45782</v>
      </c>
      <c r="C7" s="174"/>
      <c r="D7" s="175"/>
      <c r="E7" s="156" t="str">
        <f>'Cuadro Alimentacion'!C5</f>
        <v>CONVENIO DE ASOCIACIÓN</v>
      </c>
      <c r="F7" s="158"/>
      <c r="G7" s="176" t="str">
        <f>'Cuadro Alimentacion'!C7</f>
        <v>CONVAS-SD-005-2025 BIOFABRICAS</v>
      </c>
      <c r="H7" s="177"/>
      <c r="I7" s="197" t="str">
        <f>'Cuadro Alimentacion'!C8</f>
        <v>439</v>
      </c>
      <c r="J7" s="175"/>
    </row>
    <row r="8" spans="2:10" ht="22.9" customHeight="1" thickBot="1" x14ac:dyDescent="0.3">
      <c r="B8" s="154" t="s">
        <v>10</v>
      </c>
      <c r="C8" s="155"/>
      <c r="D8" s="155"/>
      <c r="E8" s="155"/>
      <c r="F8" s="155"/>
      <c r="G8" s="155"/>
      <c r="H8" s="155"/>
      <c r="I8" s="155"/>
      <c r="J8" s="196"/>
    </row>
    <row r="9" spans="2:10" ht="66.599999999999994" customHeight="1" thickBot="1" x14ac:dyDescent="0.3">
      <c r="B9" s="156" t="str">
        <f>'Cuadro Alimentacion'!C15</f>
        <v xml:space="preserve">CONVENIO DE ASOCIACIÓN PARA LA EJECUCIÓN DE LA LÍNEA DE PROYECTOS PRODUCTIVOS, EN EL MARCO DEL CONVENIO NRO. CT-2024-001336, SUSCRITO ENTRE EL MUNICIPIO DE YARUMAL Y EPM, CUYO OBJETO ES: AUNAR ESFUERZOS PARA IMPLEMENTACIÓN DE LA ESTRATEGIA “ALIANZAS PARA EL DESARROLLO” </v>
      </c>
      <c r="C9" s="205"/>
      <c r="D9" s="205"/>
      <c r="E9" s="205"/>
      <c r="F9" s="205"/>
      <c r="G9" s="205"/>
      <c r="H9" s="205"/>
      <c r="I9" s="205"/>
      <c r="J9" s="206"/>
    </row>
    <row r="10" spans="2:10" ht="22.9" customHeight="1" thickBot="1" x14ac:dyDescent="0.3">
      <c r="B10" s="154" t="s">
        <v>62</v>
      </c>
      <c r="C10" s="155"/>
      <c r="D10" s="155"/>
      <c r="E10" s="155"/>
      <c r="F10" s="155"/>
      <c r="G10" s="155"/>
      <c r="H10" s="154" t="s">
        <v>3</v>
      </c>
      <c r="I10" s="155"/>
      <c r="J10" s="196"/>
    </row>
    <row r="11" spans="2:10" ht="22.15" customHeight="1" thickBot="1" x14ac:dyDescent="0.3">
      <c r="B11" s="156" t="s">
        <v>120</v>
      </c>
      <c r="C11" s="157"/>
      <c r="D11" s="157"/>
      <c r="E11" s="157"/>
      <c r="F11" s="157"/>
      <c r="G11" s="158"/>
      <c r="H11" s="204" t="s">
        <v>119</v>
      </c>
      <c r="I11" s="205"/>
      <c r="J11" s="206"/>
    </row>
    <row r="12" spans="2:10" ht="22.9" customHeight="1" thickBot="1" x14ac:dyDescent="0.3">
      <c r="B12" s="154" t="s">
        <v>73</v>
      </c>
      <c r="C12" s="155"/>
      <c r="D12" s="155"/>
      <c r="E12" s="155"/>
      <c r="F12" s="155"/>
      <c r="G12" s="155"/>
      <c r="H12" s="154" t="s">
        <v>74</v>
      </c>
      <c r="I12" s="155"/>
      <c r="J12" s="196"/>
    </row>
    <row r="13" spans="2:10" ht="22.15" customHeight="1" thickBot="1" x14ac:dyDescent="0.3">
      <c r="B13" s="156" t="s">
        <v>130</v>
      </c>
      <c r="C13" s="157"/>
      <c r="D13" s="157"/>
      <c r="E13" s="157"/>
      <c r="F13" s="157"/>
      <c r="G13" s="158"/>
      <c r="H13" s="156" t="s">
        <v>131</v>
      </c>
      <c r="I13" s="205"/>
      <c r="J13" s="206"/>
    </row>
    <row r="14" spans="2:10" ht="22.9" customHeight="1" thickBot="1" x14ac:dyDescent="0.3">
      <c r="B14" s="154" t="s">
        <v>8</v>
      </c>
      <c r="C14" s="155"/>
      <c r="D14" s="155"/>
      <c r="E14" s="155"/>
      <c r="F14" s="155"/>
      <c r="G14" s="154" t="s">
        <v>0</v>
      </c>
      <c r="H14" s="155"/>
      <c r="I14" s="155"/>
      <c r="J14" s="196"/>
    </row>
    <row r="15" spans="2:10" ht="22.15" customHeight="1" thickBot="1" x14ac:dyDescent="0.3">
      <c r="B15" s="156" t="str">
        <f>'Cuadro Alimentacion'!C18</f>
        <v>GABRIEL JAIME RESTREPO OSORIO</v>
      </c>
      <c r="C15" s="205"/>
      <c r="D15" s="205"/>
      <c r="E15" s="205"/>
      <c r="F15" s="205"/>
      <c r="G15" s="156" t="str">
        <f>'Cuadro Alimentacion'!C19</f>
        <v>Secretario de Desarrollo Rural y Medio Ambiente</v>
      </c>
      <c r="H15" s="205"/>
      <c r="I15" s="205"/>
      <c r="J15" s="206"/>
    </row>
    <row r="16" spans="2:10" ht="24" customHeight="1" thickBot="1" x14ac:dyDescent="0.3">
      <c r="B16" s="148" t="s">
        <v>63</v>
      </c>
      <c r="C16" s="149"/>
      <c r="D16" s="149"/>
      <c r="E16" s="149"/>
      <c r="F16" s="149"/>
      <c r="G16" s="149"/>
      <c r="H16" s="149"/>
      <c r="I16" s="149"/>
      <c r="J16" s="150"/>
    </row>
    <row r="17" spans="2:10" ht="61.9" customHeight="1" thickBot="1" x14ac:dyDescent="0.3">
      <c r="B17" s="151" t="str">
        <f>"Que el MUNICIPIO DE YARUMAL – ANTIOQUIA y "&amp;B11&amp;", identificado con NIT "&amp;H11&amp;", han celebrado el "&amp;E7&amp;" "&amp;G7&amp;", el cual se encuentra debidamente legalizado y perfeccionado."</f>
        <v>Que el MUNICIPIO DE YARUMAL – ANTIOQUIA y SOLUCIONES SCM SAS, identificado con NIT 901323736-7, han celebrado el CONVENIO DE ASOCIACIÓN CONVAS-SD-005-2025 BIOFABRICAS, el cual se encuentra debidamente legalizado y perfeccionado.</v>
      </c>
      <c r="C17" s="152"/>
      <c r="D17" s="152"/>
      <c r="E17" s="152"/>
      <c r="F17" s="152"/>
      <c r="G17" s="152"/>
      <c r="H17" s="152"/>
      <c r="I17" s="152"/>
      <c r="J17" s="153"/>
    </row>
    <row r="18" spans="2:10" ht="22.15" customHeight="1" thickBot="1" x14ac:dyDescent="0.3">
      <c r="B18" s="148" t="s">
        <v>64</v>
      </c>
      <c r="C18" s="149"/>
      <c r="D18" s="149"/>
      <c r="E18" s="149"/>
      <c r="F18" s="149"/>
      <c r="G18" s="149"/>
      <c r="H18" s="149"/>
      <c r="I18" s="149"/>
      <c r="J18" s="150"/>
    </row>
    <row r="19" spans="2:10" ht="48.6" customHeight="1" thickBot="1" x14ac:dyDescent="0.3">
      <c r="B19" s="151" t="str">
        <f>"Establecer como plazo de ejecuciòn, fecha de inicio y fecha de terminación del cumplimiento de actividades contractuales del "&amp;'Cuadro Alimentacion'!H5&amp;" "&amp;'Cuadro Alimentacion'!C7&amp;" las siguientes:"</f>
        <v>Establecer como plazo de ejecuciòn, fecha de inicio y fecha de terminación del cumplimiento de actividades contractuales del Convenio De Asociación CONVAS-SD-005-2025 BIOFABRICAS las siguientes:</v>
      </c>
      <c r="C19" s="152"/>
      <c r="D19" s="152"/>
      <c r="E19" s="152"/>
      <c r="F19" s="152"/>
      <c r="G19" s="152"/>
      <c r="H19" s="152"/>
      <c r="I19" s="152"/>
      <c r="J19" s="153"/>
    </row>
    <row r="20" spans="2:10" ht="18" customHeight="1" thickBot="1" x14ac:dyDescent="0.3">
      <c r="B20" s="148" t="s">
        <v>65</v>
      </c>
      <c r="C20" s="149"/>
      <c r="D20" s="149"/>
      <c r="E20" s="149"/>
      <c r="F20" s="148" t="s">
        <v>13</v>
      </c>
      <c r="G20" s="150"/>
      <c r="H20" s="149" t="s">
        <v>66</v>
      </c>
      <c r="I20" s="149"/>
      <c r="J20" s="150"/>
    </row>
    <row r="21" spans="2:10" ht="50.25" customHeight="1" thickBot="1" x14ac:dyDescent="0.3">
      <c r="B21" s="159" t="str">
        <f>'Cuadro Alimentacion'!C14</f>
        <v>DOS (02) MESES Y VEINTE (20) DÍAS</v>
      </c>
      <c r="C21" s="157"/>
      <c r="D21" s="157"/>
      <c r="E21" s="157"/>
      <c r="F21" s="156">
        <v>45782</v>
      </c>
      <c r="G21" s="158"/>
      <c r="H21" s="156">
        <v>45873</v>
      </c>
      <c r="I21" s="157"/>
      <c r="J21" s="158"/>
    </row>
    <row r="22" spans="2:10" ht="72.599999999999994" customHeight="1" x14ac:dyDescent="0.25">
      <c r="B22" s="122" t="s">
        <v>1</v>
      </c>
      <c r="C22" s="123"/>
      <c r="D22" s="123"/>
      <c r="E22" s="123"/>
      <c r="F22" s="123"/>
      <c r="G22" s="123"/>
      <c r="H22" s="123"/>
      <c r="I22" s="123"/>
      <c r="J22" s="124"/>
    </row>
    <row r="23" spans="2:10" ht="15.75" x14ac:dyDescent="0.25">
      <c r="B23" s="183"/>
      <c r="C23" s="142"/>
      <c r="D23" s="142"/>
      <c r="E23" s="142"/>
      <c r="F23" s="142"/>
      <c r="G23" s="142"/>
      <c r="H23" s="142"/>
      <c r="I23" s="142"/>
      <c r="J23" s="184"/>
    </row>
    <row r="24" spans="2:10" ht="15.75" x14ac:dyDescent="0.25">
      <c r="B24" s="183"/>
      <c r="C24" s="142"/>
      <c r="D24" s="142"/>
      <c r="E24" s="142"/>
      <c r="F24" s="142"/>
      <c r="G24" s="142"/>
      <c r="H24" s="142"/>
      <c r="I24" s="142"/>
      <c r="J24" s="184"/>
    </row>
    <row r="25" spans="2:10" ht="18.75" customHeight="1" x14ac:dyDescent="0.25">
      <c r="B25" s="145"/>
      <c r="C25" s="146"/>
      <c r="D25" s="146"/>
      <c r="E25" s="146"/>
      <c r="F25" s="146"/>
      <c r="G25" s="146"/>
      <c r="H25" s="146"/>
      <c r="I25" s="146"/>
      <c r="J25" s="147"/>
    </row>
    <row r="26" spans="2:10" ht="18.75" customHeight="1" x14ac:dyDescent="0.25">
      <c r="B26" s="160" t="str">
        <f>E32</f>
        <v>GABRIEL JAIME RESTREPO OSORIO</v>
      </c>
      <c r="C26" s="120"/>
      <c r="D26" s="120"/>
      <c r="E26" s="120"/>
      <c r="F26" s="120"/>
      <c r="G26" s="161" t="str">
        <f>B13</f>
        <v>SANDRA PATRICIA ORJUELA POTE</v>
      </c>
      <c r="H26" s="120"/>
      <c r="I26" s="120"/>
      <c r="J26" s="162"/>
    </row>
    <row r="27" spans="2:10" ht="15.75" customHeight="1" x14ac:dyDescent="0.25">
      <c r="B27" s="163" t="s">
        <v>86</v>
      </c>
      <c r="C27" s="164"/>
      <c r="D27" s="164"/>
      <c r="E27" s="164"/>
      <c r="F27" s="164"/>
      <c r="G27" s="164" t="s">
        <v>39</v>
      </c>
      <c r="H27" s="164"/>
      <c r="I27" s="164"/>
      <c r="J27" s="165"/>
    </row>
    <row r="28" spans="2:10" ht="36" customHeight="1" x14ac:dyDescent="0.25">
      <c r="B28" s="9"/>
      <c r="C28" s="10"/>
      <c r="D28" s="10"/>
      <c r="E28" s="10"/>
      <c r="F28" s="10"/>
      <c r="G28" s="161" t="str">
        <f>+B11</f>
        <v>SOLUCIONES SCM SAS</v>
      </c>
      <c r="H28" s="120"/>
      <c r="I28" s="120"/>
      <c r="J28" s="162"/>
    </row>
    <row r="29" spans="2:10" ht="16.149999999999999" customHeight="1" x14ac:dyDescent="0.25">
      <c r="B29" s="168"/>
      <c r="C29" s="119"/>
      <c r="D29" s="119"/>
      <c r="E29" s="119"/>
      <c r="F29" s="119"/>
      <c r="G29" s="164"/>
      <c r="H29" s="164"/>
      <c r="I29" s="164"/>
      <c r="J29" s="165"/>
    </row>
    <row r="30" spans="2:10" ht="43.15" customHeight="1" x14ac:dyDescent="0.25">
      <c r="B30" s="166"/>
      <c r="C30" s="138"/>
      <c r="D30" s="138"/>
      <c r="E30" s="138"/>
      <c r="F30" s="138"/>
      <c r="G30" s="139"/>
      <c r="H30" s="139"/>
      <c r="I30" s="139"/>
      <c r="J30" s="167"/>
    </row>
    <row r="31" spans="2:10" ht="15.75" customHeight="1" x14ac:dyDescent="0.25">
      <c r="B31" s="12" t="s">
        <v>2</v>
      </c>
      <c r="C31" s="5"/>
      <c r="D31" s="5"/>
      <c r="E31" s="169"/>
      <c r="F31" s="169"/>
      <c r="G31" s="169"/>
      <c r="H31" s="169"/>
      <c r="I31" s="10"/>
      <c r="J31" s="11"/>
    </row>
    <row r="32" spans="2:10" ht="18.75" customHeight="1" x14ac:dyDescent="0.25">
      <c r="B32" s="9"/>
      <c r="C32" s="10"/>
      <c r="D32" s="10"/>
      <c r="E32" s="120" t="str">
        <f>'Cuadro Alimentacion'!C18</f>
        <v>GABRIEL JAIME RESTREPO OSORIO</v>
      </c>
      <c r="F32" s="120"/>
      <c r="G32" s="120"/>
      <c r="H32" s="120"/>
      <c r="I32" s="10"/>
      <c r="J32" s="11"/>
    </row>
    <row r="33" spans="2:10" ht="18.75" customHeight="1" x14ac:dyDescent="0.25">
      <c r="B33" s="9"/>
      <c r="C33" s="10"/>
      <c r="D33" s="10"/>
      <c r="E33" s="139" t="str">
        <f>'Cuadro Alimentacion'!H19</f>
        <v>Secretario De Desarrollo Rural Y Medio Ambiente</v>
      </c>
      <c r="F33" s="139"/>
      <c r="G33" s="139"/>
      <c r="H33" s="139"/>
      <c r="I33" s="10"/>
      <c r="J33" s="11"/>
    </row>
    <row r="34" spans="2:10" ht="15.75" customHeight="1" x14ac:dyDescent="0.25">
      <c r="B34" s="166"/>
      <c r="C34" s="138"/>
      <c r="D34" s="138"/>
      <c r="E34" s="138"/>
      <c r="F34" s="138"/>
      <c r="G34" s="139"/>
      <c r="H34" s="139"/>
      <c r="I34" s="139"/>
      <c r="J34" s="167"/>
    </row>
    <row r="35" spans="2:10" ht="15.75" customHeight="1" thickBot="1" x14ac:dyDescent="0.3">
      <c r="B35" s="13" t="s">
        <v>2</v>
      </c>
      <c r="C35" s="14"/>
      <c r="D35" s="14"/>
      <c r="E35" s="14"/>
      <c r="F35" s="14"/>
      <c r="G35" s="178"/>
      <c r="H35" s="178"/>
      <c r="I35" s="178"/>
      <c r="J35" s="179"/>
    </row>
    <row r="36" spans="2:10" ht="14.25" customHeight="1" thickBot="1" x14ac:dyDescent="0.3">
      <c r="B36" s="180" t="str">
        <f>"Proyectó: "&amp;'Cuadro Alimentacion'!C27&amp;"."</f>
        <v>Proyectó: Daniel Steven González.</v>
      </c>
      <c r="C36" s="181"/>
      <c r="D36" s="181"/>
      <c r="E36" s="182"/>
      <c r="F36" s="181" t="str">
        <f>"Revisó: "&amp;'Cuadro Alimentacion'!AB18&amp;"."</f>
        <v>Revisó: Gabriel Jaime Restrepo Osorio.</v>
      </c>
      <c r="G36" s="182"/>
      <c r="H36" s="180" t="str">
        <f>"Aprobó: "&amp;'Cuadro Alimentacion'!C29&amp;"."</f>
        <v>Aprobó: Carolina Sossa Mesa.</v>
      </c>
      <c r="I36" s="181"/>
      <c r="J36" s="182"/>
    </row>
    <row r="37" spans="2:10" ht="28.5" customHeight="1" thickBot="1" x14ac:dyDescent="0.3">
      <c r="B37" s="185" t="str">
        <f>"Cargo: "&amp;'Cuadro Alimentacion'!C28&amp;"."</f>
        <v>Cargo: Contratista - Apoyo Contratación.</v>
      </c>
      <c r="C37" s="186"/>
      <c r="D37" s="187"/>
      <c r="E37" s="188"/>
      <c r="F37" s="189" t="str">
        <f>"Cargo: "&amp;'Cuadro Alimentacion'!AB19&amp;"."</f>
        <v>Cargo: Secretario De Desarrollo Rural Y Medio Ambiente.</v>
      </c>
      <c r="G37" s="189"/>
      <c r="H37" s="185" t="str">
        <f>"Cargo: "&amp;'Cuadro Alimentacion'!C30&amp;"."</f>
        <v>Cargo: Contratista - Asesor Contratación.</v>
      </c>
      <c r="I37" s="187"/>
      <c r="J37" s="188"/>
    </row>
    <row r="38" spans="2:10" ht="27" customHeight="1" thickBot="1" x14ac:dyDescent="0.3">
      <c r="B38" s="170" t="s">
        <v>26</v>
      </c>
      <c r="C38" s="171"/>
      <c r="D38" s="171"/>
      <c r="E38" s="171"/>
      <c r="F38" s="171"/>
      <c r="G38" s="171"/>
      <c r="H38" s="171"/>
      <c r="I38" s="171"/>
      <c r="J38" s="172"/>
    </row>
    <row r="39" spans="2:10" ht="12.75" customHeight="1" x14ac:dyDescent="0.25"/>
  </sheetData>
  <mergeCells count="65">
    <mergeCell ref="H11:J11"/>
    <mergeCell ref="B9:J9"/>
    <mergeCell ref="H10:J10"/>
    <mergeCell ref="B11:G11"/>
    <mergeCell ref="B15:F15"/>
    <mergeCell ref="G14:J14"/>
    <mergeCell ref="G15:J15"/>
    <mergeCell ref="B12:G12"/>
    <mergeCell ref="H12:J12"/>
    <mergeCell ref="B13:G13"/>
    <mergeCell ref="H13:J13"/>
    <mergeCell ref="B1:J1"/>
    <mergeCell ref="B2:F2"/>
    <mergeCell ref="G2:J2"/>
    <mergeCell ref="E7:F7"/>
    <mergeCell ref="B8:J8"/>
    <mergeCell ref="I6:J6"/>
    <mergeCell ref="I7:J7"/>
    <mergeCell ref="B3:J3"/>
    <mergeCell ref="B4:J4"/>
    <mergeCell ref="E6:F6"/>
    <mergeCell ref="B38:J38"/>
    <mergeCell ref="B5:J5"/>
    <mergeCell ref="B6:D6"/>
    <mergeCell ref="B7:D7"/>
    <mergeCell ref="G6:H6"/>
    <mergeCell ref="G7:H7"/>
    <mergeCell ref="B10:G10"/>
    <mergeCell ref="G35:J35"/>
    <mergeCell ref="B36:E36"/>
    <mergeCell ref="F36:G36"/>
    <mergeCell ref="H36:J36"/>
    <mergeCell ref="B23:J23"/>
    <mergeCell ref="B24:J24"/>
    <mergeCell ref="B37:E37"/>
    <mergeCell ref="F37:G37"/>
    <mergeCell ref="H37:J37"/>
    <mergeCell ref="B26:F26"/>
    <mergeCell ref="G26:J26"/>
    <mergeCell ref="B27:F27"/>
    <mergeCell ref="G29:J29"/>
    <mergeCell ref="B34:F34"/>
    <mergeCell ref="G34:J34"/>
    <mergeCell ref="B29:F29"/>
    <mergeCell ref="B30:F30"/>
    <mergeCell ref="G30:J30"/>
    <mergeCell ref="E31:H31"/>
    <mergeCell ref="E33:H33"/>
    <mergeCell ref="E32:H32"/>
    <mergeCell ref="G28:J28"/>
    <mergeCell ref="G27:J27"/>
    <mergeCell ref="B25:F25"/>
    <mergeCell ref="G25:J25"/>
    <mergeCell ref="B16:J16"/>
    <mergeCell ref="B17:J17"/>
    <mergeCell ref="B14:F14"/>
    <mergeCell ref="H21:J21"/>
    <mergeCell ref="B20:E20"/>
    <mergeCell ref="F20:G20"/>
    <mergeCell ref="H20:J20"/>
    <mergeCell ref="B22:J22"/>
    <mergeCell ref="B18:J18"/>
    <mergeCell ref="B19:J19"/>
    <mergeCell ref="B21:E21"/>
    <mergeCell ref="F21:G21"/>
  </mergeCells>
  <pageMargins left="0.70866141732283472" right="0.70866141732283472" top="1.5354330708661419" bottom="0.74803149606299213" header="0.31496062992125984" footer="0.31496062992125984"/>
  <pageSetup scale="58" orientation="portrait" r:id="rId1"/>
  <headerFooter>
    <oddHeader>&amp;C&amp;G</oddHeader>
    <oddFooter>&amp;C&amp;P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3"/>
  <sheetViews>
    <sheetView view="pageBreakPreview" topLeftCell="A19" zoomScaleNormal="55" zoomScaleSheetLayoutView="100" workbookViewId="0">
      <selection activeCell="A2" sqref="A2:I2"/>
    </sheetView>
  </sheetViews>
  <sheetFormatPr baseColWidth="10" defaultRowHeight="15" x14ac:dyDescent="0.25"/>
  <cols>
    <col min="1" max="1" width="4.7109375" customWidth="1"/>
    <col min="2" max="2" width="10" customWidth="1"/>
    <col min="3" max="3" width="7.7109375" customWidth="1"/>
    <col min="4" max="4" width="28" customWidth="1"/>
    <col min="5" max="5" width="20.7109375" customWidth="1"/>
    <col min="6" max="6" width="19" customWidth="1"/>
    <col min="7" max="7" width="15.85546875" customWidth="1"/>
    <col min="8" max="9" width="16.7109375" customWidth="1"/>
  </cols>
  <sheetData>
    <row r="1" spans="1:9" ht="24.75" customHeight="1" x14ac:dyDescent="0.25">
      <c r="A1" s="208" t="s">
        <v>77</v>
      </c>
      <c r="B1" s="208"/>
      <c r="C1" s="209">
        <v>45782</v>
      </c>
      <c r="D1" s="209"/>
      <c r="E1" s="17"/>
      <c r="F1" s="17"/>
      <c r="G1" s="17"/>
      <c r="H1" s="17"/>
      <c r="I1" s="17"/>
    </row>
    <row r="2" spans="1:9" s="3" customFormat="1" ht="16.899999999999999" customHeight="1" x14ac:dyDescent="0.25">
      <c r="A2" s="207" t="s">
        <v>108</v>
      </c>
      <c r="B2" s="207"/>
      <c r="C2" s="207"/>
      <c r="D2" s="207"/>
      <c r="E2" s="207"/>
      <c r="F2" s="207"/>
      <c r="G2" s="207"/>
      <c r="H2" s="207"/>
      <c r="I2" s="207"/>
    </row>
    <row r="3" spans="1:9" s="3" customFormat="1" ht="16.899999999999999" customHeight="1" x14ac:dyDescent="0.25">
      <c r="A3" s="212" t="str">
        <f>'Cuadro Alimentacion'!C18</f>
        <v>GABRIEL JAIME RESTREPO OSORIO</v>
      </c>
      <c r="B3" s="213"/>
      <c r="C3" s="213"/>
      <c r="D3" s="213"/>
      <c r="E3" s="213"/>
      <c r="F3" s="213"/>
      <c r="G3" s="213"/>
      <c r="H3" s="213"/>
      <c r="I3" s="213"/>
    </row>
    <row r="4" spans="1:9" s="3" customFormat="1" ht="16.899999999999999" customHeight="1" x14ac:dyDescent="0.25">
      <c r="A4" s="207" t="str">
        <f>'Cuadro Alimentacion'!H19</f>
        <v>Secretario De Desarrollo Rural Y Medio Ambiente</v>
      </c>
      <c r="B4" s="207"/>
      <c r="C4" s="207"/>
      <c r="D4" s="207"/>
      <c r="E4" s="207"/>
      <c r="F4" s="207"/>
      <c r="G4" s="207"/>
      <c r="H4" s="207"/>
      <c r="I4" s="207"/>
    </row>
    <row r="5" spans="1:9" ht="14.25" customHeight="1" x14ac:dyDescent="0.25">
      <c r="A5" s="207"/>
      <c r="B5" s="207"/>
      <c r="C5" s="207"/>
      <c r="D5" s="207"/>
      <c r="E5" s="207"/>
      <c r="F5" s="207"/>
      <c r="G5" s="207"/>
      <c r="H5" s="207"/>
      <c r="I5" s="207"/>
    </row>
    <row r="6" spans="1:9" ht="24" customHeight="1" x14ac:dyDescent="0.25">
      <c r="A6" s="207" t="str">
        <f>"Asunto: Designación como supervisor contrato N° "&amp;'Cuadro Alimentacion'!C7&amp;"."</f>
        <v>Asunto: Designación como supervisor contrato N° CONVAS-SD-005-2025 BIOFABRICAS.</v>
      </c>
      <c r="B6" s="207"/>
      <c r="C6" s="207"/>
      <c r="D6" s="207"/>
      <c r="E6" s="207"/>
      <c r="F6" s="207"/>
      <c r="G6" s="207"/>
      <c r="H6" s="207"/>
      <c r="I6" s="207"/>
    </row>
    <row r="7" spans="1:9" ht="12" customHeight="1" x14ac:dyDescent="0.25">
      <c r="A7" s="207"/>
      <c r="B7" s="207"/>
      <c r="C7" s="207"/>
      <c r="D7" s="207"/>
      <c r="E7" s="207"/>
      <c r="F7" s="207"/>
      <c r="G7" s="207"/>
      <c r="H7" s="207"/>
      <c r="I7" s="207"/>
    </row>
    <row r="8" spans="1:9" ht="60" customHeight="1" x14ac:dyDescent="0.25">
      <c r="A8" s="211" t="str">
        <f>"De manera muy respetuosa me permito comunicarle que, de acuerdo a las condiciones de idoneidad, experiencia y perfil requerido y ostentado por usted, ha sido designado como supervisor del Contrato de Mínima Cuantía "&amp;'Cuadro Alimentacion'!C7&amp;"."</f>
        <v>De manera muy respetuosa me permito comunicarle que, de acuerdo a las condiciones de idoneidad, experiencia y perfil requerido y ostentado por usted, ha sido designado como supervisor del Contrato de Mínima Cuantía CONVAS-SD-005-2025 BIOFABRICAS.</v>
      </c>
      <c r="B8" s="211"/>
      <c r="C8" s="211"/>
      <c r="D8" s="211"/>
      <c r="E8" s="211"/>
      <c r="F8" s="211"/>
      <c r="G8" s="211"/>
      <c r="H8" s="211"/>
      <c r="I8" s="211"/>
    </row>
    <row r="9" spans="1:9" ht="87.75" customHeight="1" x14ac:dyDescent="0.25">
      <c r="A9" s="211" t="str">
        <f>"Dicho contrato fue celebrado entre el MUNICIPIO DE YARUMAL – ANTIOQUIA y "&amp;AI!B11&amp;", identificada con NIT "&amp;AI!H11&amp;" y cuyo objeto es: "&amp;'Cuadro Alimentacion'!C15&amp;"."</f>
        <v>Dicho contrato fue celebrado entre el MUNICIPIO DE YARUMAL – ANTIOQUIA y SOLUCIONES SCM SAS, identificada con NIT 901323736-7 y cuyo objeto es: CONVENIO DE ASOCIACIÓN PARA LA EJECUCIÓN DE LA LÍNEA DE PROYECTOS PRODUCTIVOS, EN EL MARCO DEL CONVENIO NRO. CT-2024-001336, SUSCRITO ENTRE EL MUNICIPIO DE YARUMAL Y EPM, CUYO OBJETO ES: AUNAR ESFUERZOS PARA IMPLEMENTACIÓN DE LA ESTRATEGIA “ALIANZAS PARA EL DESARROLLO” .</v>
      </c>
      <c r="B9" s="211"/>
      <c r="C9" s="211"/>
      <c r="D9" s="211"/>
      <c r="E9" s="211"/>
      <c r="F9" s="211"/>
      <c r="G9" s="211"/>
      <c r="H9" s="211"/>
      <c r="I9" s="211"/>
    </row>
    <row r="10" spans="1:9" ht="51" customHeight="1" x14ac:dyDescent="0.25">
      <c r="A10" s="211" t="str">
        <f>"El contrato en mención tiene un valor total de "&amp;'Cuadro Alimentacion'!C12&amp;" y un plazo de ejecución de "&amp;'Cuadro Alimentacion'!C14&amp;"."</f>
        <v>El contrato en mención tiene un valor total de  y un plazo de ejecución de DOS (02) MESES Y VEINTE (20) DÍAS.</v>
      </c>
      <c r="B10" s="211"/>
      <c r="C10" s="211"/>
      <c r="D10" s="211"/>
      <c r="E10" s="211"/>
      <c r="F10" s="211"/>
      <c r="G10" s="211"/>
      <c r="H10" s="211"/>
      <c r="I10" s="211"/>
    </row>
    <row r="11" spans="1:9" ht="29.25" customHeight="1" x14ac:dyDescent="0.25">
      <c r="A11" s="207" t="s">
        <v>40</v>
      </c>
      <c r="B11" s="207"/>
      <c r="C11" s="207"/>
      <c r="D11" s="207"/>
      <c r="E11" s="207"/>
      <c r="F11" s="207"/>
      <c r="G11" s="207"/>
      <c r="H11" s="207"/>
      <c r="I11" s="207"/>
    </row>
    <row r="12" spans="1:9" ht="31.9" customHeight="1" x14ac:dyDescent="0.25">
      <c r="A12" s="214" t="s">
        <v>49</v>
      </c>
      <c r="B12" s="214"/>
      <c r="C12" s="214"/>
      <c r="D12" s="214"/>
      <c r="E12" s="214"/>
      <c r="F12" s="214"/>
      <c r="G12" s="214"/>
      <c r="H12" s="214"/>
      <c r="I12" s="214"/>
    </row>
    <row r="13" spans="1:9" ht="21.6" customHeight="1" x14ac:dyDescent="0.25">
      <c r="A13" s="15">
        <v>1</v>
      </c>
      <c r="B13" s="210" t="s">
        <v>41</v>
      </c>
      <c r="C13" s="210"/>
      <c r="D13" s="210"/>
      <c r="E13" s="210"/>
      <c r="F13" s="210"/>
      <c r="G13" s="210"/>
      <c r="H13" s="210"/>
      <c r="I13" s="210"/>
    </row>
    <row r="14" spans="1:9" ht="36.6" customHeight="1" x14ac:dyDescent="0.25">
      <c r="A14" s="15">
        <v>2</v>
      </c>
      <c r="B14" s="210" t="s">
        <v>42</v>
      </c>
      <c r="C14" s="210"/>
      <c r="D14" s="210"/>
      <c r="E14" s="210"/>
      <c r="F14" s="210"/>
      <c r="G14" s="210"/>
      <c r="H14" s="210"/>
      <c r="I14" s="210"/>
    </row>
    <row r="15" spans="1:9" ht="22.9" customHeight="1" x14ac:dyDescent="0.25">
      <c r="A15" s="15">
        <v>3</v>
      </c>
      <c r="B15" s="210" t="s">
        <v>43</v>
      </c>
      <c r="C15" s="210"/>
      <c r="D15" s="210"/>
      <c r="E15" s="210"/>
      <c r="F15" s="210"/>
      <c r="G15" s="210"/>
      <c r="H15" s="210"/>
      <c r="I15" s="210"/>
    </row>
    <row r="16" spans="1:9" ht="37.9" customHeight="1" x14ac:dyDescent="0.25">
      <c r="A16" s="15">
        <v>4</v>
      </c>
      <c r="B16" s="210" t="s">
        <v>44</v>
      </c>
      <c r="C16" s="210"/>
      <c r="D16" s="210"/>
      <c r="E16" s="210"/>
      <c r="F16" s="210"/>
      <c r="G16" s="210"/>
      <c r="H16" s="210"/>
      <c r="I16" s="210"/>
    </row>
    <row r="17" spans="1:9" ht="39.6" customHeight="1" x14ac:dyDescent="0.25">
      <c r="A17" s="15">
        <v>5</v>
      </c>
      <c r="B17" s="210" t="s">
        <v>45</v>
      </c>
      <c r="C17" s="210"/>
      <c r="D17" s="210"/>
      <c r="E17" s="210"/>
      <c r="F17" s="210"/>
      <c r="G17" s="210"/>
      <c r="H17" s="210"/>
      <c r="I17" s="210"/>
    </row>
    <row r="18" spans="1:9" ht="40.15" customHeight="1" x14ac:dyDescent="0.25">
      <c r="A18" s="15">
        <v>6</v>
      </c>
      <c r="B18" s="215" t="s">
        <v>46</v>
      </c>
      <c r="C18" s="215"/>
      <c r="D18" s="215"/>
      <c r="E18" s="215"/>
      <c r="F18" s="215"/>
      <c r="G18" s="215"/>
      <c r="H18" s="215"/>
      <c r="I18" s="215"/>
    </row>
    <row r="19" spans="1:9" ht="42" customHeight="1" x14ac:dyDescent="0.25">
      <c r="A19" s="15">
        <v>7</v>
      </c>
      <c r="B19" s="210" t="s">
        <v>47</v>
      </c>
      <c r="C19" s="210"/>
      <c r="D19" s="210"/>
      <c r="E19" s="210"/>
      <c r="F19" s="210"/>
      <c r="G19" s="210"/>
      <c r="H19" s="210"/>
      <c r="I19" s="210"/>
    </row>
    <row r="20" spans="1:9" ht="42" customHeight="1" x14ac:dyDescent="0.25">
      <c r="A20" s="15">
        <v>8</v>
      </c>
      <c r="B20" s="210" t="s">
        <v>48</v>
      </c>
      <c r="C20" s="210"/>
      <c r="D20" s="210"/>
      <c r="E20" s="210"/>
      <c r="F20" s="210"/>
      <c r="G20" s="210"/>
      <c r="H20" s="210"/>
      <c r="I20" s="210"/>
    </row>
    <row r="21" spans="1:9" ht="56.45" customHeight="1" x14ac:dyDescent="0.25">
      <c r="A21" s="15">
        <v>9</v>
      </c>
      <c r="B21" s="210" t="s">
        <v>51</v>
      </c>
      <c r="C21" s="210"/>
      <c r="D21" s="210"/>
      <c r="E21" s="210"/>
      <c r="F21" s="210"/>
      <c r="G21" s="210"/>
      <c r="H21" s="210"/>
      <c r="I21" s="210"/>
    </row>
    <row r="22" spans="1:9" ht="39.6" customHeight="1" x14ac:dyDescent="0.25">
      <c r="A22" s="15">
        <v>10</v>
      </c>
      <c r="B22" s="210" t="s">
        <v>52</v>
      </c>
      <c r="C22" s="210"/>
      <c r="D22" s="210"/>
      <c r="E22" s="210"/>
      <c r="F22" s="210"/>
      <c r="G22" s="210"/>
      <c r="H22" s="210"/>
      <c r="I22" s="210"/>
    </row>
    <row r="23" spans="1:9" ht="56.45" customHeight="1" x14ac:dyDescent="0.25">
      <c r="A23" s="15">
        <v>11</v>
      </c>
      <c r="B23" s="210" t="s">
        <v>53</v>
      </c>
      <c r="C23" s="210"/>
      <c r="D23" s="210"/>
      <c r="E23" s="210"/>
      <c r="F23" s="210"/>
      <c r="G23" s="210"/>
      <c r="H23" s="210"/>
      <c r="I23" s="210"/>
    </row>
    <row r="24" spans="1:9" ht="4.5" customHeight="1" x14ac:dyDescent="0.25">
      <c r="A24" s="8"/>
      <c r="B24" s="6"/>
      <c r="C24" s="6"/>
      <c r="D24" s="6"/>
      <c r="E24" s="6"/>
      <c r="F24" s="6"/>
      <c r="G24" s="6"/>
      <c r="H24" s="6"/>
      <c r="I24" s="6"/>
    </row>
    <row r="25" spans="1:9" ht="47.25" customHeight="1" x14ac:dyDescent="0.25">
      <c r="A25" s="210" t="s">
        <v>50</v>
      </c>
      <c r="B25" s="210"/>
      <c r="C25" s="210"/>
      <c r="D25" s="210"/>
      <c r="E25" s="210"/>
      <c r="F25" s="210"/>
      <c r="G25" s="210"/>
      <c r="H25" s="210"/>
      <c r="I25" s="210"/>
    </row>
    <row r="26" spans="1:9" ht="36" customHeight="1" x14ac:dyDescent="0.25">
      <c r="A26" s="216"/>
      <c r="B26" s="216"/>
      <c r="C26" s="216"/>
      <c r="D26" s="216"/>
      <c r="E26" s="216"/>
      <c r="F26" s="146"/>
      <c r="G26" s="146"/>
      <c r="H26" s="146"/>
      <c r="I26" s="146"/>
    </row>
    <row r="27" spans="1:9" ht="15.6" customHeight="1" x14ac:dyDescent="0.25">
      <c r="A27" s="119" t="s">
        <v>116</v>
      </c>
      <c r="B27" s="119"/>
      <c r="C27" s="119"/>
      <c r="D27" s="119"/>
      <c r="E27" s="119"/>
      <c r="F27" s="161"/>
      <c r="G27" s="120"/>
      <c r="H27" s="120"/>
      <c r="I27" s="120"/>
    </row>
    <row r="28" spans="1:9" ht="15.6" customHeight="1" x14ac:dyDescent="0.25">
      <c r="A28" s="138" t="s">
        <v>117</v>
      </c>
      <c r="B28" s="138"/>
      <c r="C28" s="138"/>
      <c r="D28" s="138"/>
      <c r="E28" s="138"/>
      <c r="F28" s="164"/>
      <c r="G28" s="164"/>
      <c r="H28" s="164"/>
      <c r="I28" s="164"/>
    </row>
    <row r="29" spans="1:9" ht="15.75" customHeight="1" x14ac:dyDescent="0.25">
      <c r="A29" s="4" t="s">
        <v>2</v>
      </c>
      <c r="B29" s="4"/>
      <c r="C29" s="4"/>
      <c r="D29" s="4"/>
      <c r="E29" s="4"/>
      <c r="F29" s="120"/>
      <c r="G29" s="120"/>
      <c r="H29" s="120"/>
      <c r="I29" s="120"/>
    </row>
    <row r="30" spans="1:9" ht="14.25" customHeight="1" x14ac:dyDescent="0.25">
      <c r="A30" s="136" t="str">
        <f>"Proyectó: "&amp;'Cuadro Alimentacion'!C27&amp;"."</f>
        <v>Proyectó: Daniel Steven González.</v>
      </c>
      <c r="B30" s="136"/>
      <c r="C30" s="136"/>
      <c r="D30" s="136"/>
      <c r="E30" s="136" t="str">
        <f>"Revisó: "&amp;'Cuadro Alimentacion'!AB18&amp;"."</f>
        <v>Revisó: Gabriel Jaime Restrepo Osorio.</v>
      </c>
      <c r="F30" s="136"/>
      <c r="G30" s="136" t="str">
        <f>"Aprobó: "&amp;'Cuadro Alimentacion'!C29&amp;"."</f>
        <v>Aprobó: Carolina Sossa Mesa.</v>
      </c>
      <c r="H30" s="136"/>
      <c r="I30" s="136"/>
    </row>
    <row r="31" spans="1:9" ht="22.5" customHeight="1" x14ac:dyDescent="0.25">
      <c r="A31" s="133" t="str">
        <f>"Cargo: "&amp;'Cuadro Alimentacion'!C28&amp;"."</f>
        <v>Cargo: Contratista - Apoyo Contratación.</v>
      </c>
      <c r="B31" s="133"/>
      <c r="C31" s="134"/>
      <c r="D31" s="134"/>
      <c r="E31" s="135" t="str">
        <f>"Cargo: "&amp;'Cuadro Alimentacion'!AB19&amp;"."</f>
        <v>Cargo: Secretario De Desarrollo Rural Y Medio Ambiente.</v>
      </c>
      <c r="F31" s="135"/>
      <c r="G31" s="133" t="str">
        <f>"Cargo: "&amp;'Cuadro Alimentacion'!C30&amp;"."</f>
        <v>Cargo: Contratista - Asesor Contratación.</v>
      </c>
      <c r="H31" s="134"/>
      <c r="I31" s="134"/>
    </row>
    <row r="32" spans="1:9" ht="27" customHeight="1" x14ac:dyDescent="0.25">
      <c r="A32" s="132" t="s">
        <v>26</v>
      </c>
      <c r="B32" s="132"/>
      <c r="C32" s="132"/>
      <c r="D32" s="132"/>
      <c r="E32" s="132"/>
      <c r="F32" s="132"/>
      <c r="G32" s="132"/>
      <c r="H32" s="132"/>
      <c r="I32" s="132"/>
    </row>
    <row r="33" ht="12.75" customHeight="1" x14ac:dyDescent="0.25"/>
  </sheetData>
  <mergeCells count="39">
    <mergeCell ref="A31:D31"/>
    <mergeCell ref="E31:F31"/>
    <mergeCell ref="G31:I31"/>
    <mergeCell ref="A32:I32"/>
    <mergeCell ref="A11:I11"/>
    <mergeCell ref="B18:I18"/>
    <mergeCell ref="B22:I22"/>
    <mergeCell ref="F29:I29"/>
    <mergeCell ref="A30:D30"/>
    <mergeCell ref="E30:F30"/>
    <mergeCell ref="G30:I30"/>
    <mergeCell ref="A26:E26"/>
    <mergeCell ref="F26:I26"/>
    <mergeCell ref="A27:E27"/>
    <mergeCell ref="F27:I27"/>
    <mergeCell ref="A28:E28"/>
    <mergeCell ref="F28:I28"/>
    <mergeCell ref="B20:I20"/>
    <mergeCell ref="B21:I21"/>
    <mergeCell ref="B23:I23"/>
    <mergeCell ref="A25:I25"/>
    <mergeCell ref="B19:I19"/>
    <mergeCell ref="B16:I16"/>
    <mergeCell ref="A9:I9"/>
    <mergeCell ref="A10:I10"/>
    <mergeCell ref="A12:I12"/>
    <mergeCell ref="B13:I13"/>
    <mergeCell ref="B14:I14"/>
    <mergeCell ref="B15:I15"/>
    <mergeCell ref="A6:I6"/>
    <mergeCell ref="A7:I7"/>
    <mergeCell ref="A1:B1"/>
    <mergeCell ref="C1:D1"/>
    <mergeCell ref="B17:I17"/>
    <mergeCell ref="A8:I8"/>
    <mergeCell ref="A2:I2"/>
    <mergeCell ref="A3:I3"/>
    <mergeCell ref="A4:I4"/>
    <mergeCell ref="A5:I5"/>
  </mergeCells>
  <pageMargins left="0.70866141732283472" right="0.70866141732283472" top="1.5354330708661419" bottom="0.74803149606299213" header="0.31496062992125984" footer="0.31496062992125984"/>
  <pageSetup scale="63" orientation="portrait" r:id="rId1"/>
  <headerFooter>
    <oddHeader>&amp;C&amp;G</oddHeader>
    <oddFooter>&amp;C&amp;P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1"/>
  <sheetViews>
    <sheetView topLeftCell="A2" zoomScaleNormal="100" zoomScaleSheetLayoutView="100" workbookViewId="0">
      <selection activeCell="A2" sqref="A2:I2"/>
    </sheetView>
  </sheetViews>
  <sheetFormatPr baseColWidth="10" defaultRowHeight="15" x14ac:dyDescent="0.25"/>
  <cols>
    <col min="1" max="1" width="4.7109375" customWidth="1"/>
    <col min="2" max="2" width="10" customWidth="1"/>
    <col min="3" max="3" width="7.7109375" customWidth="1"/>
    <col min="4" max="4" width="28" customWidth="1"/>
    <col min="5" max="5" width="20.7109375" customWidth="1"/>
    <col min="6" max="6" width="19" customWidth="1"/>
    <col min="7" max="7" width="15.85546875" customWidth="1"/>
    <col min="8" max="9" width="16.7109375" customWidth="1"/>
  </cols>
  <sheetData>
    <row r="1" spans="1:10" ht="23.45" customHeight="1" x14ac:dyDescent="0.25">
      <c r="A1" s="208" t="str">
        <f>CDS!$A$1</f>
        <v xml:space="preserve">Yarumal, </v>
      </c>
      <c r="B1" s="208"/>
      <c r="C1" s="217" t="s">
        <v>132</v>
      </c>
      <c r="D1" s="217"/>
      <c r="E1" s="17"/>
      <c r="F1" s="17"/>
      <c r="G1" s="17"/>
      <c r="H1" s="17"/>
      <c r="I1" s="17"/>
    </row>
    <row r="2" spans="1:10" s="3" customFormat="1" ht="60" customHeight="1" x14ac:dyDescent="0.25">
      <c r="A2" s="219" t="str">
        <f>CDS!A2</f>
        <v>Respetado Secretario</v>
      </c>
      <c r="B2" s="219"/>
      <c r="C2" s="219"/>
      <c r="D2" s="219"/>
      <c r="E2" s="219"/>
      <c r="F2" s="219"/>
      <c r="G2" s="219"/>
      <c r="H2" s="219"/>
      <c r="I2" s="219"/>
    </row>
    <row r="3" spans="1:10" s="3" customFormat="1" ht="16.899999999999999" customHeight="1" x14ac:dyDescent="0.25">
      <c r="A3" s="212" t="str">
        <f>'Cuadro Alimentacion'!C18</f>
        <v>GABRIEL JAIME RESTREPO OSORIO</v>
      </c>
      <c r="B3" s="213"/>
      <c r="C3" s="213"/>
      <c r="D3" s="213"/>
      <c r="E3" s="213"/>
      <c r="F3" s="213"/>
      <c r="G3" s="213"/>
      <c r="H3" s="213"/>
      <c r="I3" s="213"/>
    </row>
    <row r="4" spans="1:10" s="3" customFormat="1" ht="16.899999999999999" customHeight="1" x14ac:dyDescent="0.25">
      <c r="A4" s="207" t="str">
        <f>'Cuadro Alimentacion'!H19</f>
        <v>Secretario De Desarrollo Rural Y Medio Ambiente</v>
      </c>
      <c r="B4" s="207"/>
      <c r="C4" s="207"/>
      <c r="D4" s="207"/>
      <c r="E4" s="207"/>
      <c r="F4" s="207"/>
      <c r="G4" s="207"/>
      <c r="H4" s="207"/>
      <c r="I4" s="207"/>
    </row>
    <row r="5" spans="1:10" ht="36.75" customHeight="1" x14ac:dyDescent="0.25">
      <c r="A5" s="207"/>
      <c r="B5" s="207"/>
      <c r="C5" s="207"/>
      <c r="D5" s="207"/>
      <c r="E5" s="207"/>
      <c r="F5" s="207"/>
      <c r="G5" s="207"/>
      <c r="H5" s="207"/>
      <c r="I5" s="207"/>
    </row>
    <row r="6" spans="1:10" ht="24" customHeight="1" x14ac:dyDescent="0.25">
      <c r="A6" s="214" t="s">
        <v>54</v>
      </c>
      <c r="B6" s="214"/>
      <c r="C6" s="214"/>
      <c r="D6" s="214"/>
      <c r="E6" s="214"/>
      <c r="F6" s="214"/>
      <c r="G6" s="214"/>
      <c r="H6" s="214"/>
      <c r="I6" s="214"/>
    </row>
    <row r="7" spans="1:10" ht="81" customHeight="1" x14ac:dyDescent="0.25">
      <c r="A7" s="211" t="str">
        <f>"Mediante mi firma en el presente documento, yo, "&amp;A3&amp;", identificado con C.C. "&amp;'Cuadro Alimentacion'!C20&amp;", me doy por notificado en la fecha de mi designación como Supervisor del "&amp;'Cuadro Alimentacion'!H5&amp;" "&amp;'Cuadro Alimentacion'!C7&amp;"."</f>
        <v>Mediante mi firma en el presente documento, yo, GABRIEL JAIME RESTREPO OSORIO, identificado con C.C. 1.037.630.032, me doy por notificado en la fecha de mi designación como Supervisor del Convenio De Asociación CONVAS-SD-005-2025 BIOFABRICAS.</v>
      </c>
      <c r="B7" s="211"/>
      <c r="C7" s="211"/>
      <c r="D7" s="211"/>
      <c r="E7" s="211"/>
      <c r="F7" s="211"/>
      <c r="G7" s="211"/>
      <c r="H7" s="211"/>
      <c r="I7" s="211"/>
    </row>
    <row r="8" spans="1:10" ht="74.45" customHeight="1" x14ac:dyDescent="0.25">
      <c r="A8" s="210" t="s">
        <v>56</v>
      </c>
      <c r="B8" s="210"/>
      <c r="C8" s="210"/>
      <c r="D8" s="210"/>
      <c r="E8" s="210"/>
      <c r="F8" s="210"/>
      <c r="G8" s="210"/>
      <c r="H8" s="210"/>
      <c r="I8" s="210"/>
    </row>
    <row r="9" spans="1:10" ht="91.15" customHeight="1" x14ac:dyDescent="0.25">
      <c r="A9" s="210" t="s">
        <v>58</v>
      </c>
      <c r="B9" s="210"/>
      <c r="C9" s="210"/>
      <c r="D9" s="210"/>
      <c r="E9" s="210"/>
      <c r="F9" s="210"/>
      <c r="G9" s="210"/>
      <c r="H9" s="210"/>
      <c r="I9" s="210"/>
    </row>
    <row r="10" spans="1:10" ht="81" customHeight="1" x14ac:dyDescent="0.25">
      <c r="A10" s="219" t="str">
        <f>"Se notifica el contenido en Yarumal - Antioquia, el día "&amp;C1&amp;""</f>
        <v>Se notifica el contenido en Yarumal - Antioquia, el día 05/05/2025</v>
      </c>
      <c r="B10" s="219"/>
      <c r="C10" s="219"/>
      <c r="D10" s="219"/>
      <c r="E10" s="219"/>
      <c r="F10" s="219"/>
      <c r="G10" s="219"/>
      <c r="H10" s="219"/>
      <c r="I10" s="219"/>
    </row>
    <row r="11" spans="1:10" ht="20.45" customHeight="1" x14ac:dyDescent="0.25">
      <c r="A11" s="217"/>
      <c r="B11" s="217"/>
      <c r="C11" s="217"/>
      <c r="D11" s="217"/>
      <c r="E11" s="217"/>
      <c r="F11" s="217"/>
      <c r="G11" s="217"/>
      <c r="H11" s="217"/>
      <c r="I11" s="217"/>
    </row>
    <row r="12" spans="1:10" ht="116.45" customHeight="1" x14ac:dyDescent="0.25">
      <c r="A12" s="146"/>
      <c r="B12" s="146"/>
      <c r="C12" s="146"/>
      <c r="D12" s="146"/>
      <c r="E12" s="146"/>
      <c r="F12" s="146"/>
      <c r="G12" s="146"/>
      <c r="H12" s="146"/>
      <c r="I12" s="146"/>
      <c r="J12" s="16"/>
    </row>
    <row r="13" spans="1:10" ht="15.6" customHeight="1" x14ac:dyDescent="0.25">
      <c r="A13" s="120" t="s">
        <v>116</v>
      </c>
      <c r="B13" s="120"/>
      <c r="C13" s="120"/>
      <c r="D13" s="120"/>
      <c r="E13" s="120"/>
      <c r="F13" s="218" t="str">
        <f>'Cuadro Alimentacion'!C18</f>
        <v>GABRIEL JAIME RESTREPO OSORIO</v>
      </c>
      <c r="G13" s="218"/>
      <c r="H13" s="218"/>
      <c r="I13" s="218"/>
    </row>
    <row r="14" spans="1:10" ht="15.6" customHeight="1" x14ac:dyDescent="0.25">
      <c r="A14" s="164" t="s">
        <v>117</v>
      </c>
      <c r="B14" s="164"/>
      <c r="C14" s="164"/>
      <c r="D14" s="164"/>
      <c r="E14" s="164"/>
      <c r="F14" s="164" t="str">
        <f>'Cuadro Alimentacion'!H19</f>
        <v>Secretario De Desarrollo Rural Y Medio Ambiente</v>
      </c>
      <c r="G14" s="164"/>
      <c r="H14" s="164"/>
      <c r="I14" s="164"/>
    </row>
    <row r="15" spans="1:10" ht="15.6" customHeight="1" x14ac:dyDescent="0.25">
      <c r="A15" s="164" t="s">
        <v>57</v>
      </c>
      <c r="B15" s="164"/>
      <c r="C15" s="164"/>
      <c r="D15" s="164"/>
      <c r="E15" s="164"/>
      <c r="F15" s="164" t="str">
        <f>"Supervisor "&amp;'Cuadro Alimentacion'!H5&amp;" "&amp;'Cuadro Alimentacion'!C7&amp;"."</f>
        <v>Supervisor Convenio De Asociación CONVAS-SD-005-2025 BIOFABRICAS.</v>
      </c>
      <c r="G15" s="164"/>
      <c r="H15" s="164"/>
      <c r="I15" s="164"/>
    </row>
    <row r="16" spans="1:10" ht="15.6" customHeight="1" x14ac:dyDescent="0.25">
      <c r="A16" s="7"/>
      <c r="B16" s="7"/>
      <c r="C16" s="7"/>
      <c r="D16" s="7"/>
      <c r="E16" s="7"/>
      <c r="F16" s="164" t="s">
        <v>72</v>
      </c>
      <c r="G16" s="164"/>
      <c r="H16" s="164"/>
      <c r="I16" s="164"/>
    </row>
    <row r="17" spans="1:9" ht="15.75" customHeight="1" x14ac:dyDescent="0.25">
      <c r="A17" s="5" t="s">
        <v>2</v>
      </c>
      <c r="B17" s="5"/>
      <c r="C17" s="5"/>
      <c r="D17" s="5"/>
      <c r="E17" s="5"/>
      <c r="F17" s="120"/>
      <c r="G17" s="120"/>
      <c r="H17" s="120"/>
      <c r="I17" s="120"/>
    </row>
    <row r="18" spans="1:9" ht="14.25" customHeight="1" x14ac:dyDescent="0.25">
      <c r="A18" s="136" t="str">
        <f>"Proyectó: "&amp;'Cuadro Alimentacion'!C27&amp;"."</f>
        <v>Proyectó: Daniel Steven González.</v>
      </c>
      <c r="B18" s="136"/>
      <c r="C18" s="136"/>
      <c r="D18" s="136"/>
      <c r="E18" s="136" t="str">
        <f>"Revisó: "&amp;'Cuadro Alimentacion'!AB18&amp;"."</f>
        <v>Revisó: Gabriel Jaime Restrepo Osorio.</v>
      </c>
      <c r="F18" s="136"/>
      <c r="G18" s="136" t="str">
        <f>"Aprobó: "&amp;'Cuadro Alimentacion'!C29&amp;"."</f>
        <v>Aprobó: Carolina Sossa Mesa.</v>
      </c>
      <c r="H18" s="136"/>
      <c r="I18" s="136"/>
    </row>
    <row r="19" spans="1:9" ht="24.75" customHeight="1" x14ac:dyDescent="0.25">
      <c r="A19" s="133" t="str">
        <f>"Cargo: "&amp;'Cuadro Alimentacion'!C28&amp;"."</f>
        <v>Cargo: Contratista - Apoyo Contratación.</v>
      </c>
      <c r="B19" s="133"/>
      <c r="C19" s="134"/>
      <c r="D19" s="134"/>
      <c r="E19" s="135" t="str">
        <f>"Cargo: "&amp;'Cuadro Alimentacion'!AB19&amp;"."</f>
        <v>Cargo: Secretario De Desarrollo Rural Y Medio Ambiente.</v>
      </c>
      <c r="F19" s="135"/>
      <c r="G19" s="133" t="str">
        <f>"Cargo: "&amp;'Cuadro Alimentacion'!C30&amp;"."</f>
        <v>Cargo: Contratista - Asesor Contratación.</v>
      </c>
      <c r="H19" s="134"/>
      <c r="I19" s="134"/>
    </row>
    <row r="20" spans="1:9" ht="27" customHeight="1" x14ac:dyDescent="0.25">
      <c r="A20" s="132" t="s">
        <v>26</v>
      </c>
      <c r="B20" s="132"/>
      <c r="C20" s="132"/>
      <c r="D20" s="132"/>
      <c r="E20" s="132"/>
      <c r="F20" s="132"/>
      <c r="G20" s="132"/>
      <c r="H20" s="132"/>
      <c r="I20" s="132"/>
    </row>
    <row r="21" spans="1:9" ht="12.75" customHeight="1" x14ac:dyDescent="0.25"/>
  </sheetData>
  <mergeCells count="29">
    <mergeCell ref="A19:D19"/>
    <mergeCell ref="E19:F19"/>
    <mergeCell ref="G19:I19"/>
    <mergeCell ref="A20:I20"/>
    <mergeCell ref="A10:I10"/>
    <mergeCell ref="A18:D18"/>
    <mergeCell ref="E18:F18"/>
    <mergeCell ref="G18:I18"/>
    <mergeCell ref="A15:E15"/>
    <mergeCell ref="F15:I15"/>
    <mergeCell ref="F16:I16"/>
    <mergeCell ref="F17:I17"/>
    <mergeCell ref="A12:E12"/>
    <mergeCell ref="A1:B1"/>
    <mergeCell ref="C1:D1"/>
    <mergeCell ref="A13:E13"/>
    <mergeCell ref="F13:I13"/>
    <mergeCell ref="A14:E14"/>
    <mergeCell ref="F14:I14"/>
    <mergeCell ref="F12:I12"/>
    <mergeCell ref="A2:I2"/>
    <mergeCell ref="A8:I8"/>
    <mergeCell ref="A11:I11"/>
    <mergeCell ref="A3:I3"/>
    <mergeCell ref="A4:I4"/>
    <mergeCell ref="A5:I5"/>
    <mergeCell ref="A6:I6"/>
    <mergeCell ref="A7:I7"/>
    <mergeCell ref="A9:I9"/>
  </mergeCells>
  <pageMargins left="0.70866141732283472" right="0.70866141732283472" top="1.9291338582677167" bottom="0.74803149606299213" header="0.31496062992125984" footer="0.31496062992125984"/>
  <pageSetup scale="64" fitToHeight="0" orientation="portrait" r:id="rId1"/>
  <headerFooter>
    <oddHeader>&amp;C&amp;G</oddHeader>
    <oddFooter>&amp;C&amp;P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Cuadro Alimentacion</vt:lpstr>
      <vt:lpstr>AIE</vt:lpstr>
      <vt:lpstr>AIE DEF</vt:lpstr>
      <vt:lpstr>AI</vt:lpstr>
      <vt:lpstr>CDS</vt:lpstr>
      <vt:lpstr>DNP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Contratacion</cp:lastModifiedBy>
  <cp:lastPrinted>2025-05-07T13:46:42Z</cp:lastPrinted>
  <dcterms:created xsi:type="dcterms:W3CDTF">2018-11-01T18:46:21Z</dcterms:created>
  <dcterms:modified xsi:type="dcterms:W3CDTF">2025-10-07T02:07:07Z</dcterms:modified>
</cp:coreProperties>
</file>