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921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stivensrodriguez/Desktop/MINIMA CUANTIA CHEMBE/"/>
    </mc:Choice>
  </mc:AlternateContent>
  <xr:revisionPtr revIDLastSave="0" documentId="13_ncr:1_{2F0C960C-2529-B941-AED0-93B8B2A84151}" xr6:coauthVersionLast="47" xr6:coauthVersionMax="47" xr10:uidLastSave="{00000000-0000-0000-0000-000000000000}"/>
  <bookViews>
    <workbookView xWindow="0" yWindow="620" windowWidth="20640" windowHeight="11160" xr2:uid="{00000000-000D-0000-FFFF-FFFF00000000}"/>
  </bookViews>
  <sheets>
    <sheet name="Presupuesto Oficial" sheetId="4" r:id="rId1"/>
  </sheets>
  <definedNames>
    <definedName name="_xlnm.Print_Area" localSheetId="0">'Presupuesto Oficial'!$A$1:$F$61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1" i="4" l="1"/>
  <c r="F45" i="4"/>
  <c r="F46" i="4"/>
  <c r="F47" i="4"/>
  <c r="F56" i="4" s="1"/>
  <c r="F48" i="4"/>
  <c r="F49" i="4"/>
  <c r="F50" i="4"/>
  <c r="F19" i="4"/>
  <c r="F18" i="4"/>
  <c r="F39" i="4"/>
  <c r="F38" i="4"/>
  <c r="F44" i="4"/>
  <c r="F55" i="4"/>
  <c r="F54" i="4"/>
  <c r="A49" i="4"/>
  <c r="A50" i="4"/>
  <c r="A45" i="4"/>
  <c r="A46" i="4" l="1"/>
  <c r="A47" i="4" l="1"/>
  <c r="D37" i="4" l="1"/>
  <c r="F37" i="4" s="1"/>
  <c r="F27" i="4"/>
  <c r="D24" i="4"/>
  <c r="F24" i="4" s="1"/>
  <c r="F10" i="4"/>
  <c r="F11" i="4" l="1"/>
  <c r="D12" i="4" l="1"/>
  <c r="D13" i="4" l="1"/>
  <c r="F12" i="4"/>
  <c r="F13" i="4" l="1"/>
  <c r="D14" i="4"/>
  <c r="F14" i="4" l="1"/>
  <c r="D15" i="4"/>
  <c r="F15" i="4" s="1"/>
  <c r="F29" i="4" l="1"/>
  <c r="F31" i="4" s="1"/>
  <c r="F57" i="4" s="1"/>
  <c r="F59" i="4" s="1"/>
  <c r="F60" i="4" l="1"/>
  <c r="F61" i="4" s="1"/>
</calcChain>
</file>

<file path=xl/sharedStrings.xml><?xml version="1.0" encoding="utf-8"?>
<sst xmlns="http://schemas.openxmlformats.org/spreadsheetml/2006/main" count="80" uniqueCount="63">
  <si>
    <t>HUMEDAD NATURAL</t>
  </si>
  <si>
    <t>GRANULOMETRIA</t>
  </si>
  <si>
    <t>LIMITES</t>
  </si>
  <si>
    <t>CORTE DIRECTO</t>
  </si>
  <si>
    <t>COMPRESIÓN UNIAXIAL DE ROCAS</t>
  </si>
  <si>
    <t>CARGA PUNTUAL DE ROCAS</t>
  </si>
  <si>
    <t>ml</t>
  </si>
  <si>
    <t>Und</t>
  </si>
  <si>
    <t xml:space="preserve">PERFORACIÓN CON EQUIPO DE PERCUSIÓN </t>
  </si>
  <si>
    <t>PERSONAL PROFESIONAL</t>
  </si>
  <si>
    <t>PERSONAL TÉCNICO</t>
  </si>
  <si>
    <t>PERSONAL ADMINISTRATIVO</t>
  </si>
  <si>
    <t>PERSONAL AUXILIAR TÉCNICO</t>
  </si>
  <si>
    <t>OTROS COSTOS DE PERSONAL</t>
  </si>
  <si>
    <t>TRABAJO DE CAMPO</t>
  </si>
  <si>
    <t>COSTOS DE ALQUILER DE EQUIPOS Y OFICINA</t>
  </si>
  <si>
    <t>OTROS COSTOS</t>
  </si>
  <si>
    <t>PROVISION FRENTE ADICIONAL = (D)</t>
  </si>
  <si>
    <t>VALOR TOTAL BASICO</t>
  </si>
  <si>
    <t>COSTO TOTAL = (E) + (F)</t>
  </si>
  <si>
    <r>
      <rPr>
        <sz val="11"/>
        <rFont val="Arial MT"/>
        <family val="2"/>
      </rPr>
      <t>CANT.</t>
    </r>
  </si>
  <si>
    <r>
      <rPr>
        <sz val="11"/>
        <rFont val="Arial MT"/>
        <family val="2"/>
      </rPr>
      <t>CARGO / OFICIO</t>
    </r>
  </si>
  <si>
    <r>
      <rPr>
        <sz val="11"/>
        <rFont val="Arial MT"/>
        <family val="2"/>
      </rPr>
      <t>COSTOS</t>
    </r>
  </si>
  <si>
    <r>
      <rPr>
        <sz val="11"/>
        <rFont val="Arial MT"/>
        <family val="2"/>
      </rPr>
      <t>TIEMPO</t>
    </r>
  </si>
  <si>
    <r>
      <rPr>
        <sz val="11"/>
        <rFont val="Arial MT"/>
        <family val="2"/>
      </rPr>
      <t>PARTICIPACIÓN</t>
    </r>
  </si>
  <si>
    <r>
      <rPr>
        <sz val="11"/>
        <rFont val="Arial MT"/>
        <family val="2"/>
      </rPr>
      <t>VALOR</t>
    </r>
  </si>
  <si>
    <r>
      <rPr>
        <sz val="11"/>
        <rFont val="Arial MT"/>
        <family val="2"/>
      </rPr>
      <t>DE PERSONAL</t>
    </r>
  </si>
  <si>
    <r>
      <rPr>
        <sz val="11"/>
        <rFont val="Arial MT"/>
        <family val="2"/>
      </rPr>
      <t>(MESES)</t>
    </r>
  </si>
  <si>
    <r>
      <rPr>
        <sz val="11"/>
        <rFont val="Arial MT"/>
        <family val="2"/>
      </rPr>
      <t>(h-mes)</t>
    </r>
  </si>
  <si>
    <r>
      <rPr>
        <sz val="11"/>
        <rFont val="Arial MT"/>
        <family val="2"/>
      </rPr>
      <t>PARCIAL ($)</t>
    </r>
  </si>
  <si>
    <r>
      <rPr>
        <sz val="11"/>
        <rFont val="Arial MT"/>
        <family val="2"/>
      </rPr>
      <t xml:space="preserve">(1)*((2)+(3))*(4) = </t>
    </r>
    <r>
      <rPr>
        <b/>
        <sz val="11"/>
        <color rgb="FF0000FF"/>
        <rFont val="Arial"/>
        <family val="2"/>
      </rPr>
      <t>(5)</t>
    </r>
  </si>
  <si>
    <r>
      <rPr>
        <b/>
        <u/>
        <sz val="11"/>
        <rFont val="Arial"/>
        <family val="2"/>
      </rPr>
      <t>COSTOS DIRECTOS DE PERSONAL </t>
    </r>
  </si>
  <si>
    <r>
      <rPr>
        <sz val="11"/>
        <rFont val="Arial MT"/>
        <family val="2"/>
      </rPr>
      <t>Director de Consultoría</t>
    </r>
  </si>
  <si>
    <r>
      <rPr>
        <sz val="11"/>
        <rFont val="Arial MT"/>
        <family val="2"/>
      </rPr>
      <t>Especialista en Geotecnia</t>
    </r>
  </si>
  <si>
    <r>
      <rPr>
        <sz val="11"/>
        <rFont val="Arial MT"/>
        <family val="2"/>
      </rPr>
      <t>Especialista en Hidrología y/o Hidraulica</t>
    </r>
  </si>
  <si>
    <r>
      <rPr>
        <sz val="11"/>
        <rFont val="Arial MT"/>
        <family val="2"/>
      </rPr>
      <t>Profesional Ambiental</t>
    </r>
  </si>
  <si>
    <r>
      <rPr>
        <sz val="11"/>
        <rFont val="Arial MT"/>
        <family val="2"/>
      </rPr>
      <t>Dibujante</t>
    </r>
  </si>
  <si>
    <r>
      <rPr>
        <sz val="11"/>
        <rFont val="Arial MT"/>
        <family val="2"/>
      </rPr>
      <t>Topógrafo</t>
    </r>
  </si>
  <si>
    <r>
      <rPr>
        <sz val="11"/>
        <rFont val="Arial MT"/>
        <family val="2"/>
      </rPr>
      <t>Cadenero</t>
    </r>
  </si>
  <si>
    <r>
      <rPr>
        <sz val="11"/>
        <rFont val="Arial MT"/>
        <family val="2"/>
      </rPr>
      <t>Conductor</t>
    </r>
  </si>
  <si>
    <r>
      <t xml:space="preserve">SUBTOTAL COSTOS DE PERSONAL = SUMATORIA DE (5) = </t>
    </r>
    <r>
      <rPr>
        <b/>
        <sz val="11"/>
        <color rgb="FF0000FF"/>
        <rFont val="Arial"/>
        <family val="2"/>
      </rPr>
      <t>(6)</t>
    </r>
  </si>
  <si>
    <r>
      <t xml:space="preserve">FACTOR MULTIPLICADOR </t>
    </r>
    <r>
      <rPr>
        <b/>
        <sz val="11"/>
        <color rgb="FF0000FF"/>
        <rFont val="Arial"/>
        <family val="2"/>
      </rPr>
      <t>(7)</t>
    </r>
  </si>
  <si>
    <r>
      <t xml:space="preserve">SUBTOTAL COSTOS DE PERSONAL = (6) * (7) = </t>
    </r>
    <r>
      <rPr>
        <b/>
        <sz val="11"/>
        <color rgb="FF0000FF"/>
        <rFont val="Arial"/>
        <family val="2"/>
      </rPr>
      <t>(A)</t>
    </r>
  </si>
  <si>
    <r>
      <rPr>
        <sz val="11"/>
        <rFont val="Arial MT"/>
        <family val="2"/>
      </rPr>
      <t>CONCEPTO</t>
    </r>
  </si>
  <si>
    <r>
      <rPr>
        <sz val="11"/>
        <rFont val="Arial MT"/>
        <family val="2"/>
      </rPr>
      <t>UNIDAD</t>
    </r>
  </si>
  <si>
    <r>
      <rPr>
        <sz val="11"/>
        <rFont val="Arial MT"/>
        <family val="2"/>
      </rPr>
      <t>COSTO</t>
    </r>
  </si>
  <si>
    <r>
      <rPr>
        <sz val="11"/>
        <rFont val="Arial MT"/>
        <family val="2"/>
      </rPr>
      <t>UTILIZACION</t>
    </r>
  </si>
  <si>
    <r>
      <rPr>
        <sz val="11"/>
        <rFont val="Arial MT"/>
        <family val="2"/>
      </rPr>
      <t>($)</t>
    </r>
  </si>
  <si>
    <r>
      <rPr>
        <sz val="11"/>
        <rFont val="Arial MT"/>
        <family val="2"/>
      </rPr>
      <t xml:space="preserve">(8)*(9)*(10) = </t>
    </r>
    <r>
      <rPr>
        <b/>
        <sz val="11"/>
        <color rgb="FF0000FF"/>
        <rFont val="Arial"/>
        <family val="2"/>
      </rPr>
      <t>(11)</t>
    </r>
  </si>
  <si>
    <r>
      <rPr>
        <b/>
        <u/>
        <sz val="11"/>
        <rFont val="Arial"/>
        <family val="2"/>
      </rPr>
      <t>OTROS COSTOS DIRECTOS</t>
    </r>
  </si>
  <si>
    <r>
      <rPr>
        <sz val="11"/>
        <rFont val="Arial MT"/>
        <family val="2"/>
      </rPr>
      <t>Alquiler de equipo de Topografía y Elementos necesarios para
realizar levantamiento</t>
    </r>
  </si>
  <si>
    <r>
      <rPr>
        <sz val="11"/>
        <rFont val="Arial MT"/>
        <family val="2"/>
      </rPr>
      <t>Georreferenciación puntos GPS con precisión milimetrica con
mojones y platina</t>
    </r>
  </si>
  <si>
    <r>
      <rPr>
        <sz val="11"/>
        <rFont val="Arial MT"/>
        <family val="2"/>
      </rPr>
      <t>Batimetria</t>
    </r>
  </si>
  <si>
    <r>
      <rPr>
        <sz val="11"/>
        <rFont val="Arial MT"/>
        <family val="2"/>
      </rPr>
      <t xml:space="preserve">(12)*(13)*(14) = </t>
    </r>
    <r>
      <rPr>
        <b/>
        <sz val="11"/>
        <color rgb="FF0000FF"/>
        <rFont val="Arial"/>
        <family val="2"/>
      </rPr>
      <t>(15)</t>
    </r>
  </si>
  <si>
    <r>
      <rPr>
        <sz val="11"/>
        <rFont val="Arial MT"/>
        <family val="2"/>
      </rPr>
      <t>Vehículo traslado de personal</t>
    </r>
  </si>
  <si>
    <r>
      <rPr>
        <sz val="11"/>
        <rFont val="Arial MT"/>
        <family val="2"/>
      </rPr>
      <t>Vehículo traslado de equipos</t>
    </r>
  </si>
  <si>
    <r>
      <t xml:space="preserve">SUBTOTAL OTROS COSTOS DIRECTOS = SUMATORIA DE (11) = </t>
    </r>
    <r>
      <rPr>
        <b/>
        <sz val="11"/>
        <color rgb="FF0000FF"/>
        <rFont val="Arial"/>
        <family val="2"/>
      </rPr>
      <t>(B)</t>
    </r>
  </si>
  <si>
    <r>
      <t xml:space="preserve">SUBTOTAL COSTOS BASICOS = (A) + (B) = </t>
    </r>
    <r>
      <rPr>
        <b/>
        <sz val="11"/>
        <color rgb="FF0000FF"/>
        <rFont val="Arial"/>
        <family val="2"/>
      </rPr>
      <t>(C)</t>
    </r>
  </si>
  <si>
    <r>
      <t xml:space="preserve">IVA = 19% * (E) = </t>
    </r>
    <r>
      <rPr>
        <b/>
        <sz val="11"/>
        <color rgb="FF0000FF"/>
        <rFont val="Arial"/>
        <family val="2"/>
      </rPr>
      <t>(F)</t>
    </r>
  </si>
  <si>
    <t>Especialista en vias y/o estructual</t>
  </si>
  <si>
    <t>ESTUDIOS Y DISEÑOS QUE PERMITAN DESARROLLAR UNA SOLUCIÓN INTEGRAL EN PUNTOS CRÍTICOS DE INTERSECCIÓN VIAL SOBRE LAS QUEBRADAS EL CHEMBE Y EL PALMAR, UBICADAS EN EL CORREGIMIENTO 13, ZONA RURAL DEL MUNICIPIO DE IBAGUÉ</t>
  </si>
  <si>
    <t>Ingeniero y/o arquitecto especialista en Gerencia y/o Gestión de Proyectos (Costos y Presupuestos)</t>
  </si>
  <si>
    <t>LINEA REFRACCION SISMICA MINIMO 16 CANALES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</si>
</sst>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* #,##0.00_-;\-&quot;$&quot;* #,##0.00_-;_-&quot;$&quot;* &quot;-&quot;??_-;_-@_-"/>
    <numFmt numFmtId="165" formatCode="0_);\(0\)"/>
    <numFmt numFmtId="166" formatCode="\$\ #,##0.00"/>
  </numFmts>
  <fonts count="14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b/>
      <sz val="11"/>
      <name val="Arial"/>
      <family val="2"/>
    </font>
    <font>
      <sz val="11"/>
      <color rgb="FF000000"/>
      <name val="Times New Roman"/>
      <family val="1"/>
    </font>
    <font>
      <sz val="11"/>
      <name val="Arial MT"/>
    </font>
    <font>
      <sz val="11"/>
      <name val="Arial MT"/>
      <family val="2"/>
    </font>
    <font>
      <b/>
      <sz val="11"/>
      <color rgb="FF0000FF"/>
      <name val="Arial"/>
      <family val="2"/>
    </font>
    <font>
      <b/>
      <u/>
      <sz val="11"/>
      <name val="Arial"/>
      <family val="2"/>
    </font>
    <font>
      <sz val="11"/>
      <color rgb="FF000000"/>
      <name val="Arial MT"/>
      <family val="2"/>
    </font>
    <font>
      <b/>
      <sz val="11"/>
      <color rgb="FF000000"/>
      <name val="Arial"/>
      <family val="2"/>
    </font>
    <font>
      <sz val="11"/>
      <color rgb="FF000000"/>
      <name val="Times New Roman"/>
      <family val="2"/>
      <charset val="204"/>
    </font>
    <font>
      <sz val="11"/>
      <color theme="1"/>
      <name val="Arial Nova Cond"/>
      <family val="2"/>
    </font>
    <font>
      <sz val="11"/>
      <color rgb="FFFF0000"/>
      <name val="Times New Roman"/>
      <family val="1"/>
    </font>
    <font>
      <sz val="9"/>
      <name val="Arial MT"/>
    </font>
  </fonts>
  <fills count="4">
    <fill>
      <patternFill patternType="none"/>
    </fill>
    <fill>
      <patternFill patternType="gray125"/>
    </fill>
    <fill>
      <patternFill patternType="solid">
        <fgColor rgb="FFF1F1F1"/>
      </patternFill>
    </fill>
    <fill>
      <patternFill patternType="solid">
        <fgColor rgb="FFD9D9D9"/>
      </patternFill>
    </fill>
  </fills>
  <borders count="2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</borders>
  <cellStyleXfs count="3">
    <xf numFmtId="0" fontId="0" fillId="0" borderId="0"/>
    <xf numFmtId="42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96">
    <xf numFmtId="0" fontId="0" fillId="0" borderId="0" xfId="0" applyAlignment="1">
      <alignment horizontal="left" vertical="top"/>
    </xf>
    <xf numFmtId="0" fontId="3" fillId="0" borderId="0" xfId="0" applyFont="1" applyAlignment="1">
      <alignment horizontal="left" vertical="top"/>
    </xf>
    <xf numFmtId="0" fontId="4" fillId="0" borderId="2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left" vertical="top" wrapText="1" inden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left" vertical="top" wrapText="1" indent="2"/>
    </xf>
    <xf numFmtId="165" fontId="6" fillId="0" borderId="1" xfId="0" applyNumberFormat="1" applyFont="1" applyBorder="1" applyAlignment="1">
      <alignment horizontal="center" vertical="top" shrinkToFit="1"/>
    </xf>
    <xf numFmtId="0" fontId="4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top" wrapText="1"/>
    </xf>
    <xf numFmtId="1" fontId="8" fillId="0" borderId="1" xfId="0" applyNumberFormat="1" applyFont="1" applyBorder="1" applyAlignment="1">
      <alignment horizontal="center" vertical="top" shrinkToFit="1"/>
    </xf>
    <xf numFmtId="0" fontId="4" fillId="0" borderId="1" xfId="0" applyFont="1" applyBorder="1" applyAlignment="1">
      <alignment horizontal="left" vertical="top" wrapText="1"/>
    </xf>
    <xf numFmtId="166" fontId="8" fillId="0" borderId="1" xfId="0" applyNumberFormat="1" applyFont="1" applyBorder="1" applyAlignment="1">
      <alignment horizontal="center" vertical="top" shrinkToFit="1"/>
    </xf>
    <xf numFmtId="2" fontId="8" fillId="0" borderId="1" xfId="0" applyNumberFormat="1" applyFont="1" applyBorder="1" applyAlignment="1">
      <alignment horizontal="center" vertical="top" shrinkToFit="1"/>
    </xf>
    <xf numFmtId="9" fontId="8" fillId="0" borderId="1" xfId="0" applyNumberFormat="1" applyFont="1" applyBorder="1" applyAlignment="1">
      <alignment horizontal="center" vertical="top" shrinkToFit="1"/>
    </xf>
    <xf numFmtId="166" fontId="8" fillId="0" borderId="4" xfId="0" applyNumberFormat="1" applyFont="1" applyBorder="1" applyAlignment="1">
      <alignment horizontal="left" vertical="top" shrinkToFit="1"/>
    </xf>
    <xf numFmtId="0" fontId="5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wrapText="1"/>
    </xf>
    <xf numFmtId="166" fontId="8" fillId="0" borderId="1" xfId="0" applyNumberFormat="1" applyFont="1" applyBorder="1" applyAlignment="1">
      <alignment horizontal="left" vertical="top" shrinkToFit="1"/>
    </xf>
    <xf numFmtId="166" fontId="8" fillId="3" borderId="1" xfId="0" applyNumberFormat="1" applyFont="1" applyFill="1" applyBorder="1" applyAlignment="1">
      <alignment horizontal="left" vertical="top" shrinkToFit="1"/>
    </xf>
    <xf numFmtId="2" fontId="9" fillId="3" borderId="1" xfId="0" applyNumberFormat="1" applyFont="1" applyFill="1" applyBorder="1" applyAlignment="1">
      <alignment horizontal="center" vertical="top" shrinkToFit="1"/>
    </xf>
    <xf numFmtId="166" fontId="9" fillId="3" borderId="1" xfId="0" applyNumberFormat="1" applyFont="1" applyFill="1" applyBorder="1" applyAlignment="1">
      <alignment horizontal="left" vertical="top" shrinkToFit="1"/>
    </xf>
    <xf numFmtId="0" fontId="3" fillId="0" borderId="1" xfId="0" applyFont="1" applyBorder="1" applyAlignment="1">
      <alignment horizontal="left" vertical="top" wrapText="1" indent="1"/>
    </xf>
    <xf numFmtId="2" fontId="8" fillId="0" borderId="1" xfId="0" applyNumberFormat="1" applyFont="1" applyBorder="1" applyAlignment="1">
      <alignment horizontal="right" vertical="top" shrinkToFit="1"/>
    </xf>
    <xf numFmtId="0" fontId="3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top" wrapText="1" indent="1"/>
    </xf>
    <xf numFmtId="42" fontId="3" fillId="0" borderId="1" xfId="1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/>
    </xf>
    <xf numFmtId="166" fontId="8" fillId="0" borderId="1" xfId="0" applyNumberFormat="1" applyFont="1" applyBorder="1" applyAlignment="1">
      <alignment horizontal="center" vertical="center" shrinkToFit="1"/>
    </xf>
    <xf numFmtId="1" fontId="8" fillId="0" borderId="2" xfId="0" applyNumberFormat="1" applyFont="1" applyBorder="1" applyAlignment="1">
      <alignment horizontal="center" vertical="top" shrinkToFit="1"/>
    </xf>
    <xf numFmtId="42" fontId="3" fillId="0" borderId="2" xfId="1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wrapText="1"/>
    </xf>
    <xf numFmtId="1" fontId="8" fillId="0" borderId="16" xfId="0" applyNumberFormat="1" applyFont="1" applyBorder="1" applyAlignment="1">
      <alignment horizontal="center" vertical="top" shrinkToFit="1"/>
    </xf>
    <xf numFmtId="0" fontId="4" fillId="0" borderId="16" xfId="0" applyFont="1" applyBorder="1" applyAlignment="1">
      <alignment horizontal="left" vertical="top" wrapText="1"/>
    </xf>
    <xf numFmtId="42" fontId="3" fillId="0" borderId="16" xfId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left" wrapText="1"/>
    </xf>
    <xf numFmtId="166" fontId="8" fillId="0" borderId="16" xfId="0" applyNumberFormat="1" applyFont="1" applyBorder="1" applyAlignment="1">
      <alignment horizontal="center" vertical="top" shrinkToFit="1"/>
    </xf>
    <xf numFmtId="166" fontId="8" fillId="0" borderId="16" xfId="0" applyNumberFormat="1" applyFont="1" applyBorder="1" applyAlignment="1">
      <alignment horizontal="left" vertical="top" shrinkToFit="1"/>
    </xf>
    <xf numFmtId="0" fontId="3" fillId="3" borderId="1" xfId="0" applyFont="1" applyFill="1" applyBorder="1" applyAlignment="1">
      <alignment horizontal="left" wrapText="1"/>
    </xf>
    <xf numFmtId="164" fontId="12" fillId="0" borderId="0" xfId="0" applyNumberFormat="1" applyFont="1" applyAlignment="1">
      <alignment horizontal="left" vertical="top"/>
    </xf>
    <xf numFmtId="164" fontId="3" fillId="0" borderId="0" xfId="2" applyFont="1" applyAlignment="1">
      <alignment horizontal="left" vertical="top"/>
    </xf>
    <xf numFmtId="42" fontId="3" fillId="0" borderId="0" xfId="0" applyNumberFormat="1" applyFont="1" applyAlignment="1">
      <alignment horizontal="left" vertical="top"/>
    </xf>
    <xf numFmtId="166" fontId="8" fillId="0" borderId="1" xfId="0" applyNumberFormat="1" applyFont="1" applyBorder="1" applyAlignment="1">
      <alignment horizontal="right" vertical="top" shrinkToFit="1"/>
    </xf>
    <xf numFmtId="0" fontId="13" fillId="0" borderId="16" xfId="0" applyFont="1" applyBorder="1" applyAlignment="1">
      <alignment horizontal="left" vertical="top" wrapText="1"/>
    </xf>
    <xf numFmtId="164" fontId="3" fillId="0" borderId="0" xfId="0" applyNumberFormat="1" applyFont="1" applyAlignment="1">
      <alignment horizontal="left" vertical="top"/>
    </xf>
    <xf numFmtId="166" fontId="3" fillId="0" borderId="0" xfId="0" applyNumberFormat="1" applyFont="1" applyAlignment="1">
      <alignment horizontal="left" vertical="top"/>
    </xf>
    <xf numFmtId="44" fontId="3" fillId="0" borderId="16" xfId="1" applyNumberFormat="1" applyFont="1" applyBorder="1" applyAlignment="1">
      <alignment horizontal="justify" vertical="justify" wrapText="1"/>
    </xf>
    <xf numFmtId="0" fontId="2" fillId="3" borderId="4" xfId="0" applyFont="1" applyFill="1" applyBorder="1" applyAlignment="1">
      <alignment horizontal="left" vertical="top" wrapText="1" indent="22"/>
    </xf>
    <xf numFmtId="0" fontId="2" fillId="3" borderId="5" xfId="0" applyFont="1" applyFill="1" applyBorder="1" applyAlignment="1">
      <alignment horizontal="left" vertical="top" wrapText="1" indent="22"/>
    </xf>
    <xf numFmtId="0" fontId="2" fillId="3" borderId="6" xfId="0" applyFont="1" applyFill="1" applyBorder="1" applyAlignment="1">
      <alignment horizontal="left" vertical="top" wrapText="1" indent="22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2" fillId="3" borderId="4" xfId="0" applyFont="1" applyFill="1" applyBorder="1" applyAlignment="1">
      <alignment horizontal="left" vertical="top" wrapText="1"/>
    </xf>
    <xf numFmtId="0" fontId="2" fillId="3" borderId="5" xfId="0" applyFont="1" applyFill="1" applyBorder="1" applyAlignment="1">
      <alignment horizontal="left" vertical="top" wrapText="1"/>
    </xf>
    <xf numFmtId="0" fontId="2" fillId="3" borderId="6" xfId="0" applyFont="1" applyFill="1" applyBorder="1" applyAlignment="1">
      <alignment horizontal="left" vertical="top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3" borderId="4" xfId="0" applyFont="1" applyFill="1" applyBorder="1" applyAlignment="1">
      <alignment horizontal="left" vertical="top" wrapText="1" indent="27"/>
    </xf>
    <xf numFmtId="0" fontId="2" fillId="3" borderId="5" xfId="0" applyFont="1" applyFill="1" applyBorder="1" applyAlignment="1">
      <alignment horizontal="left" vertical="top" wrapText="1" indent="27"/>
    </xf>
    <xf numFmtId="0" fontId="2" fillId="3" borderId="6" xfId="0" applyFont="1" applyFill="1" applyBorder="1" applyAlignment="1">
      <alignment horizontal="left" vertical="top" wrapText="1" indent="27"/>
    </xf>
    <xf numFmtId="0" fontId="2" fillId="3" borderId="4" xfId="0" applyFont="1" applyFill="1" applyBorder="1" applyAlignment="1">
      <alignment horizontal="right" vertical="top" wrapText="1"/>
    </xf>
    <xf numFmtId="0" fontId="2" fillId="3" borderId="5" xfId="0" applyFont="1" applyFill="1" applyBorder="1" applyAlignment="1">
      <alignment horizontal="right" vertical="top" wrapText="1"/>
    </xf>
    <xf numFmtId="0" fontId="2" fillId="3" borderId="6" xfId="0" applyFont="1" applyFill="1" applyBorder="1" applyAlignment="1">
      <alignment horizontal="right" vertical="top" wrapText="1"/>
    </xf>
    <xf numFmtId="0" fontId="2" fillId="3" borderId="4" xfId="0" applyFont="1" applyFill="1" applyBorder="1" applyAlignment="1">
      <alignment horizontal="left" vertical="top" wrapText="1" indent="26"/>
    </xf>
    <xf numFmtId="0" fontId="2" fillId="3" borderId="5" xfId="0" applyFont="1" applyFill="1" applyBorder="1" applyAlignment="1">
      <alignment horizontal="left" vertical="top" wrapText="1" indent="26"/>
    </xf>
    <xf numFmtId="0" fontId="2" fillId="3" borderId="6" xfId="0" applyFont="1" applyFill="1" applyBorder="1" applyAlignment="1">
      <alignment horizontal="left" vertical="top" wrapText="1" indent="26"/>
    </xf>
    <xf numFmtId="0" fontId="4" fillId="0" borderId="2" xfId="0" applyFont="1" applyBorder="1" applyAlignment="1">
      <alignment horizontal="left" vertical="center" wrapText="1" indent="2"/>
    </xf>
    <xf numFmtId="0" fontId="4" fillId="0" borderId="10" xfId="0" applyFont="1" applyBorder="1" applyAlignment="1">
      <alignment horizontal="left" vertical="center" wrapText="1" indent="2"/>
    </xf>
    <xf numFmtId="0" fontId="4" fillId="0" borderId="3" xfId="0" applyFont="1" applyBorder="1" applyAlignment="1">
      <alignment horizontal="left" vertical="center" wrapText="1" indent="2"/>
    </xf>
    <xf numFmtId="0" fontId="4" fillId="0" borderId="2" xfId="0" applyFont="1" applyBorder="1" applyAlignment="1">
      <alignment horizontal="left" vertical="top" wrapText="1" indent="2"/>
    </xf>
    <xf numFmtId="0" fontId="4" fillId="0" borderId="3" xfId="0" applyFont="1" applyBorder="1" applyAlignment="1">
      <alignment horizontal="left" vertical="top" wrapText="1" indent="2"/>
    </xf>
    <xf numFmtId="0" fontId="2" fillId="3" borderId="4" xfId="0" applyFont="1" applyFill="1" applyBorder="1" applyAlignment="1">
      <alignment horizontal="left" vertical="top" wrapText="1" indent="20"/>
    </xf>
    <xf numFmtId="0" fontId="2" fillId="3" borderId="5" xfId="0" applyFont="1" applyFill="1" applyBorder="1" applyAlignment="1">
      <alignment horizontal="left" vertical="top" wrapText="1" indent="20"/>
    </xf>
    <xf numFmtId="0" fontId="2" fillId="3" borderId="6" xfId="0" applyFont="1" applyFill="1" applyBorder="1" applyAlignment="1">
      <alignment horizontal="left" vertical="top" wrapText="1" indent="20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2" fillId="3" borderId="17" xfId="0" applyFont="1" applyFill="1" applyBorder="1" applyAlignment="1">
      <alignment horizontal="left" vertical="top" wrapText="1"/>
    </xf>
    <xf numFmtId="0" fontId="2" fillId="3" borderId="18" xfId="0" applyFont="1" applyFill="1" applyBorder="1" applyAlignment="1">
      <alignment horizontal="left" vertical="top" wrapText="1"/>
    </xf>
    <xf numFmtId="0" fontId="2" fillId="3" borderId="19" xfId="0" applyFont="1" applyFill="1" applyBorder="1" applyAlignment="1">
      <alignment horizontal="left" vertical="top" wrapText="1"/>
    </xf>
  </cellXfs>
  <cellStyles count="3">
    <cellStyle name="Moneda" xfId="2" builtinId="4"/>
    <cellStyle name="Moneda [0]" xfId="1" builtinId="7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61A063-E75E-40ED-B4EF-69BA3564F366}">
  <dimension ref="A2:I65"/>
  <sheetViews>
    <sheetView tabSelected="1" view="pageBreakPreview" topLeftCell="A52" zoomScaleNormal="100" zoomScaleSheetLayoutView="100" workbookViewId="0">
      <selection activeCell="B13" sqref="B13"/>
    </sheetView>
  </sheetViews>
  <sheetFormatPr baseColWidth="10" defaultColWidth="9.3984375" defaultRowHeight="14"/>
  <cols>
    <col min="1" max="1" width="10.59765625" style="1" customWidth="1"/>
    <col min="2" max="2" width="48.3984375" style="1" customWidth="1"/>
    <col min="3" max="3" width="16.3984375" style="1" customWidth="1"/>
    <col min="4" max="4" width="14.3984375" style="1" customWidth="1"/>
    <col min="5" max="5" width="17" style="1" customWidth="1"/>
    <col min="6" max="6" width="21.19921875" style="1" customWidth="1"/>
    <col min="7" max="7" width="9.3984375" style="1"/>
    <col min="8" max="8" width="20.19921875" style="1" customWidth="1"/>
    <col min="9" max="9" width="16.796875" style="1" bestFit="1" customWidth="1"/>
    <col min="10" max="16384" width="9.3984375" style="1"/>
  </cols>
  <sheetData>
    <row r="2" spans="1:8" ht="20.5" customHeight="1">
      <c r="A2" s="62" t="s">
        <v>60</v>
      </c>
      <c r="B2" s="63"/>
      <c r="C2" s="63"/>
      <c r="D2" s="63"/>
      <c r="E2" s="63"/>
      <c r="F2" s="64"/>
    </row>
    <row r="3" spans="1:8" ht="19.25" customHeight="1">
      <c r="A3" s="65"/>
      <c r="B3" s="66"/>
      <c r="C3" s="66"/>
      <c r="D3" s="66"/>
      <c r="E3" s="66"/>
      <c r="F3" s="67"/>
    </row>
    <row r="4" spans="1:8" ht="21" customHeight="1">
      <c r="A4" s="68"/>
      <c r="B4" s="69"/>
      <c r="C4" s="69"/>
      <c r="D4" s="69"/>
      <c r="E4" s="69"/>
      <c r="F4" s="70"/>
    </row>
    <row r="5" spans="1:8" ht="15" customHeight="1">
      <c r="A5" s="51" t="s">
        <v>20</v>
      </c>
      <c r="B5" s="53" t="s">
        <v>21</v>
      </c>
      <c r="C5" s="4" t="s">
        <v>22</v>
      </c>
      <c r="D5" s="3" t="s">
        <v>23</v>
      </c>
      <c r="E5" s="4" t="s">
        <v>24</v>
      </c>
      <c r="F5" s="3" t="s">
        <v>25</v>
      </c>
    </row>
    <row r="6" spans="1:8" ht="15" customHeight="1">
      <c r="A6" s="52"/>
      <c r="B6" s="54"/>
      <c r="C6" s="6" t="s">
        <v>26</v>
      </c>
      <c r="D6" s="9" t="s">
        <v>27</v>
      </c>
      <c r="E6" s="6" t="s">
        <v>28</v>
      </c>
      <c r="F6" s="9" t="s">
        <v>29</v>
      </c>
    </row>
    <row r="7" spans="1:8" ht="15" customHeight="1">
      <c r="A7" s="8">
        <v>-1</v>
      </c>
      <c r="B7" s="55"/>
      <c r="C7" s="8">
        <v>-2</v>
      </c>
      <c r="D7" s="8">
        <v>-3</v>
      </c>
      <c r="E7" s="8">
        <v>-4</v>
      </c>
      <c r="F7" s="10" t="s">
        <v>30</v>
      </c>
    </row>
    <row r="8" spans="1:8" ht="15" customHeight="1">
      <c r="A8" s="56" t="s">
        <v>31</v>
      </c>
      <c r="B8" s="57"/>
      <c r="C8" s="57"/>
      <c r="D8" s="57"/>
      <c r="E8" s="57"/>
      <c r="F8" s="58"/>
    </row>
    <row r="9" spans="1:8" ht="15" customHeight="1">
      <c r="A9" s="59" t="s">
        <v>9</v>
      </c>
      <c r="B9" s="60"/>
      <c r="C9" s="60"/>
      <c r="D9" s="60"/>
      <c r="E9" s="60"/>
      <c r="F9" s="60"/>
    </row>
    <row r="10" spans="1:8" ht="15" customHeight="1">
      <c r="A10" s="11">
        <v>1</v>
      </c>
      <c r="B10" s="12" t="s">
        <v>32</v>
      </c>
      <c r="C10" s="13">
        <v>7000000</v>
      </c>
      <c r="D10" s="14">
        <v>1</v>
      </c>
      <c r="E10" s="15">
        <v>0.3</v>
      </c>
      <c r="F10" s="16">
        <f>+C10*A10*D10*E10</f>
        <v>2100000</v>
      </c>
      <c r="H10" s="45"/>
    </row>
    <row r="11" spans="1:8" ht="15" customHeight="1">
      <c r="A11" s="11">
        <v>1</v>
      </c>
      <c r="B11" s="12" t="s">
        <v>33</v>
      </c>
      <c r="C11" s="13">
        <v>5500000</v>
      </c>
      <c r="D11" s="14">
        <v>1</v>
      </c>
      <c r="E11" s="15">
        <v>0.5</v>
      </c>
      <c r="F11" s="16">
        <f t="shared" ref="F11:F15" si="0">+C11*A11*D11*E11</f>
        <v>2750000</v>
      </c>
      <c r="H11" s="46"/>
    </row>
    <row r="12" spans="1:8" ht="15" customHeight="1">
      <c r="A12" s="11">
        <v>1</v>
      </c>
      <c r="B12" s="12" t="s">
        <v>34</v>
      </c>
      <c r="C12" s="13">
        <v>5000000</v>
      </c>
      <c r="D12" s="14">
        <f>++D11</f>
        <v>1</v>
      </c>
      <c r="E12" s="15">
        <v>0.8</v>
      </c>
      <c r="F12" s="16">
        <f t="shared" si="0"/>
        <v>4000000</v>
      </c>
    </row>
    <row r="13" spans="1:8" ht="47" customHeight="1">
      <c r="A13" s="11">
        <v>1</v>
      </c>
      <c r="B13" s="17" t="s">
        <v>61</v>
      </c>
      <c r="C13" s="13">
        <v>4300000</v>
      </c>
      <c r="D13" s="14">
        <f t="shared" ref="D13:D15" si="1">+D12</f>
        <v>1</v>
      </c>
      <c r="E13" s="15">
        <v>0.5</v>
      </c>
      <c r="F13" s="16">
        <f t="shared" si="0"/>
        <v>2150000</v>
      </c>
    </row>
    <row r="14" spans="1:8" ht="15" customHeight="1">
      <c r="A14" s="11">
        <v>1</v>
      </c>
      <c r="B14" s="17" t="s">
        <v>59</v>
      </c>
      <c r="C14" s="13">
        <v>6140000</v>
      </c>
      <c r="D14" s="14">
        <f>+D13</f>
        <v>1</v>
      </c>
      <c r="E14" s="15">
        <v>0.5</v>
      </c>
      <c r="F14" s="16">
        <f t="shared" si="0"/>
        <v>3070000</v>
      </c>
    </row>
    <row r="15" spans="1:8" ht="15" customHeight="1">
      <c r="A15" s="11">
        <v>1</v>
      </c>
      <c r="B15" s="12" t="s">
        <v>35</v>
      </c>
      <c r="C15" s="13">
        <v>4500000</v>
      </c>
      <c r="D15" s="14">
        <f t="shared" si="1"/>
        <v>1</v>
      </c>
      <c r="E15" s="15">
        <v>0.5</v>
      </c>
      <c r="F15" s="16">
        <f t="shared" si="0"/>
        <v>2250000</v>
      </c>
    </row>
    <row r="16" spans="1:8" ht="15" customHeight="1">
      <c r="A16" s="18"/>
      <c r="B16" s="18"/>
      <c r="C16" s="18"/>
      <c r="D16" s="18"/>
      <c r="E16" s="18"/>
      <c r="F16" s="18"/>
    </row>
    <row r="17" spans="1:6" ht="15" customHeight="1">
      <c r="A17" s="59" t="s">
        <v>10</v>
      </c>
      <c r="B17" s="60"/>
      <c r="C17" s="60"/>
      <c r="D17" s="60"/>
      <c r="E17" s="60"/>
      <c r="F17" s="61"/>
    </row>
    <row r="18" spans="1:6" ht="15" customHeight="1">
      <c r="A18" s="11">
        <v>1</v>
      </c>
      <c r="B18" s="12" t="s">
        <v>36</v>
      </c>
      <c r="C18" s="13">
        <v>2500000</v>
      </c>
      <c r="D18" s="14">
        <v>1</v>
      </c>
      <c r="E18" s="15">
        <v>1</v>
      </c>
      <c r="F18" s="16">
        <f t="shared" ref="F18:F19" si="2">+C18*A18*D18*E18</f>
        <v>2500000</v>
      </c>
    </row>
    <row r="19" spans="1:6" ht="15" customHeight="1">
      <c r="A19" s="11">
        <v>1</v>
      </c>
      <c r="B19" s="12" t="s">
        <v>37</v>
      </c>
      <c r="C19" s="13">
        <v>3000000</v>
      </c>
      <c r="D19" s="14">
        <v>1</v>
      </c>
      <c r="E19" s="15">
        <v>1</v>
      </c>
      <c r="F19" s="16">
        <f t="shared" si="2"/>
        <v>3000000</v>
      </c>
    </row>
    <row r="20" spans="1:6" ht="15" customHeight="1">
      <c r="A20" s="18"/>
      <c r="B20" s="18"/>
      <c r="C20" s="18"/>
      <c r="D20" s="18"/>
      <c r="E20" s="18"/>
      <c r="F20" s="18"/>
    </row>
    <row r="21" spans="1:6" ht="15" customHeight="1">
      <c r="A21" s="59" t="s">
        <v>11</v>
      </c>
      <c r="B21" s="60"/>
      <c r="C21" s="60"/>
      <c r="D21" s="60"/>
      <c r="E21" s="60"/>
      <c r="F21" s="61"/>
    </row>
    <row r="22" spans="1:6" ht="15" customHeight="1">
      <c r="A22" s="18"/>
      <c r="B22" s="18"/>
      <c r="C22" s="18"/>
      <c r="D22" s="18"/>
      <c r="E22" s="18"/>
      <c r="F22" s="18"/>
    </row>
    <row r="23" spans="1:6" ht="15" customHeight="1">
      <c r="A23" s="59" t="s">
        <v>12</v>
      </c>
      <c r="B23" s="60"/>
      <c r="C23" s="60"/>
      <c r="D23" s="60"/>
      <c r="E23" s="60"/>
      <c r="F23" s="61"/>
    </row>
    <row r="24" spans="1:6" ht="15" customHeight="1">
      <c r="A24" s="11">
        <v>1</v>
      </c>
      <c r="B24" s="12" t="s">
        <v>38</v>
      </c>
      <c r="C24" s="13">
        <v>1800000</v>
      </c>
      <c r="D24" s="14">
        <f>+D19</f>
        <v>1</v>
      </c>
      <c r="E24" s="15">
        <v>0.5</v>
      </c>
      <c r="F24" s="19">
        <f>+A24*C24*D24*E24</f>
        <v>900000</v>
      </c>
    </row>
    <row r="25" spans="1:6" ht="15" customHeight="1">
      <c r="A25" s="18"/>
      <c r="B25" s="18"/>
      <c r="C25" s="18"/>
      <c r="D25" s="18"/>
      <c r="E25" s="18"/>
      <c r="F25" s="18"/>
    </row>
    <row r="26" spans="1:6" ht="15" customHeight="1">
      <c r="A26" s="59" t="s">
        <v>13</v>
      </c>
      <c r="B26" s="60"/>
      <c r="C26" s="60"/>
      <c r="D26" s="60"/>
      <c r="E26" s="60"/>
      <c r="F26" s="61"/>
    </row>
    <row r="27" spans="1:6" ht="15" customHeight="1">
      <c r="A27" s="11">
        <v>1</v>
      </c>
      <c r="B27" s="12" t="s">
        <v>39</v>
      </c>
      <c r="C27" s="13">
        <v>1700000</v>
      </c>
      <c r="D27" s="14">
        <v>1</v>
      </c>
      <c r="E27" s="15">
        <v>0.5</v>
      </c>
      <c r="F27" s="19">
        <f>+A27*C27*D27*E27</f>
        <v>850000</v>
      </c>
    </row>
    <row r="28" spans="1:6" ht="15" customHeight="1">
      <c r="A28" s="18"/>
      <c r="B28" s="18"/>
      <c r="C28" s="18"/>
      <c r="D28" s="18"/>
      <c r="E28" s="18"/>
      <c r="F28" s="18"/>
    </row>
    <row r="29" spans="1:6" ht="15" customHeight="1">
      <c r="A29" s="48" t="s">
        <v>40</v>
      </c>
      <c r="B29" s="49"/>
      <c r="C29" s="49"/>
      <c r="D29" s="49"/>
      <c r="E29" s="50"/>
      <c r="F29" s="20">
        <f>SUM(F10:F15,F18:F19,F24,F27)</f>
        <v>23570000</v>
      </c>
    </row>
    <row r="30" spans="1:6" ht="15" customHeight="1">
      <c r="A30" s="74" t="s">
        <v>41</v>
      </c>
      <c r="B30" s="75"/>
      <c r="C30" s="75"/>
      <c r="D30" s="75"/>
      <c r="E30" s="76"/>
      <c r="F30" s="21">
        <v>2.2599999999999998</v>
      </c>
    </row>
    <row r="31" spans="1:6" ht="15" customHeight="1">
      <c r="A31" s="77" t="s">
        <v>42</v>
      </c>
      <c r="B31" s="78"/>
      <c r="C31" s="78"/>
      <c r="D31" s="78"/>
      <c r="E31" s="79"/>
      <c r="F31" s="22">
        <f>+F29*F30</f>
        <v>53268199.999999993</v>
      </c>
    </row>
    <row r="32" spans="1:6" ht="15" customHeight="1">
      <c r="A32" s="51" t="s">
        <v>20</v>
      </c>
      <c r="B32" s="53" t="s">
        <v>43</v>
      </c>
      <c r="C32" s="80" t="s">
        <v>44</v>
      </c>
      <c r="D32" s="5" t="s">
        <v>45</v>
      </c>
      <c r="E32" s="83" t="s">
        <v>46</v>
      </c>
      <c r="F32" s="4" t="s">
        <v>25</v>
      </c>
    </row>
    <row r="33" spans="1:6" ht="15" customHeight="1">
      <c r="A33" s="52"/>
      <c r="B33" s="54"/>
      <c r="C33" s="81"/>
      <c r="D33" s="6" t="s">
        <v>47</v>
      </c>
      <c r="E33" s="84"/>
      <c r="F33" s="7" t="s">
        <v>29</v>
      </c>
    </row>
    <row r="34" spans="1:6" ht="15" customHeight="1">
      <c r="A34" s="8">
        <v>-8</v>
      </c>
      <c r="B34" s="55"/>
      <c r="C34" s="82"/>
      <c r="D34" s="8">
        <v>-9</v>
      </c>
      <c r="E34" s="8">
        <v>-10</v>
      </c>
      <c r="F34" s="23" t="s">
        <v>48</v>
      </c>
    </row>
    <row r="35" spans="1:6" ht="15" customHeight="1">
      <c r="A35" s="56" t="s">
        <v>49</v>
      </c>
      <c r="B35" s="57"/>
      <c r="C35" s="57"/>
      <c r="D35" s="57"/>
      <c r="E35" s="57"/>
      <c r="F35" s="58"/>
    </row>
    <row r="36" spans="1:6" ht="15" customHeight="1">
      <c r="A36" s="59" t="s">
        <v>14</v>
      </c>
      <c r="B36" s="60"/>
      <c r="C36" s="60"/>
      <c r="D36" s="60"/>
      <c r="E36" s="60"/>
      <c r="F36" s="61"/>
    </row>
    <row r="37" spans="1:6" ht="15" customHeight="1">
      <c r="A37" s="11">
        <v>1</v>
      </c>
      <c r="B37" s="10" t="s">
        <v>50</v>
      </c>
      <c r="C37" s="13">
        <v>3000000</v>
      </c>
      <c r="D37" s="24">
        <f>+D19</f>
        <v>1</v>
      </c>
      <c r="E37" s="15">
        <v>1</v>
      </c>
      <c r="F37" s="43">
        <f>+A37*D37*E37*C37</f>
        <v>3000000</v>
      </c>
    </row>
    <row r="38" spans="1:6" ht="15" customHeight="1">
      <c r="A38" s="11">
        <v>2</v>
      </c>
      <c r="B38" s="10" t="s">
        <v>51</v>
      </c>
      <c r="C38" s="13">
        <v>2000000</v>
      </c>
      <c r="D38" s="24">
        <v>1</v>
      </c>
      <c r="E38" s="25"/>
      <c r="F38" s="43">
        <f>+A38*C38*D38</f>
        <v>4000000</v>
      </c>
    </row>
    <row r="39" spans="1:6" ht="15" customHeight="1">
      <c r="A39" s="11">
        <v>2</v>
      </c>
      <c r="B39" s="12" t="s">
        <v>52</v>
      </c>
      <c r="C39" s="13">
        <v>2000000</v>
      </c>
      <c r="D39" s="18"/>
      <c r="E39" s="18"/>
      <c r="F39" s="43">
        <f>+A39*C39</f>
        <v>4000000</v>
      </c>
    </row>
    <row r="40" spans="1:6" ht="15" customHeight="1">
      <c r="A40" s="93" t="s">
        <v>15</v>
      </c>
      <c r="B40" s="94"/>
      <c r="C40" s="94"/>
      <c r="D40" s="94"/>
      <c r="E40" s="94"/>
      <c r="F40" s="95"/>
    </row>
    <row r="41" spans="1:6" ht="15" customHeight="1">
      <c r="A41" s="88" t="s">
        <v>20</v>
      </c>
      <c r="B41" s="53" t="s">
        <v>43</v>
      </c>
      <c r="C41" s="80" t="s">
        <v>44</v>
      </c>
      <c r="D41" s="5" t="s">
        <v>45</v>
      </c>
      <c r="E41" s="83" t="s">
        <v>46</v>
      </c>
      <c r="F41" s="4" t="s">
        <v>25</v>
      </c>
    </row>
    <row r="42" spans="1:6" ht="15" customHeight="1">
      <c r="A42" s="89"/>
      <c r="B42" s="54"/>
      <c r="C42" s="81"/>
      <c r="D42" s="6" t="s">
        <v>47</v>
      </c>
      <c r="E42" s="84"/>
      <c r="F42" s="7" t="s">
        <v>29</v>
      </c>
    </row>
    <row r="43" spans="1:6" ht="15" customHeight="1">
      <c r="A43" s="8">
        <v>-12</v>
      </c>
      <c r="B43" s="55"/>
      <c r="C43" s="82"/>
      <c r="D43" s="8">
        <v>-13</v>
      </c>
      <c r="E43" s="8">
        <v>-14</v>
      </c>
      <c r="F43" s="26" t="s">
        <v>53</v>
      </c>
    </row>
    <row r="44" spans="1:6" ht="15" customHeight="1">
      <c r="A44" s="11">
        <v>36</v>
      </c>
      <c r="B44" s="12" t="s">
        <v>8</v>
      </c>
      <c r="C44" s="13" t="s">
        <v>6</v>
      </c>
      <c r="D44" s="27">
        <v>200000</v>
      </c>
      <c r="E44" s="18"/>
      <c r="F44" s="43">
        <f>+A44*D44</f>
        <v>7200000</v>
      </c>
    </row>
    <row r="45" spans="1:6" ht="15" customHeight="1">
      <c r="A45" s="28">
        <f>ROUNDUP(A44*0.5,0)</f>
        <v>18</v>
      </c>
      <c r="B45" s="12" t="s">
        <v>0</v>
      </c>
      <c r="C45" s="29" t="s">
        <v>7</v>
      </c>
      <c r="D45" s="27">
        <v>13800</v>
      </c>
      <c r="E45" s="18"/>
      <c r="F45" s="43">
        <f t="shared" ref="F45:F50" si="3">+A45*D45</f>
        <v>248400</v>
      </c>
    </row>
    <row r="46" spans="1:6" ht="15" customHeight="1">
      <c r="A46" s="30">
        <f>+A45</f>
        <v>18</v>
      </c>
      <c r="B46" s="2" t="s">
        <v>1</v>
      </c>
      <c r="C46" s="29" t="s">
        <v>7</v>
      </c>
      <c r="D46" s="31">
        <v>75000</v>
      </c>
      <c r="E46" s="32"/>
      <c r="F46" s="43">
        <f t="shared" si="3"/>
        <v>1350000</v>
      </c>
    </row>
    <row r="47" spans="1:6" ht="15" customHeight="1">
      <c r="A47" s="33">
        <f>+A46</f>
        <v>18</v>
      </c>
      <c r="B47" s="34" t="s">
        <v>2</v>
      </c>
      <c r="C47" s="29" t="s">
        <v>7</v>
      </c>
      <c r="D47" s="47">
        <v>56355.5556</v>
      </c>
      <c r="E47" s="36"/>
      <c r="F47" s="43">
        <f t="shared" si="3"/>
        <v>1014400.0008</v>
      </c>
    </row>
    <row r="48" spans="1:6" ht="15" customHeight="1">
      <c r="A48" s="28">
        <v>2</v>
      </c>
      <c r="B48" s="34" t="s">
        <v>3</v>
      </c>
      <c r="C48" s="29" t="s">
        <v>7</v>
      </c>
      <c r="D48" s="35">
        <v>450000</v>
      </c>
      <c r="E48" s="36"/>
      <c r="F48" s="43">
        <f t="shared" si="3"/>
        <v>900000</v>
      </c>
    </row>
    <row r="49" spans="1:9" ht="15" customHeight="1">
      <c r="A49" s="28">
        <f>ROUNDUP(A44*0.2,0)</f>
        <v>8</v>
      </c>
      <c r="B49" s="34" t="s">
        <v>4</v>
      </c>
      <c r="C49" s="29" t="s">
        <v>7</v>
      </c>
      <c r="D49" s="35">
        <v>100000</v>
      </c>
      <c r="E49" s="36"/>
      <c r="F49" s="43">
        <f t="shared" si="3"/>
        <v>800000</v>
      </c>
    </row>
    <row r="50" spans="1:9" ht="15" customHeight="1">
      <c r="A50" s="28">
        <f>ROUNDUP(A44*0.2,0)</f>
        <v>8</v>
      </c>
      <c r="B50" s="34" t="s">
        <v>5</v>
      </c>
      <c r="C50" s="29" t="s">
        <v>7</v>
      </c>
      <c r="D50" s="35">
        <v>110000</v>
      </c>
      <c r="E50" s="36"/>
      <c r="F50" s="43">
        <f t="shared" si="3"/>
        <v>880000</v>
      </c>
    </row>
    <row r="51" spans="1:9" ht="22.5" customHeight="1">
      <c r="A51" s="33">
        <v>1</v>
      </c>
      <c r="B51" s="44" t="s">
        <v>62</v>
      </c>
      <c r="C51" s="29" t="s">
        <v>7</v>
      </c>
      <c r="D51" s="35">
        <v>2000000</v>
      </c>
      <c r="E51" s="36"/>
      <c r="F51" s="43">
        <f t="shared" ref="F51" si="4">+A51*D51</f>
        <v>2000000</v>
      </c>
    </row>
    <row r="52" spans="1:9" ht="11.25" customHeight="1">
      <c r="A52" s="33"/>
      <c r="B52" s="34"/>
      <c r="C52" s="37"/>
      <c r="D52" s="36"/>
      <c r="E52" s="36"/>
      <c r="F52" s="38"/>
    </row>
    <row r="53" spans="1:9" ht="15" customHeight="1">
      <c r="A53" s="59" t="s">
        <v>16</v>
      </c>
      <c r="B53" s="60"/>
      <c r="C53" s="60"/>
      <c r="D53" s="60"/>
      <c r="E53" s="60"/>
      <c r="F53" s="61"/>
    </row>
    <row r="54" spans="1:9" ht="15" customHeight="1">
      <c r="A54" s="11">
        <v>1</v>
      </c>
      <c r="B54" s="12" t="s">
        <v>54</v>
      </c>
      <c r="C54" s="13">
        <v>4000000</v>
      </c>
      <c r="D54" s="18"/>
      <c r="E54" s="18"/>
      <c r="F54" s="19">
        <f>+C54*A54</f>
        <v>4000000</v>
      </c>
    </row>
    <row r="55" spans="1:9" ht="15" customHeight="1">
      <c r="A55" s="11">
        <v>1</v>
      </c>
      <c r="B55" s="12" t="s">
        <v>55</v>
      </c>
      <c r="C55" s="13">
        <v>350000</v>
      </c>
      <c r="D55" s="18"/>
      <c r="E55" s="18"/>
      <c r="F55" s="19">
        <f>+C55*A55</f>
        <v>350000</v>
      </c>
    </row>
    <row r="56" spans="1:9" ht="15" customHeight="1">
      <c r="A56" s="85" t="s">
        <v>56</v>
      </c>
      <c r="B56" s="86"/>
      <c r="C56" s="86"/>
      <c r="D56" s="86"/>
      <c r="E56" s="87"/>
      <c r="F56" s="22">
        <f>SUM(F37:F39,F44:F51,F54:F55)</f>
        <v>29742800.000799999</v>
      </c>
    </row>
    <row r="57" spans="1:9" ht="15" customHeight="1">
      <c r="A57" s="71" t="s">
        <v>57</v>
      </c>
      <c r="B57" s="72"/>
      <c r="C57" s="72"/>
      <c r="D57" s="72"/>
      <c r="E57" s="73"/>
      <c r="F57" s="22">
        <f>+F31+F56</f>
        <v>83011000.000799984</v>
      </c>
    </row>
    <row r="58" spans="1:9" ht="15" customHeight="1">
      <c r="A58" s="74" t="s">
        <v>17</v>
      </c>
      <c r="B58" s="75"/>
      <c r="C58" s="75"/>
      <c r="D58" s="75"/>
      <c r="E58" s="76"/>
      <c r="F58" s="39"/>
    </row>
    <row r="59" spans="1:9" ht="15" customHeight="1">
      <c r="A59" s="74" t="s">
        <v>18</v>
      </c>
      <c r="B59" s="75"/>
      <c r="C59" s="75"/>
      <c r="D59" s="75"/>
      <c r="E59" s="76"/>
      <c r="F59" s="22">
        <f>+F57</f>
        <v>83011000.000799984</v>
      </c>
    </row>
    <row r="60" spans="1:9" ht="15" customHeight="1">
      <c r="A60" s="74" t="s">
        <v>58</v>
      </c>
      <c r="B60" s="75"/>
      <c r="C60" s="75"/>
      <c r="D60" s="75"/>
      <c r="E60" s="76"/>
      <c r="F60" s="22">
        <f>+F59*0.19</f>
        <v>15772090.000151997</v>
      </c>
    </row>
    <row r="61" spans="1:9" ht="15" customHeight="1">
      <c r="A61" s="74" t="s">
        <v>19</v>
      </c>
      <c r="B61" s="75"/>
      <c r="C61" s="75"/>
      <c r="D61" s="75"/>
      <c r="E61" s="76"/>
      <c r="F61" s="22">
        <f>+F59+F60</f>
        <v>98783090.000951976</v>
      </c>
      <c r="H61" s="40"/>
      <c r="I61" s="41"/>
    </row>
    <row r="62" spans="1:9" ht="15" customHeight="1">
      <c r="A62" s="90"/>
      <c r="B62" s="91"/>
      <c r="C62" s="91"/>
      <c r="D62" s="91"/>
      <c r="E62" s="91"/>
      <c r="F62" s="92"/>
    </row>
    <row r="64" spans="1:9">
      <c r="F64" s="42"/>
    </row>
    <row r="65" spans="9:9">
      <c r="I65" s="41"/>
    </row>
  </sheetData>
  <mergeCells count="31">
    <mergeCell ref="A62:F62"/>
    <mergeCell ref="A40:F40"/>
    <mergeCell ref="A58:E58"/>
    <mergeCell ref="A59:E59"/>
    <mergeCell ref="A60:E60"/>
    <mergeCell ref="A61:E61"/>
    <mergeCell ref="A2:F4"/>
    <mergeCell ref="A57:E57"/>
    <mergeCell ref="A30:E30"/>
    <mergeCell ref="A31:E31"/>
    <mergeCell ref="A32:A33"/>
    <mergeCell ref="B32:B34"/>
    <mergeCell ref="C32:C34"/>
    <mergeCell ref="E32:E33"/>
    <mergeCell ref="A35:F35"/>
    <mergeCell ref="A36:F36"/>
    <mergeCell ref="A53:F53"/>
    <mergeCell ref="A56:E56"/>
    <mergeCell ref="A41:A42"/>
    <mergeCell ref="B41:B43"/>
    <mergeCell ref="C41:C43"/>
    <mergeCell ref="E41:E42"/>
    <mergeCell ref="A29:E29"/>
    <mergeCell ref="A5:A6"/>
    <mergeCell ref="B5:B7"/>
    <mergeCell ref="A8:F8"/>
    <mergeCell ref="A9:F9"/>
    <mergeCell ref="A17:F17"/>
    <mergeCell ref="A21:F21"/>
    <mergeCell ref="A23:F23"/>
    <mergeCell ref="A26:F26"/>
  </mergeCells>
  <pageMargins left="0.7" right="0.7" top="0.75" bottom="0.75" header="0.3" footer="0.3"/>
  <pageSetup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 Oficial</vt:lpstr>
      <vt:lpstr>'Presupuesto Oficial'!Área_de_impresión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Alcira Páez Durán</dc:creator>
  <cp:lastModifiedBy>Office</cp:lastModifiedBy>
  <dcterms:created xsi:type="dcterms:W3CDTF">2025-07-18T02:58:15Z</dcterms:created>
  <dcterms:modified xsi:type="dcterms:W3CDTF">2025-10-09T04:55:42Z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2025-06-10T00:00:00Z</vt:filetime>
  </property>
  <property fmtid="{D5CDD505-2E9C-101B-9397-08002B2CF9AE}" pid="3" name="Creator">
    <vt:lpwstr>Microsoft® Excel® LTSC</vt:lpwstr>
  </property>
  <property fmtid="{D5CDD505-2E9C-101B-9397-08002B2CF9AE}" pid="4" name="LastSaved">
    <vt:filetime>2025-07-18T00:00:00Z</vt:filetime>
  </property>
  <property fmtid="{D5CDD505-2E9C-101B-9397-08002B2CF9AE}" pid="5" name="Producer">
    <vt:lpwstr>Microsoft® Excel® LTSC</vt:lpwstr>
  </property>
</Properties>
</file>