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310" firstSheet="2" activeTab="3"/>
  </bookViews>
  <sheets>
    <sheet name="FACTOR MULTIPLICADOR" sheetId="2" state="hidden" r:id="rId1"/>
    <sheet name="ppro intervent" sheetId="1" state="hidden" r:id="rId2"/>
    <sheet name="pto En Impacto" sheetId="4" r:id="rId3"/>
    <sheet name="pto En Impacto  adic" sheetId="5" r:id="rId4"/>
  </sheets>
  <externalReferences>
    <externalReference r:id="rId5"/>
  </externalReferences>
  <definedNames>
    <definedName name="_Toc142041533" localSheetId="1">'ppro intervent'!$A$748</definedName>
    <definedName name="_Toc142041533" localSheetId="2">'pto En Impacto'!$A$748</definedName>
    <definedName name="_Toc142041533" localSheetId="3">'pto En Impacto  adic'!$A$748</definedName>
    <definedName name="_Toc143694497" localSheetId="1">'ppro intervent'!$A$208</definedName>
    <definedName name="_Toc143694497" localSheetId="2">'pto En Impacto'!$A$208</definedName>
    <definedName name="_Toc143694497" localSheetId="3">'pto En Impacto  adic'!$A$208</definedName>
    <definedName name="_Toc143694537" localSheetId="1">'ppro intervent'!$A$236</definedName>
    <definedName name="_Toc143694537" localSheetId="2">'pto En Impacto'!$A$236</definedName>
    <definedName name="_Toc143694537" localSheetId="3">'pto En Impacto  adic'!$A$236</definedName>
    <definedName name="_Toc143694561" localSheetId="1">'ppro intervent'!$A$422</definedName>
    <definedName name="_Toc143694561" localSheetId="2">'pto En Impacto'!$A$422</definedName>
    <definedName name="_Toc143694561" localSheetId="3">'pto En Impacto  adic'!$A$422</definedName>
    <definedName name="_Toc144106979" localSheetId="1">'ppro intervent'!$A$16</definedName>
    <definedName name="_Toc144106979" localSheetId="2">'pto En Impacto'!$A$16</definedName>
    <definedName name="_Toc144106979" localSheetId="3">'pto En Impacto  adic'!$A$16</definedName>
    <definedName name="_Toc144106980" localSheetId="1">'ppro intervent'!$A$56</definedName>
    <definedName name="_Toc144106980" localSheetId="2">'pto En Impacto'!$A$56</definedName>
    <definedName name="_Toc144106980" localSheetId="3">'pto En Impacto  adic'!$A$56</definedName>
    <definedName name="_Toc144106982" localSheetId="1">'ppro intervent'!$A$64</definedName>
    <definedName name="_Toc144106982" localSheetId="2">'pto En Impacto'!$A$64</definedName>
    <definedName name="_Toc144106982" localSheetId="3">'pto En Impacto  adic'!$A$64</definedName>
    <definedName name="_Toc144106983" localSheetId="1">'ppro intervent'!$A$67</definedName>
    <definedName name="_Toc144106983" localSheetId="2">'pto En Impacto'!$A$67</definedName>
    <definedName name="_Toc144106983" localSheetId="3">'pto En Impacto  adic'!$A$67</definedName>
    <definedName name="_Toc144106984" localSheetId="1">'ppro intervent'!$A$69</definedName>
    <definedName name="_Toc144106984" localSheetId="2">'pto En Impacto'!$A$69</definedName>
    <definedName name="_Toc144106984" localSheetId="3">'pto En Impacto  adic'!$A$69</definedName>
    <definedName name="_Toc144106985" localSheetId="1">'ppro intervent'!$A$71</definedName>
    <definedName name="_Toc144106985" localSheetId="2">'pto En Impacto'!$A$71</definedName>
    <definedName name="_Toc144106985" localSheetId="3">'pto En Impacto  adic'!$A$71</definedName>
    <definedName name="_Toc144106986" localSheetId="1">'ppro intervent'!$A$73</definedName>
    <definedName name="_Toc144106986" localSheetId="2">'pto En Impacto'!$A$73</definedName>
    <definedName name="_Toc144106986" localSheetId="3">'pto En Impacto  adic'!$A$73</definedName>
    <definedName name="_Toc144106987" localSheetId="1">'ppro intervent'!$A$92</definedName>
    <definedName name="_Toc144106987" localSheetId="2">'pto En Impacto'!$A$92</definedName>
    <definedName name="_Toc144106987" localSheetId="3">'pto En Impacto  adic'!$A$92</definedName>
    <definedName name="_Toc144106988" localSheetId="1">'ppro intervent'!$A$94</definedName>
    <definedName name="_Toc144106988" localSheetId="2">'pto En Impacto'!$A$94</definedName>
    <definedName name="_Toc144106988" localSheetId="3">'pto En Impacto  adic'!$A$94</definedName>
    <definedName name="_Toc144106989" localSheetId="1">'ppro intervent'!$A$99</definedName>
    <definedName name="_Toc144106989" localSheetId="2">'pto En Impacto'!$A$99</definedName>
    <definedName name="_Toc144106989" localSheetId="3">'pto En Impacto  adic'!$A$99</definedName>
    <definedName name="_Toc144106990" localSheetId="1">'ppro intervent'!$A$119</definedName>
    <definedName name="_Toc144106990" localSheetId="2">'pto En Impacto'!$A$119</definedName>
    <definedName name="_Toc144106990" localSheetId="3">'pto En Impacto  adic'!$A$119</definedName>
    <definedName name="_Toc144106991" localSheetId="1">'ppro intervent'!$A$123</definedName>
    <definedName name="_Toc144106991" localSheetId="2">'pto En Impacto'!$A$123</definedName>
    <definedName name="_Toc144106991" localSheetId="3">'pto En Impacto  adic'!$A$123</definedName>
    <definedName name="_Toc144106992" localSheetId="1">'ppro intervent'!$A$127</definedName>
    <definedName name="_Toc144106992" localSheetId="2">'pto En Impacto'!$A$127</definedName>
    <definedName name="_Toc144106992" localSheetId="3">'pto En Impacto  adic'!$A$127</definedName>
    <definedName name="_Toc144106993" localSheetId="1">'ppro intervent'!$A$132</definedName>
    <definedName name="_Toc144106993" localSheetId="2">'pto En Impacto'!$A$132</definedName>
    <definedName name="_Toc144106993" localSheetId="3">'pto En Impacto  adic'!$A$132</definedName>
    <definedName name="_Toc144106994" localSheetId="1">'ppro intervent'!$A$138</definedName>
    <definedName name="_Toc144106994" localSheetId="2">'pto En Impacto'!$A$138</definedName>
    <definedName name="_Toc144106994" localSheetId="3">'pto En Impacto  adic'!$A$138</definedName>
    <definedName name="_Toc144106995" localSheetId="1">'ppro intervent'!$A$144</definedName>
    <definedName name="_Toc144106995" localSheetId="2">'pto En Impacto'!$A$144</definedName>
    <definedName name="_Toc144106995" localSheetId="3">'pto En Impacto  adic'!$A$144</definedName>
    <definedName name="_Toc144106996" localSheetId="1">'ppro intervent'!$A$153</definedName>
    <definedName name="_Toc144106996" localSheetId="2">'pto En Impacto'!$A$153</definedName>
    <definedName name="_Toc144106996" localSheetId="3">'pto En Impacto  adic'!$A$153</definedName>
    <definedName name="_Toc144106997" localSheetId="1">'ppro intervent'!$A$159</definedName>
    <definedName name="_Toc144106997" localSheetId="2">'pto En Impacto'!$A$159</definedName>
    <definedName name="_Toc144106997" localSheetId="3">'pto En Impacto  adic'!$A$159</definedName>
    <definedName name="_Toc144106998" localSheetId="1">'ppro intervent'!$A$165</definedName>
    <definedName name="_Toc144106998" localSheetId="2">'pto En Impacto'!$A$165</definedName>
    <definedName name="_Toc144106998" localSheetId="3">'pto En Impacto  adic'!$A$165</definedName>
    <definedName name="_Toc144106999" localSheetId="1">'ppro intervent'!$A$169</definedName>
    <definedName name="_Toc144106999" localSheetId="2">'pto En Impacto'!$A$169</definedName>
    <definedName name="_Toc144106999" localSheetId="3">'pto En Impacto  adic'!$A$169</definedName>
    <definedName name="_Toc144107000" localSheetId="1">'ppro intervent'!$A$178</definedName>
    <definedName name="_Toc144107000" localSheetId="2">'pto En Impacto'!$A$178</definedName>
    <definedName name="_Toc144107000" localSheetId="3">'pto En Impacto  adic'!$A$178</definedName>
    <definedName name="_Toc144107001" localSheetId="1">'ppro intervent'!$A$186</definedName>
    <definedName name="_Toc144107001" localSheetId="2">'pto En Impacto'!$A$186</definedName>
    <definedName name="_Toc144107001" localSheetId="3">'pto En Impacto  adic'!$A$186</definedName>
    <definedName name="_Toc144107002" localSheetId="1">'ppro intervent'!$A$191</definedName>
    <definedName name="_Toc144107002" localSheetId="2">'pto En Impacto'!$A$191</definedName>
    <definedName name="_Toc144107002" localSheetId="3">'pto En Impacto  adic'!$A$191</definedName>
    <definedName name="_Toc144107003" localSheetId="1">'ppro intervent'!$A$193</definedName>
    <definedName name="_Toc144107003" localSheetId="2">'pto En Impacto'!$A$193</definedName>
    <definedName name="_Toc144107003" localSheetId="3">'pto En Impacto  adic'!$A$193</definedName>
    <definedName name="_Toc144107004" localSheetId="1">'ppro intervent'!$A$195</definedName>
    <definedName name="_Toc144107004" localSheetId="2">'pto En Impacto'!$A$195</definedName>
    <definedName name="_Toc144107004" localSheetId="3">'pto En Impacto  adic'!$A$195</definedName>
    <definedName name="_Toc144107005" localSheetId="1">'ppro intervent'!$A$199</definedName>
    <definedName name="_Toc144107005" localSheetId="2">'pto En Impacto'!$A$199</definedName>
    <definedName name="_Toc144107005" localSheetId="3">'pto En Impacto  adic'!$A$199</definedName>
    <definedName name="_Toc144107006" localSheetId="1">'ppro intervent'!$A$209</definedName>
    <definedName name="_Toc144107006" localSheetId="2">'pto En Impacto'!$A$209</definedName>
    <definedName name="_Toc144107006" localSheetId="3">'pto En Impacto  adic'!$A$209</definedName>
    <definedName name="_Toc144107007" localSheetId="1">'ppro intervent'!$A$224</definedName>
    <definedName name="_Toc144107007" localSheetId="2">'pto En Impacto'!$A$224</definedName>
    <definedName name="_Toc144107007" localSheetId="3">'pto En Impacto  adic'!$A$224</definedName>
    <definedName name="_Toc144107008" localSheetId="1">'ppro intervent'!$A$227</definedName>
    <definedName name="_Toc144107008" localSheetId="2">'pto En Impacto'!$A$227</definedName>
    <definedName name="_Toc144107008" localSheetId="3">'pto En Impacto  adic'!$A$227</definedName>
    <definedName name="_Toc144107009" localSheetId="1">'ppro intervent'!$A$235</definedName>
    <definedName name="_Toc144107009" localSheetId="2">'pto En Impacto'!$A$235</definedName>
    <definedName name="_Toc144107009" localSheetId="3">'pto En Impacto  adic'!$A$235</definedName>
    <definedName name="_Toc144107010" localSheetId="1">'ppro intervent'!$A$237</definedName>
    <definedName name="_Toc144107010" localSheetId="2">'pto En Impacto'!$A$237</definedName>
    <definedName name="_Toc144107010" localSheetId="3">'pto En Impacto  adic'!$A$237</definedName>
    <definedName name="_Toc144107011" localSheetId="1">'ppro intervent'!$A$239</definedName>
    <definedName name="_Toc144107011" localSheetId="2">'pto En Impacto'!$A$239</definedName>
    <definedName name="_Toc144107011" localSheetId="3">'pto En Impacto  adic'!$A$239</definedName>
    <definedName name="_Toc144107012" localSheetId="1">'ppro intervent'!$A$242</definedName>
    <definedName name="_Toc144107012" localSheetId="2">'pto En Impacto'!$A$242</definedName>
    <definedName name="_Toc144107012" localSheetId="3">'pto En Impacto  adic'!$A$242</definedName>
    <definedName name="_Toc144107013" localSheetId="1">'ppro intervent'!$A$244</definedName>
    <definedName name="_Toc144107013" localSheetId="2">'pto En Impacto'!$A$244</definedName>
    <definedName name="_Toc144107013" localSheetId="3">'pto En Impacto  adic'!$A$244</definedName>
    <definedName name="_Toc144107014" localSheetId="1">'ppro intervent'!$A$246</definedName>
    <definedName name="_Toc144107014" localSheetId="2">'pto En Impacto'!$A$246</definedName>
    <definedName name="_Toc144107014" localSheetId="3">'pto En Impacto  adic'!$A$246</definedName>
    <definedName name="_Toc144107015" localSheetId="1">'ppro intervent'!$A$248</definedName>
    <definedName name="_Toc144107015" localSheetId="2">'pto En Impacto'!$A$248</definedName>
    <definedName name="_Toc144107015" localSheetId="3">'pto En Impacto  adic'!$A$248</definedName>
    <definedName name="_Toc144107016" localSheetId="1">'ppro intervent'!$A$250</definedName>
    <definedName name="_Toc144107016" localSheetId="2">'pto En Impacto'!$A$250</definedName>
    <definedName name="_Toc144107016" localSheetId="3">'pto En Impacto  adic'!$A$250</definedName>
    <definedName name="_Toc144107017" localSheetId="1">'ppro intervent'!$A$252</definedName>
    <definedName name="_Toc144107017" localSheetId="2">'pto En Impacto'!$A$252</definedName>
    <definedName name="_Toc144107017" localSheetId="3">'pto En Impacto  adic'!$A$252</definedName>
    <definedName name="_Toc144107018" localSheetId="1">'ppro intervent'!$A$254</definedName>
    <definedName name="_Toc144107018" localSheetId="2">'pto En Impacto'!$A$254</definedName>
    <definedName name="_Toc144107018" localSheetId="3">'pto En Impacto  adic'!$A$254</definedName>
    <definedName name="_Toc144107019" localSheetId="1">'ppro intervent'!$A$256</definedName>
    <definedName name="_Toc144107019" localSheetId="2">'pto En Impacto'!$A$256</definedName>
    <definedName name="_Toc144107019" localSheetId="3">'pto En Impacto  adic'!$A$256</definedName>
    <definedName name="_Toc144107020" localSheetId="1">'ppro intervent'!$A$258</definedName>
    <definedName name="_Toc144107020" localSheetId="2">'pto En Impacto'!$A$258</definedName>
    <definedName name="_Toc144107020" localSheetId="3">'pto En Impacto  adic'!$A$258</definedName>
    <definedName name="_Toc144107021" localSheetId="1">'ppro intervent'!$A$260</definedName>
    <definedName name="_Toc144107021" localSheetId="2">'pto En Impacto'!$A$260</definedName>
    <definedName name="_Toc144107021" localSheetId="3">'pto En Impacto  adic'!$A$260</definedName>
    <definedName name="_Toc144107022" localSheetId="1">'ppro intervent'!$A$262</definedName>
    <definedName name="_Toc144107022" localSheetId="2">'pto En Impacto'!$A$262</definedName>
    <definedName name="_Toc144107022" localSheetId="3">'pto En Impacto  adic'!$A$262</definedName>
    <definedName name="_Toc144107023" localSheetId="1">'ppro intervent'!$A$264</definedName>
    <definedName name="_Toc144107023" localSheetId="2">'pto En Impacto'!$A$264</definedName>
    <definedName name="_Toc144107023" localSheetId="3">'pto En Impacto  adic'!$A$264</definedName>
    <definedName name="_Toc144107024" localSheetId="1">'ppro intervent'!$A$266</definedName>
    <definedName name="_Toc144107024" localSheetId="2">'pto En Impacto'!$A$266</definedName>
    <definedName name="_Toc144107024" localSheetId="3">'pto En Impacto  adic'!$A$266</definedName>
    <definedName name="_Toc144107025" localSheetId="1">'ppro intervent'!$A$268</definedName>
    <definedName name="_Toc144107025" localSheetId="2">'pto En Impacto'!$A$268</definedName>
    <definedName name="_Toc144107025" localSheetId="3">'pto En Impacto  adic'!$A$268</definedName>
    <definedName name="_Toc144107026" localSheetId="1">'ppro intervent'!$A$270</definedName>
    <definedName name="_Toc144107026" localSheetId="2">'pto En Impacto'!$A$270</definedName>
    <definedName name="_Toc144107026" localSheetId="3">'pto En Impacto  adic'!$A$270</definedName>
    <definedName name="_Toc144107027" localSheetId="1">'ppro intervent'!$A$272</definedName>
    <definedName name="_Toc144107027" localSheetId="2">'pto En Impacto'!$A$272</definedName>
    <definedName name="_Toc144107027" localSheetId="3">'pto En Impacto  adic'!$A$272</definedName>
    <definedName name="_Toc144107028" localSheetId="1">'ppro intervent'!$A$275</definedName>
    <definedName name="_Toc144107028" localSheetId="2">'pto En Impacto'!$A$275</definedName>
    <definedName name="_Toc144107028" localSheetId="3">'pto En Impacto  adic'!$A$275</definedName>
    <definedName name="_Toc144107029" localSheetId="1">'ppro intervent'!$A$277</definedName>
    <definedName name="_Toc144107029" localSheetId="2">'pto En Impacto'!$A$277</definedName>
    <definedName name="_Toc144107029" localSheetId="3">'pto En Impacto  adic'!$A$277</definedName>
    <definedName name="_Toc144107030" localSheetId="1">'ppro intervent'!$A$279</definedName>
    <definedName name="_Toc144107030" localSheetId="2">'pto En Impacto'!$A$279</definedName>
    <definedName name="_Toc144107030" localSheetId="3">'pto En Impacto  adic'!$A$279</definedName>
    <definedName name="_Toc144107031" localSheetId="1">'ppro intervent'!$A$281</definedName>
    <definedName name="_Toc144107031" localSheetId="2">'pto En Impacto'!$A$281</definedName>
    <definedName name="_Toc144107031" localSheetId="3">'pto En Impacto  adic'!$A$281</definedName>
    <definedName name="_Toc144107032" localSheetId="1">'ppro intervent'!$A$308</definedName>
    <definedName name="_Toc144107032" localSheetId="2">'pto En Impacto'!$A$308</definedName>
    <definedName name="_Toc144107032" localSheetId="3">'pto En Impacto  adic'!$A$308</definedName>
    <definedName name="_Toc144107033" localSheetId="1">'ppro intervent'!$A$313</definedName>
    <definedName name="_Toc144107033" localSheetId="2">'pto En Impacto'!$A$313</definedName>
    <definedName name="_Toc144107033" localSheetId="3">'pto En Impacto  adic'!$A$313</definedName>
    <definedName name="_Toc144107034" localSheetId="1">'ppro intervent'!$A$344</definedName>
    <definedName name="_Toc144107034" localSheetId="2">'pto En Impacto'!$A$344</definedName>
    <definedName name="_Toc144107034" localSheetId="3">'pto En Impacto  adic'!$A$344</definedName>
    <definedName name="_Toc144107035" localSheetId="1">'ppro intervent'!$A$346</definedName>
    <definedName name="_Toc144107035" localSheetId="2">'pto En Impacto'!$A$346</definedName>
    <definedName name="_Toc144107035" localSheetId="3">'pto En Impacto  adic'!$A$346</definedName>
    <definedName name="_Toc144107036" localSheetId="1">'ppro intervent'!$A$370</definedName>
    <definedName name="_Toc144107036" localSheetId="2">'pto En Impacto'!$A$370</definedName>
    <definedName name="_Toc144107036" localSheetId="3">'pto En Impacto  adic'!$A$370</definedName>
    <definedName name="_Toc144107037" localSheetId="1">'ppro intervent'!$A$379</definedName>
    <definedName name="_Toc144107037" localSheetId="2">'pto En Impacto'!$A$379</definedName>
    <definedName name="_Toc144107037" localSheetId="3">'pto En Impacto  adic'!$A$379</definedName>
    <definedName name="_Toc144107038" localSheetId="1">'ppro intervent'!$A$384</definedName>
    <definedName name="_Toc144107038" localSheetId="2">'pto En Impacto'!$A$384</definedName>
    <definedName name="_Toc144107038" localSheetId="3">'pto En Impacto  adic'!$A$384</definedName>
    <definedName name="_Toc144107039" localSheetId="1">'ppro intervent'!$A$388</definedName>
    <definedName name="_Toc144107039" localSheetId="2">'pto En Impacto'!$A$388</definedName>
    <definedName name="_Toc144107039" localSheetId="3">'pto En Impacto  adic'!$A$388</definedName>
    <definedName name="_Toc144107040" localSheetId="1">'ppro intervent'!$A$400</definedName>
    <definedName name="_Toc144107040" localSheetId="2">'pto En Impacto'!$A$400</definedName>
    <definedName name="_Toc144107040" localSheetId="3">'pto En Impacto  adic'!$A$400</definedName>
    <definedName name="_Toc144107041" localSheetId="1">'ppro intervent'!$A$404</definedName>
    <definedName name="_Toc144107041" localSheetId="2">'pto En Impacto'!$A$404</definedName>
    <definedName name="_Toc144107041" localSheetId="3">'pto En Impacto  adic'!$A$404</definedName>
    <definedName name="_Toc144107042" localSheetId="1">'ppro intervent'!$A$405</definedName>
    <definedName name="_Toc144107042" localSheetId="2">'pto En Impacto'!$A$405</definedName>
    <definedName name="_Toc144107042" localSheetId="3">'pto En Impacto  adic'!$A$405</definedName>
    <definedName name="_Toc144107043" localSheetId="1">'ppro intervent'!$A$406</definedName>
    <definedName name="_Toc144107043" localSheetId="2">'pto En Impacto'!$A$406</definedName>
    <definedName name="_Toc144107043" localSheetId="3">'pto En Impacto  adic'!$A$406</definedName>
    <definedName name="_Toc144107044" localSheetId="1">'ppro intervent'!$A$407</definedName>
    <definedName name="_Toc144107044" localSheetId="2">'pto En Impacto'!$A$407</definedName>
    <definedName name="_Toc144107044" localSheetId="3">'pto En Impacto  adic'!$A$407</definedName>
    <definedName name="_Toc144107045" localSheetId="1">'ppro intervent'!$A$408</definedName>
    <definedName name="_Toc144107045" localSheetId="2">'pto En Impacto'!$A$408</definedName>
    <definedName name="_Toc144107045" localSheetId="3">'pto En Impacto  adic'!$A$408</definedName>
    <definedName name="_Toc144107046" localSheetId="1">'ppro intervent'!$A$409</definedName>
    <definedName name="_Toc144107046" localSheetId="2">'pto En Impacto'!$A$409</definedName>
    <definedName name="_Toc144107046" localSheetId="3">'pto En Impacto  adic'!$A$409</definedName>
    <definedName name="_Toc144107047" localSheetId="1">'ppro intervent'!$A$410</definedName>
    <definedName name="_Toc144107047" localSheetId="2">'pto En Impacto'!$A$410</definedName>
    <definedName name="_Toc144107047" localSheetId="3">'pto En Impacto  adic'!$A$410</definedName>
    <definedName name="_Toc144107048" localSheetId="1">'ppro intervent'!$A$411</definedName>
    <definedName name="_Toc144107048" localSheetId="2">'pto En Impacto'!$A$411</definedName>
    <definedName name="_Toc144107048" localSheetId="3">'pto En Impacto  adic'!$A$411</definedName>
    <definedName name="_Toc144107049" localSheetId="1">'ppro intervent'!$A$412</definedName>
    <definedName name="_Toc144107049" localSheetId="2">'pto En Impacto'!$A$412</definedName>
    <definedName name="_Toc144107049" localSheetId="3">'pto En Impacto  adic'!$A$412</definedName>
    <definedName name="_Toc144107050" localSheetId="1">'ppro intervent'!$A$413</definedName>
    <definedName name="_Toc144107050" localSheetId="2">'pto En Impacto'!$A$413</definedName>
    <definedName name="_Toc144107050" localSheetId="3">'pto En Impacto  adic'!$A$413</definedName>
    <definedName name="_Toc144107051" localSheetId="1">'ppro intervent'!$A$414</definedName>
    <definedName name="_Toc144107051" localSheetId="2">'pto En Impacto'!$A$414</definedName>
    <definedName name="_Toc144107051" localSheetId="3">'pto En Impacto  adic'!$A$414</definedName>
    <definedName name="_Toc144107052" localSheetId="1">'ppro intervent'!$A$415</definedName>
    <definedName name="_Toc144107052" localSheetId="2">'pto En Impacto'!$A$415</definedName>
    <definedName name="_Toc144107052" localSheetId="3">'pto En Impacto  adic'!$A$415</definedName>
    <definedName name="_Toc144107053" localSheetId="1">'ppro intervent'!$A$416</definedName>
    <definedName name="_Toc144107053" localSheetId="2">'pto En Impacto'!$A$416</definedName>
    <definedName name="_Toc144107053" localSheetId="3">'pto En Impacto  adic'!$A$416</definedName>
    <definedName name="_Toc144107054" localSheetId="1">'ppro intervent'!$A$417</definedName>
    <definedName name="_Toc144107054" localSheetId="2">'pto En Impacto'!$A$417</definedName>
    <definedName name="_Toc144107054" localSheetId="3">'pto En Impacto  adic'!$A$417</definedName>
    <definedName name="_Toc144107055" localSheetId="1">'ppro intervent'!$A$418</definedName>
    <definedName name="_Toc144107055" localSheetId="2">'pto En Impacto'!$A$418</definedName>
    <definedName name="_Toc144107055" localSheetId="3">'pto En Impacto  adic'!$A$418</definedName>
    <definedName name="_Toc144107056" localSheetId="1">'ppro intervent'!$A$419</definedName>
    <definedName name="_Toc144107056" localSheetId="2">'pto En Impacto'!$A$419</definedName>
    <definedName name="_Toc144107056" localSheetId="3">'pto En Impacto  adic'!$A$419</definedName>
    <definedName name="_Toc144107057" localSheetId="1">'ppro intervent'!$A$420</definedName>
    <definedName name="_Toc144107057" localSheetId="2">'pto En Impacto'!$A$420</definedName>
    <definedName name="_Toc144107057" localSheetId="3">'pto En Impacto  adic'!$A$420</definedName>
    <definedName name="_Toc144107058" localSheetId="1">'ppro intervent'!$A$421</definedName>
    <definedName name="_Toc144107058" localSheetId="2">'pto En Impacto'!$A$421</definedName>
    <definedName name="_Toc144107058" localSheetId="3">'pto En Impacto  adic'!$A$421</definedName>
    <definedName name="_Toc144107060" localSheetId="1">'ppro intervent'!$A$425</definedName>
    <definedName name="_Toc144107060" localSheetId="2">'pto En Impacto'!$A$425</definedName>
    <definedName name="_Toc144107060" localSheetId="3">'pto En Impacto  adic'!$A$425</definedName>
    <definedName name="_Toc144107061" localSheetId="1">'ppro intervent'!$A$443</definedName>
    <definedName name="_Toc144107061" localSheetId="2">'pto En Impacto'!$A$443</definedName>
    <definedName name="_Toc144107061" localSheetId="3">'pto En Impacto  adic'!$A$443</definedName>
    <definedName name="_Toc144107062" localSheetId="1">'ppro intervent'!$A$460</definedName>
    <definedName name="_Toc144107062" localSheetId="2">'pto En Impacto'!$A$460</definedName>
    <definedName name="_Toc144107062" localSheetId="3">'pto En Impacto  adic'!$A$460</definedName>
    <definedName name="_Toc144107063" localSheetId="1">'ppro intervent'!$A$466</definedName>
    <definedName name="_Toc144107063" localSheetId="2">'pto En Impacto'!$A$466</definedName>
    <definedName name="_Toc144107063" localSheetId="3">'pto En Impacto  adic'!$A$466</definedName>
    <definedName name="_Toc144107064" localSheetId="1">'ppro intervent'!$A$474</definedName>
    <definedName name="_Toc144107064" localSheetId="2">'pto En Impacto'!$A$474</definedName>
    <definedName name="_Toc144107064" localSheetId="3">'pto En Impacto  adic'!$A$474</definedName>
    <definedName name="_Toc144107065" localSheetId="1">'ppro intervent'!$A$478</definedName>
    <definedName name="_Toc144107065" localSheetId="2">'pto En Impacto'!$A$478</definedName>
    <definedName name="_Toc144107065" localSheetId="3">'pto En Impacto  adic'!$A$478</definedName>
    <definedName name="_Toc144107066" localSheetId="1">'ppro intervent'!$A$482</definedName>
    <definedName name="_Toc144107066" localSheetId="2">'pto En Impacto'!$A$482</definedName>
    <definedName name="_Toc144107066" localSheetId="3">'pto En Impacto  adic'!$A$482</definedName>
    <definedName name="_Toc144107067" localSheetId="1">'ppro intervent'!$A$486</definedName>
    <definedName name="_Toc144107067" localSheetId="2">'pto En Impacto'!$A$486</definedName>
    <definedName name="_Toc144107067" localSheetId="3">'pto En Impacto  adic'!$A$486</definedName>
    <definedName name="_Toc144107068" localSheetId="1">'ppro intervent'!$A$495</definedName>
    <definedName name="_Toc144107068" localSheetId="2">'pto En Impacto'!$A$495</definedName>
    <definedName name="_Toc144107068" localSheetId="3">'pto En Impacto  adic'!$A$495</definedName>
    <definedName name="_Toc144107069" localSheetId="1">'ppro intervent'!$A$501</definedName>
    <definedName name="_Toc144107069" localSheetId="2">'pto En Impacto'!$A$501</definedName>
    <definedName name="_Toc144107069" localSheetId="3">'pto En Impacto  adic'!$A$501</definedName>
    <definedName name="_Toc144107070" localSheetId="1">'ppro intervent'!$A$505</definedName>
    <definedName name="_Toc144107070" localSheetId="2">'pto En Impacto'!$A$505</definedName>
    <definedName name="_Toc144107070" localSheetId="3">'pto En Impacto  adic'!$A$505</definedName>
    <definedName name="_Toc144107071" localSheetId="1">'ppro intervent'!$A$509</definedName>
    <definedName name="_Toc144107071" localSheetId="2">'pto En Impacto'!$A$509</definedName>
    <definedName name="_Toc144107071" localSheetId="3">'pto En Impacto  adic'!$A$509</definedName>
    <definedName name="_Toc144107072" localSheetId="1">'ppro intervent'!$A$514</definedName>
    <definedName name="_Toc144107072" localSheetId="2">'pto En Impacto'!$A$514</definedName>
    <definedName name="_Toc144107072" localSheetId="3">'pto En Impacto  adic'!$A$514</definedName>
    <definedName name="_Toc144107073" localSheetId="1">'ppro intervent'!$A$518</definedName>
    <definedName name="_Toc144107073" localSheetId="2">'pto En Impacto'!$A$518</definedName>
    <definedName name="_Toc144107073" localSheetId="3">'pto En Impacto  adic'!$A$518</definedName>
    <definedName name="_Toc144107074" localSheetId="1">'ppro intervent'!$A$543</definedName>
    <definedName name="_Toc144107074" localSheetId="2">'pto En Impacto'!$A$543</definedName>
    <definedName name="_Toc144107074" localSheetId="3">'pto En Impacto  adic'!$A$543</definedName>
    <definedName name="_Toc144107075" localSheetId="1">'ppro intervent'!$A$547</definedName>
    <definedName name="_Toc144107075" localSheetId="2">'pto En Impacto'!$A$547</definedName>
    <definedName name="_Toc144107075" localSheetId="3">'pto En Impacto  adic'!$A$547</definedName>
    <definedName name="_Toc144107076" localSheetId="1">'ppro intervent'!$A$549</definedName>
    <definedName name="_Toc144107076" localSheetId="2">'pto En Impacto'!$A$549</definedName>
    <definedName name="_Toc144107076" localSheetId="3">'pto En Impacto  adic'!$A$549</definedName>
    <definedName name="_Toc144107077" localSheetId="1">'ppro intervent'!$A$551</definedName>
    <definedName name="_Toc144107077" localSheetId="2">'pto En Impacto'!$A$551</definedName>
    <definedName name="_Toc144107077" localSheetId="3">'pto En Impacto  adic'!$A$551</definedName>
    <definedName name="_Toc144107078" localSheetId="1">'ppro intervent'!$A$559</definedName>
    <definedName name="_Toc144107078" localSheetId="2">'pto En Impacto'!$A$559</definedName>
    <definedName name="_Toc144107078" localSheetId="3">'pto En Impacto  adic'!$A$559</definedName>
    <definedName name="_Toc144107079" localSheetId="1">'ppro intervent'!$A$561</definedName>
    <definedName name="_Toc144107079" localSheetId="2">'pto En Impacto'!$A$561</definedName>
    <definedName name="_Toc144107079" localSheetId="3">'pto En Impacto  adic'!$A$561</definedName>
    <definedName name="_Toc144107080" localSheetId="1">'ppro intervent'!$A$573</definedName>
    <definedName name="_Toc144107080" localSheetId="2">'pto En Impacto'!$A$573</definedName>
    <definedName name="_Toc144107080" localSheetId="3">'pto En Impacto  adic'!$A$573</definedName>
    <definedName name="_Toc144107081" localSheetId="1">'ppro intervent'!$A$577</definedName>
    <definedName name="_Toc144107081" localSheetId="2">'pto En Impacto'!$A$577</definedName>
    <definedName name="_Toc144107081" localSheetId="3">'pto En Impacto  adic'!$A$577</definedName>
    <definedName name="_Toc144107082" localSheetId="1">'ppro intervent'!$A$581</definedName>
    <definedName name="_Toc144107082" localSheetId="2">'pto En Impacto'!$A$581</definedName>
    <definedName name="_Toc144107082" localSheetId="3">'pto En Impacto  adic'!$A$581</definedName>
    <definedName name="_Toc144107083" localSheetId="1">'ppro intervent'!$A$587</definedName>
    <definedName name="_Toc144107083" localSheetId="2">'pto En Impacto'!$A$587</definedName>
    <definedName name="_Toc144107083" localSheetId="3">'pto En Impacto  adic'!$A$587</definedName>
    <definedName name="_Toc144107084" localSheetId="1">'ppro intervent'!$A$595</definedName>
    <definedName name="_Toc144107084" localSheetId="2">'pto En Impacto'!$A$595</definedName>
    <definedName name="_Toc144107084" localSheetId="3">'pto En Impacto  adic'!$A$595</definedName>
    <definedName name="_Toc144107085" localSheetId="1">'ppro intervent'!$A$599</definedName>
    <definedName name="_Toc144107085" localSheetId="2">'pto En Impacto'!$A$599</definedName>
    <definedName name="_Toc144107085" localSheetId="3">'pto En Impacto  adic'!$A$599</definedName>
    <definedName name="_Toc144107086" localSheetId="1">'ppro intervent'!$A$603</definedName>
    <definedName name="_Toc144107086" localSheetId="2">'pto En Impacto'!$A$603</definedName>
    <definedName name="_Toc144107086" localSheetId="3">'pto En Impacto  adic'!$A$603</definedName>
    <definedName name="_Toc144107087" localSheetId="1">'ppro intervent'!$A$607</definedName>
    <definedName name="_Toc144107087" localSheetId="2">'pto En Impacto'!$A$607</definedName>
    <definedName name="_Toc144107087" localSheetId="3">'pto En Impacto  adic'!$A$607</definedName>
    <definedName name="_Toc144107088" localSheetId="1">'ppro intervent'!$A$611</definedName>
    <definedName name="_Toc144107088" localSheetId="2">'pto En Impacto'!$A$611</definedName>
    <definedName name="_Toc144107088" localSheetId="3">'pto En Impacto  adic'!$A$611</definedName>
    <definedName name="_Toc144107089" localSheetId="1">'ppro intervent'!$A$615</definedName>
    <definedName name="_Toc144107089" localSheetId="2">'pto En Impacto'!$A$615</definedName>
    <definedName name="_Toc144107089" localSheetId="3">'pto En Impacto  adic'!$A$615</definedName>
    <definedName name="_Toc144107090" localSheetId="1">'ppro intervent'!$A$627</definedName>
    <definedName name="_Toc144107090" localSheetId="2">'pto En Impacto'!$A$627</definedName>
    <definedName name="_Toc144107090" localSheetId="3">'pto En Impacto  adic'!$A$627</definedName>
    <definedName name="_Toc144107091" localSheetId="1">'ppro intervent'!$A$649</definedName>
    <definedName name="_Toc144107091" localSheetId="2">'pto En Impacto'!$A$649</definedName>
    <definedName name="_Toc144107091" localSheetId="3">'pto En Impacto  adic'!$A$649</definedName>
    <definedName name="_Toc144107092" localSheetId="1">'ppro intervent'!$A$657</definedName>
    <definedName name="_Toc144107092" localSheetId="2">'pto En Impacto'!$A$657</definedName>
    <definedName name="_Toc144107092" localSheetId="3">'pto En Impacto  adic'!$A$657</definedName>
    <definedName name="_Toc144107093" localSheetId="1">'ppro intervent'!$A$669</definedName>
    <definedName name="_Toc144107093" localSheetId="2">'pto En Impacto'!$A$669</definedName>
    <definedName name="_Toc144107093" localSheetId="3">'pto En Impacto  adic'!$A$669</definedName>
    <definedName name="_Toc144107094" localSheetId="1">'ppro intervent'!$A$675</definedName>
    <definedName name="_Toc144107094" localSheetId="2">'pto En Impacto'!$A$675</definedName>
    <definedName name="_Toc144107094" localSheetId="3">'pto En Impacto  adic'!$A$675</definedName>
    <definedName name="_Toc144107095" localSheetId="1">'ppro intervent'!$A$681</definedName>
    <definedName name="_Toc144107095" localSheetId="2">'pto En Impacto'!$A$681</definedName>
    <definedName name="_Toc144107095" localSheetId="3">'pto En Impacto  adic'!$A$681</definedName>
    <definedName name="_Toc144107096" localSheetId="1">'ppro intervent'!$A$699</definedName>
    <definedName name="_Toc144107096" localSheetId="2">'pto En Impacto'!$A$699</definedName>
    <definedName name="_Toc144107096" localSheetId="3">'pto En Impacto  adic'!$A$699</definedName>
    <definedName name="_Toc144107097" localSheetId="1">'ppro intervent'!$A$711</definedName>
    <definedName name="_Toc144107097" localSheetId="2">'pto En Impacto'!$A$711</definedName>
    <definedName name="_Toc144107097" localSheetId="3">'pto En Impacto  adic'!$A$711</definedName>
    <definedName name="_Toc144107098" localSheetId="1">'ppro intervent'!$A$717</definedName>
    <definedName name="_Toc144107098" localSheetId="2">'pto En Impacto'!$A$717</definedName>
    <definedName name="_Toc144107098" localSheetId="3">'pto En Impacto  adic'!$A$717</definedName>
    <definedName name="_Toc144107099" localSheetId="1">'ppro intervent'!$A$730</definedName>
    <definedName name="_Toc144107099" localSheetId="2">'pto En Impacto'!$A$730</definedName>
    <definedName name="_Toc144107099" localSheetId="3">'pto En Impacto  adic'!$A$730</definedName>
    <definedName name="_Toc144107100" localSheetId="1">'ppro intervent'!$A$736</definedName>
    <definedName name="_Toc144107100" localSheetId="2">'pto En Impacto'!$A$736</definedName>
    <definedName name="_Toc144107100" localSheetId="3">'pto En Impacto  adic'!$A$736</definedName>
    <definedName name="_Toc144107101" localSheetId="1">'ppro intervent'!$A$743</definedName>
    <definedName name="_Toc144107101" localSheetId="2">'pto En Impacto'!$A$743</definedName>
    <definedName name="_Toc144107101" localSheetId="3">'pto En Impacto  adic'!$A$743</definedName>
    <definedName name="_Toc144107102" localSheetId="1">'ppro intervent'!$A$745</definedName>
    <definedName name="_Toc144107102" localSheetId="2">'pto En Impacto'!$A$745</definedName>
    <definedName name="_Toc144107102" localSheetId="3">'pto En Impacto  adic'!$A$745</definedName>
    <definedName name="_Toc144107103" localSheetId="1">'ppro intervent'!$A$748</definedName>
    <definedName name="_Toc144107103" localSheetId="2">'pto En Impacto'!$A$748</definedName>
    <definedName name="_Toc144107103" localSheetId="3">'pto En Impacto  adic'!$A$748</definedName>
    <definedName name="_Toc144107104" localSheetId="1">'ppro intervent'!$A$777</definedName>
    <definedName name="_Toc144107104" localSheetId="2">'pto En Impacto'!$A$777</definedName>
    <definedName name="_Toc144107104" localSheetId="3">'pto En Impacto  adic'!$A$777</definedName>
    <definedName name="_Toc144107105" localSheetId="1">'ppro intervent'!$A$819</definedName>
    <definedName name="_Toc144107105" localSheetId="2">'pto En Impacto'!$A$819</definedName>
    <definedName name="_Toc144107105" localSheetId="3">'pto En Impacto  adic'!$A$819</definedName>
    <definedName name="_Toc144107106" localSheetId="1">'ppro intervent'!$A$1034</definedName>
    <definedName name="_Toc144107106" localSheetId="2">'pto En Impacto'!$A$1034</definedName>
    <definedName name="_Toc144107106" localSheetId="3">'pto En Impacto  adic'!$A$1034</definedName>
    <definedName name="_xlnm.Print_Area" localSheetId="0">'FACTOR MULTIPLICADOR'!$A$1:$K$57</definedName>
    <definedName name="_xlnm.Print_Area" localSheetId="1">'ppro intervent'!$A$2:$I$42</definedName>
    <definedName name="_xlnm.Print_Area" localSheetId="2">'pto En Impacto'!$A$2:$I$54</definedName>
    <definedName name="_xlnm.Print_Area" localSheetId="3">'pto En Impacto  adic'!$A$2:$I$53</definedName>
    <definedName name="TARIFAS">[1]TARIFAS!$A$1:$F$52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5" l="1"/>
  <c r="I3" i="5"/>
  <c r="H22" i="5" s="1"/>
  <c r="I34" i="5"/>
  <c r="I33" i="5"/>
  <c r="I29" i="5"/>
  <c r="G22" i="5"/>
  <c r="H20" i="5"/>
  <c r="G20" i="5"/>
  <c r="H9" i="5"/>
  <c r="G9" i="5"/>
  <c r="G8" i="5"/>
  <c r="I8" i="5" s="1"/>
  <c r="F8" i="5"/>
  <c r="F21" i="5" s="1"/>
  <c r="G21" i="5" s="1"/>
  <c r="I21" i="5" s="1"/>
  <c r="A2" i="5"/>
  <c r="E35" i="4"/>
  <c r="I35" i="4" s="1"/>
  <c r="I34" i="4"/>
  <c r="I33" i="4"/>
  <c r="I29" i="4"/>
  <c r="H22" i="4"/>
  <c r="G22" i="4"/>
  <c r="H20" i="4"/>
  <c r="G20" i="4"/>
  <c r="H9" i="4"/>
  <c r="G9" i="4"/>
  <c r="F8" i="4"/>
  <c r="F21" i="4" s="1"/>
  <c r="G21" i="4" s="1"/>
  <c r="I21" i="4" s="1"/>
  <c r="A2" i="4"/>
  <c r="I9" i="5" l="1"/>
  <c r="I16" i="5" s="1"/>
  <c r="I22" i="5"/>
  <c r="I35" i="5"/>
  <c r="I37" i="5" s="1"/>
  <c r="I20" i="5"/>
  <c r="I24" i="5"/>
  <c r="I20" i="4"/>
  <c r="I9" i="4"/>
  <c r="I22" i="4"/>
  <c r="I37" i="4"/>
  <c r="G8" i="4"/>
  <c r="I8" i="4" s="1"/>
  <c r="I16" i="4" s="1"/>
  <c r="A2" i="1"/>
  <c r="G9" i="1"/>
  <c r="H9" i="1"/>
  <c r="H22" i="1"/>
  <c r="H20" i="1"/>
  <c r="E35" i="1"/>
  <c r="I21" i="2"/>
  <c r="I54" i="2" s="1"/>
  <c r="I56" i="2" s="1"/>
  <c r="F8" i="1" s="1"/>
  <c r="G8" i="1" s="1"/>
  <c r="I8" i="1" s="1"/>
  <c r="I47" i="2"/>
  <c r="I46" i="2"/>
  <c r="J44" i="2"/>
  <c r="I44" i="2"/>
  <c r="I48" i="2" s="1"/>
  <c r="I41" i="2"/>
  <c r="R30" i="2"/>
  <c r="I25" i="2"/>
  <c r="P13" i="2"/>
  <c r="O13" i="2"/>
  <c r="I8" i="2"/>
  <c r="I7" i="2"/>
  <c r="I40" i="5" l="1"/>
  <c r="I41" i="5" s="1"/>
  <c r="I42" i="5" s="1"/>
  <c r="I24" i="4"/>
  <c r="I40" i="4" s="1"/>
  <c r="I41" i="4" s="1"/>
  <c r="I42" i="4" s="1"/>
  <c r="I9" i="1"/>
  <c r="I10" i="2"/>
  <c r="I57" i="2" l="1"/>
  <c r="I33" i="1"/>
  <c r="I34" i="1"/>
  <c r="I35" i="1"/>
  <c r="G22" i="1" l="1"/>
  <c r="I22" i="1" s="1"/>
  <c r="F21" i="1"/>
  <c r="G21" i="1" s="1"/>
  <c r="I21" i="1" s="1"/>
  <c r="G20" i="1"/>
  <c r="I20" i="1" s="1"/>
  <c r="I16" i="1"/>
  <c r="I37" i="1"/>
  <c r="I29" i="1" l="1"/>
  <c r="I24" i="1"/>
  <c r="I40" i="1" l="1"/>
  <c r="I41" i="1" l="1"/>
  <c r="I42" i="1" s="1"/>
</calcChain>
</file>

<file path=xl/sharedStrings.xml><?xml version="1.0" encoding="utf-8"?>
<sst xmlns="http://schemas.openxmlformats.org/spreadsheetml/2006/main" count="267" uniqueCount="117">
  <si>
    <t>FACTOR MULTIPLICADOR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</si>
  <si>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</si>
  <si>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</si>
  <si>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</si>
  <si>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</si>
  <si>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</si>
  <si>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</si>
  <si>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</si>
  <si>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</si>
  <si>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</si>
  <si>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</t>
  </si>
  <si>
    <t>1.4.</t>
  </si>
  <si>
    <t>Intereses de cesantía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</si>
  <si>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</si>
  <si>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</si>
  <si>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</si>
  <si>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</si>
  <si>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</si>
  <si>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</si>
  <si>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</si>
  <si>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</si>
  <si>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</si>
  <si>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</si>
  <si>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</si>
  <si>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ICBF</t>
  </si>
  <si>
    <t>1.11.</t>
  </si>
  <si>
    <t>Otros (Auxilios varios, prestaciones extralegales, Incapacidades no cubiertas)</t>
  </si>
  <si>
    <t>1.12.</t>
  </si>
  <si>
    <t>Dotación</t>
  </si>
  <si>
    <t>Servicio medico 1er mes</t>
  </si>
  <si>
    <t>Examenes de ingreso</t>
  </si>
  <si>
    <t>Certificado de trabajo en alturas</t>
  </si>
  <si>
    <t>Sub-total</t>
  </si>
  <si>
    <t>2.</t>
  </si>
  <si>
    <t>Gastos Directos</t>
  </si>
  <si>
    <t>2.1.</t>
  </si>
  <si>
    <t>Arriendo oficina</t>
  </si>
  <si>
    <t>3.</t>
  </si>
  <si>
    <t>Gastos Generales</t>
  </si>
  <si>
    <t xml:space="preserve">Asesoria Contable Tributaria  y Juridica </t>
  </si>
  <si>
    <t>PAGAR</t>
  </si>
  <si>
    <t>*1000</t>
  </si>
  <si>
    <t xml:space="preserve">Equipos y mantenimiento Oficina </t>
  </si>
  <si>
    <t>LE RETIENE</t>
  </si>
  <si>
    <t>INDUSTRIA Y COMERCIO</t>
  </si>
  <si>
    <t>Gastos de vehículo</t>
  </si>
  <si>
    <t>Seguros de robo e incendio</t>
  </si>
  <si>
    <t>Documentación Técnica</t>
  </si>
  <si>
    <t>Papelería y útiles de oficina</t>
  </si>
  <si>
    <t>Personal Administrativo no facturado</t>
  </si>
  <si>
    <t>Personal Profesional no facturado</t>
  </si>
  <si>
    <t>Depreciación de muebles y equipos</t>
  </si>
  <si>
    <t>Licenciamiento de software</t>
  </si>
  <si>
    <t>Correo y otros</t>
  </si>
  <si>
    <t>Gastos bancarios</t>
  </si>
  <si>
    <t>Gastos de Representación</t>
  </si>
  <si>
    <t>4.</t>
  </si>
  <si>
    <t>Costos Directos no Reembolsables</t>
  </si>
  <si>
    <t>Poliza de Calidad</t>
  </si>
  <si>
    <t>Póliza Cumplimiento</t>
  </si>
  <si>
    <t>Póliza Salarios y prestaciones Sociales</t>
  </si>
  <si>
    <t>Estampillas</t>
  </si>
  <si>
    <t>5.</t>
  </si>
  <si>
    <t>Honorarios (Utilidad del consultor y costos no previstos)</t>
  </si>
  <si>
    <t>F. M  T  O  T  A  L  CALCULADO</t>
  </si>
  <si>
    <t>F. M  T  O  T  A  L  ASUMIDO</t>
  </si>
  <si>
    <t>PLAZO</t>
  </si>
  <si>
    <t>CANTIDADES ORIGINALES  CONTRATO DE INTERVENTORÍA</t>
  </si>
  <si>
    <t>PERSONAL PROFESIONAL (1)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</si>
  <si>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</si>
  <si>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</si>
  <si>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</si>
  <si>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</si>
  <si>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</si>
  <si>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</si>
  <si>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</si>
  <si>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</si>
  <si>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</si>
  <si>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</si>
  <si>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</si>
  <si>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</si>
  <si>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</si>
  <si>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</si>
  <si>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</si>
  <si>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</si>
  <si>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Residente 1</t>
  </si>
  <si>
    <t>SUBTOTAL COSTO PERSONAL PROFESIONAL (1)</t>
  </si>
  <si>
    <t>PERSONAL TÉCNICO (2)</t>
  </si>
  <si>
    <t>Personal técnico</t>
  </si>
  <si>
    <t>SUELDOS BÁSICOS</t>
  </si>
  <si>
    <t>No DE MESES</t>
  </si>
  <si>
    <t>Inspector 1</t>
  </si>
  <si>
    <t>Trabajador social - Recursos Humanos</t>
  </si>
  <si>
    <t>Profesional SISO - SG-SST.</t>
  </si>
  <si>
    <t>SUBTOTAL COSTO PERSONAL TECNICO (2)</t>
  </si>
  <si>
    <t>PERSONAL ADMINISTRATIVO (3)</t>
  </si>
  <si>
    <t xml:space="preserve">Personal administrativo </t>
  </si>
  <si>
    <t>SUBTOTAL COSTO ADMINISTRATIVO (3)</t>
  </si>
  <si>
    <t>OTROS COSTOS DIRECTOS (4)</t>
  </si>
  <si>
    <t>Otros Costos Directos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</si>
  <si>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</si>
  <si>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</si>
  <si>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</si>
  <si>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</si>
  <si>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</si>
  <si>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</si>
  <si>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</si>
  <si>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</si>
  <si>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</si>
  <si>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</si>
  <si>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</si>
  <si>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</si>
  <si>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</si>
  <si>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</si>
  <si>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2.2. Edición de Informes, Papelería, Reproducción de Documentos, Planos, Fotografías, se reembolsarán según su costo real, contra la presentación de facturas y soportes respectivos. </t>
  </si>
  <si>
    <t xml:space="preserve">2.3. El personal de interventoría NO tendrá prima regional y los costos correspondientes a las jornadas adicionales de trabajo no se reconocerán.. </t>
  </si>
  <si>
    <r>
      <t>INTERVENTORÍA TÉCNICA, ADMINISTRATIVA JURIDICA Y FINANCIERA PARA EL PROYECTO DE MANTENIMIENTO Y OBRAS VARIAS DE LA PLANTA FÍSICA DE LAS INSTITUCIONES EDUCATIVAS ANDRES BELLO Y SANTO DOMINGO SAVIO</t>
    </r>
    <r>
      <rPr>
        <sz val="12"/>
        <color rgb="FF000000"/>
        <rFont val="Arial"/>
        <family val="2"/>
      </rPr>
      <t xml:space="preserve"> DE PROPIEDAD DEL</t>
    </r>
    <r>
      <rPr>
        <b/>
        <sz val="12"/>
        <color indexed="8"/>
        <rFont val="Arial"/>
        <family val="2"/>
      </rPr>
      <t xml:space="preserve"> MUNICIPIO DE MANIZALES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</si>
</sst>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.00;[Red]&quot;$&quot;\ \-#,##0.00"/>
    <numFmt numFmtId="168" formatCode="&quot;$&quot;\ #,##0.00"/>
    <numFmt numFmtId="169" formatCode="&quot;$&quot;\ #,##0;[Red]&quot;$&quot;\ \-#,##0"/>
    <numFmt numFmtId="170" formatCode="_([$$-240A]\ * #,##0_);_([$$-240A]\ * \(#,##0\);_([$$-240A]\ * &quot;-&quot;??_);_(@_)"/>
    <numFmt numFmtId="171" formatCode="0.000"/>
    <numFmt numFmtId="172" formatCode="0.0"/>
    <numFmt numFmtId="173" formatCode="_-[$$-240A]* #,##0.00_-;\-[$$-240A]* #,##0.00_-;_-[$$-240A]* &quot;-&quot;??_-;_-@_-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u/>
      <sz val="11"/>
      <color indexed="8"/>
      <name val="Arial"/>
      <family val="2"/>
    </font>
    <font>
      <sz val="11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164" fontId="7" fillId="0" borderId="0" applyFont="0" applyFill="0" applyBorder="0" applyAlignment="0" applyProtection="0"/>
    <xf numFmtId="0" fontId="4" fillId="0" borderId="0" applyNumberFormat="0" applyFill="0" applyBorder="0" applyProtection="0">
      <alignment vertical="top"/>
    </xf>
    <xf numFmtId="0" fontId="7" fillId="0" borderId="0"/>
    <xf numFmtId="9" fontId="7" fillId="0" borderId="0" applyFont="0" applyFill="0" applyBorder="0" applyAlignment="0" applyProtection="0"/>
    <xf numFmtId="0" fontId="7" fillId="0" borderId="0"/>
  </cellStyleXfs>
  <cellXfs count="193">
    <xf numFmtId="0" fontId="0" fillId="0" borderId="0" xfId="0"/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167" fontId="6" fillId="0" borderId="1" xfId="0" applyNumberFormat="1" applyFont="1" applyBorder="1" applyAlignment="1">
      <alignment horizontal="right" wrapText="1"/>
    </xf>
    <xf numFmtId="3" fontId="6" fillId="0" borderId="1" xfId="0" applyNumberFormat="1" applyFont="1" applyBorder="1" applyAlignment="1">
      <alignment wrapText="1"/>
    </xf>
    <xf numFmtId="10" fontId="6" fillId="0" borderId="1" xfId="0" applyNumberFormat="1" applyFont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170" fontId="6" fillId="0" borderId="1" xfId="0" applyNumberFormat="1" applyFont="1" applyBorder="1" applyAlignment="1">
      <alignment wrapText="1"/>
    </xf>
    <xf numFmtId="4" fontId="6" fillId="0" borderId="1" xfId="0" applyNumberFormat="1" applyFont="1" applyBorder="1" applyAlignment="1">
      <alignment horizontal="center" wrapText="1"/>
    </xf>
    <xf numFmtId="169" fontId="6" fillId="0" borderId="1" xfId="0" applyNumberFormat="1" applyFont="1" applyBorder="1" applyAlignment="1">
      <alignment horizontal="right" wrapText="1"/>
    </xf>
    <xf numFmtId="0" fontId="6" fillId="3" borderId="1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2" fontId="8" fillId="0" borderId="0" xfId="0" applyNumberFormat="1" applyFont="1"/>
    <xf numFmtId="0" fontId="9" fillId="0" borderId="0" xfId="0" applyFont="1" applyAlignment="1">
      <alignment wrapText="1"/>
    </xf>
    <xf numFmtId="168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3" borderId="7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6" fillId="0" borderId="6" xfId="0" applyFont="1" applyBorder="1" applyAlignment="1">
      <alignment horizontal="left" vertical="center" wrapText="1"/>
    </xf>
    <xf numFmtId="165" fontId="6" fillId="0" borderId="7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wrapText="1"/>
    </xf>
    <xf numFmtId="167" fontId="6" fillId="0" borderId="7" xfId="0" applyNumberFormat="1" applyFont="1" applyBorder="1" applyAlignment="1">
      <alignment horizontal="right" wrapText="1"/>
    </xf>
    <xf numFmtId="0" fontId="5" fillId="0" borderId="6" xfId="0" applyFont="1" applyBorder="1" applyAlignment="1">
      <alignment wrapText="1"/>
    </xf>
    <xf numFmtId="165" fontId="5" fillId="0" borderId="7" xfId="0" applyNumberFormat="1" applyFont="1" applyBorder="1" applyAlignment="1">
      <alignment horizontal="right" vertical="center" wrapText="1"/>
    </xf>
    <xf numFmtId="169" fontId="5" fillId="0" borderId="7" xfId="0" applyNumberFormat="1" applyFont="1" applyBorder="1" applyAlignment="1">
      <alignment horizontal="right" wrapText="1"/>
    </xf>
    <xf numFmtId="0" fontId="5" fillId="0" borderId="7" xfId="0" applyFont="1" applyBorder="1" applyAlignment="1">
      <alignment horizontal="center"/>
    </xf>
    <xf numFmtId="0" fontId="6" fillId="0" borderId="8" xfId="0" applyFont="1" applyBorder="1"/>
    <xf numFmtId="165" fontId="5" fillId="0" borderId="9" xfId="0" applyNumberFormat="1" applyFont="1" applyBorder="1" applyAlignment="1">
      <alignment horizontal="right" vertical="center"/>
    </xf>
    <xf numFmtId="9" fontId="6" fillId="0" borderId="2" xfId="0" applyNumberFormat="1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 wrapText="1"/>
    </xf>
    <xf numFmtId="0" fontId="6" fillId="0" borderId="18" xfId="0" applyFont="1" applyBorder="1" applyAlignment="1">
      <alignment wrapText="1"/>
    </xf>
    <xf numFmtId="165" fontId="5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wrapText="1"/>
    </xf>
    <xf numFmtId="0" fontId="6" fillId="0" borderId="8" xfId="0" applyFont="1" applyBorder="1" applyAlignment="1">
      <alignment wrapText="1"/>
    </xf>
    <xf numFmtId="165" fontId="5" fillId="3" borderId="9" xfId="0" applyNumberFormat="1" applyFont="1" applyFill="1" applyBorder="1" applyAlignment="1">
      <alignment horizontal="right" vertical="center"/>
    </xf>
    <xf numFmtId="0" fontId="7" fillId="0" borderId="0" xfId="3"/>
    <xf numFmtId="0" fontId="14" fillId="5" borderId="30" xfId="3" applyFont="1" applyFill="1" applyBorder="1"/>
    <xf numFmtId="0" fontId="15" fillId="5" borderId="31" xfId="3" applyFont="1" applyFill="1" applyBorder="1"/>
    <xf numFmtId="0" fontId="12" fillId="5" borderId="32" xfId="3" applyFont="1" applyFill="1" applyBorder="1" applyAlignment="1">
      <alignment horizontal="center"/>
    </xf>
    <xf numFmtId="0" fontId="13" fillId="5" borderId="32" xfId="3" applyFont="1" applyFill="1" applyBorder="1"/>
    <xf numFmtId="0" fontId="13" fillId="5" borderId="33" xfId="3" applyFont="1" applyFill="1" applyBorder="1"/>
    <xf numFmtId="0" fontId="12" fillId="5" borderId="34" xfId="3" applyFont="1" applyFill="1" applyBorder="1" applyAlignment="1">
      <alignment horizontal="right"/>
    </xf>
    <xf numFmtId="0" fontId="13" fillId="6" borderId="35" xfId="3" applyFont="1" applyFill="1" applyBorder="1" applyAlignment="1">
      <alignment horizontal="left"/>
    </xf>
    <xf numFmtId="0" fontId="14" fillId="0" borderId="6" xfId="3" applyFont="1" applyBorder="1" applyAlignment="1">
      <alignment horizontal="left"/>
    </xf>
    <xf numFmtId="10" fontId="14" fillId="0" borderId="7" xfId="3" applyNumberFormat="1" applyFont="1" applyBorder="1"/>
    <xf numFmtId="10" fontId="14" fillId="0" borderId="3" xfId="3" applyNumberFormat="1" applyFont="1" applyBorder="1"/>
    <xf numFmtId="0" fontId="14" fillId="0" borderId="3" xfId="3" applyFont="1" applyBorder="1" applyAlignment="1">
      <alignment horizontal="left"/>
    </xf>
    <xf numFmtId="0" fontId="15" fillId="0" borderId="3" xfId="3" applyFont="1" applyBorder="1"/>
    <xf numFmtId="10" fontId="14" fillId="0" borderId="4" xfId="3" applyNumberFormat="1" applyFont="1" applyBorder="1"/>
    <xf numFmtId="9" fontId="7" fillId="0" borderId="0" xfId="3" applyNumberFormat="1"/>
    <xf numFmtId="10" fontId="14" fillId="0" borderId="34" xfId="3" applyNumberFormat="1" applyFont="1" applyBorder="1"/>
    <xf numFmtId="0" fontId="14" fillId="6" borderId="20" xfId="3" applyFont="1" applyFill="1" applyBorder="1"/>
    <xf numFmtId="0" fontId="15" fillId="6" borderId="39" xfId="3" applyFont="1" applyFill="1" applyBorder="1"/>
    <xf numFmtId="0" fontId="15" fillId="6" borderId="16" xfId="3" applyFont="1" applyFill="1" applyBorder="1"/>
    <xf numFmtId="10" fontId="13" fillId="6" borderId="9" xfId="3" applyNumberFormat="1" applyFont="1" applyFill="1" applyBorder="1"/>
    <xf numFmtId="9" fontId="1" fillId="0" borderId="0" xfId="4" applyFont="1"/>
    <xf numFmtId="0" fontId="14" fillId="0" borderId="40" xfId="3" applyFont="1" applyBorder="1"/>
    <xf numFmtId="0" fontId="15" fillId="0" borderId="0" xfId="3" applyFont="1"/>
    <xf numFmtId="0" fontId="14" fillId="0" borderId="0" xfId="3" applyFont="1"/>
    <xf numFmtId="10" fontId="14" fillId="0" borderId="0" xfId="3" applyNumberFormat="1" applyFont="1"/>
    <xf numFmtId="10" fontId="14" fillId="0" borderId="41" xfId="3" applyNumberFormat="1" applyFont="1" applyBorder="1"/>
    <xf numFmtId="2" fontId="14" fillId="0" borderId="6" xfId="3" applyNumberFormat="1" applyFont="1" applyBorder="1" applyAlignment="1">
      <alignment horizontal="left"/>
    </xf>
    <xf numFmtId="0" fontId="7" fillId="0" borderId="0" xfId="3" applyAlignment="1">
      <alignment horizontal="center"/>
    </xf>
    <xf numFmtId="10" fontId="7" fillId="0" borderId="0" xfId="3" applyNumberFormat="1"/>
    <xf numFmtId="0" fontId="14" fillId="0" borderId="27" xfId="3" applyFont="1" applyBorder="1"/>
    <xf numFmtId="0" fontId="15" fillId="0" borderId="28" xfId="3" applyFont="1" applyBorder="1"/>
    <xf numFmtId="0" fontId="14" fillId="0" borderId="28" xfId="3" applyFont="1" applyBorder="1"/>
    <xf numFmtId="10" fontId="14" fillId="0" borderId="28" xfId="3" applyNumberFormat="1" applyFont="1" applyBorder="1"/>
    <xf numFmtId="10" fontId="14" fillId="0" borderId="29" xfId="3" applyNumberFormat="1" applyFont="1" applyBorder="1"/>
    <xf numFmtId="0" fontId="13" fillId="0" borderId="43" xfId="3" applyFont="1" applyBorder="1"/>
    <xf numFmtId="0" fontId="12" fillId="0" borderId="32" xfId="3" applyFont="1" applyBorder="1"/>
    <xf numFmtId="0" fontId="15" fillId="0" borderId="32" xfId="3" applyFont="1" applyBorder="1"/>
    <xf numFmtId="0" fontId="14" fillId="0" borderId="32" xfId="3" applyFont="1" applyBorder="1"/>
    <xf numFmtId="10" fontId="14" fillId="0" borderId="32" xfId="3" applyNumberFormat="1" applyFont="1" applyBorder="1"/>
    <xf numFmtId="10" fontId="14" fillId="0" borderId="44" xfId="3" applyNumberFormat="1" applyFont="1" applyBorder="1"/>
    <xf numFmtId="0" fontId="13" fillId="6" borderId="45" xfId="3" applyFont="1" applyFill="1" applyBorder="1" applyAlignment="1">
      <alignment horizontal="left"/>
    </xf>
    <xf numFmtId="10" fontId="13" fillId="6" borderId="48" xfId="3" applyNumberFormat="1" applyFont="1" applyFill="1" applyBorder="1"/>
    <xf numFmtId="10" fontId="16" fillId="6" borderId="23" xfId="3" applyNumberFormat="1" applyFont="1" applyFill="1" applyBorder="1"/>
    <xf numFmtId="0" fontId="7" fillId="0" borderId="0" xfId="3" applyAlignment="1">
      <alignment wrapText="1"/>
    </xf>
    <xf numFmtId="2" fontId="11" fillId="0" borderId="1" xfId="3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5" applyBorder="1" applyAlignment="1">
      <alignment vertical="center"/>
    </xf>
    <xf numFmtId="165" fontId="6" fillId="0" borderId="1" xfId="0" applyNumberFormat="1" applyFont="1" applyFill="1" applyBorder="1" applyAlignment="1">
      <alignment horizontal="right" vertical="center" wrapText="1"/>
    </xf>
    <xf numFmtId="165" fontId="6" fillId="0" borderId="1" xfId="1" applyNumberFormat="1" applyFont="1" applyFill="1" applyBorder="1" applyAlignment="1">
      <alignment horizontal="right" vertical="center" wrapText="1"/>
    </xf>
    <xf numFmtId="172" fontId="6" fillId="0" borderId="1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 wrapText="1"/>
    </xf>
    <xf numFmtId="164" fontId="3" fillId="0" borderId="0" xfId="1" applyFont="1"/>
    <xf numFmtId="165" fontId="5" fillId="7" borderId="9" xfId="0" applyNumberFormat="1" applyFont="1" applyFill="1" applyBorder="1" applyAlignment="1">
      <alignment horizontal="right" vertical="center"/>
    </xf>
    <xf numFmtId="173" fontId="3" fillId="0" borderId="0" xfId="1" applyNumberFormat="1" applyFont="1"/>
    <xf numFmtId="173" fontId="3" fillId="0" borderId="0" xfId="0" applyNumberFormat="1" applyFont="1"/>
    <xf numFmtId="0" fontId="16" fillId="6" borderId="21" xfId="3" applyFont="1" applyFill="1" applyBorder="1" applyAlignment="1">
      <alignment horizontal="center"/>
    </xf>
    <xf numFmtId="0" fontId="7" fillId="6" borderId="22" xfId="3" applyFill="1" applyBorder="1" applyAlignment="1">
      <alignment wrapText="1"/>
    </xf>
    <xf numFmtId="0" fontId="13" fillId="6" borderId="16" xfId="3" applyFont="1" applyFill="1" applyBorder="1" applyAlignment="1">
      <alignment horizontal="right"/>
    </xf>
    <xf numFmtId="0" fontId="7" fillId="6" borderId="16" xfId="3" applyFill="1" applyBorder="1" applyAlignment="1">
      <alignment wrapText="1"/>
    </xf>
    <xf numFmtId="0" fontId="7" fillId="6" borderId="17" xfId="3" applyFill="1" applyBorder="1" applyAlignment="1">
      <alignment wrapText="1"/>
    </xf>
    <xf numFmtId="0" fontId="12" fillId="6" borderId="42" xfId="3" applyFont="1" applyFill="1" applyBorder="1" applyAlignment="1">
      <alignment horizontal="left"/>
    </xf>
    <xf numFmtId="0" fontId="7" fillId="6" borderId="13" xfId="3" applyFill="1" applyBorder="1" applyAlignment="1">
      <alignment wrapText="1"/>
    </xf>
    <xf numFmtId="0" fontId="7" fillId="6" borderId="14" xfId="3" applyFill="1" applyBorder="1" applyAlignment="1">
      <alignment wrapText="1"/>
    </xf>
    <xf numFmtId="0" fontId="14" fillId="0" borderId="2" xfId="3" applyFont="1" applyBorder="1" applyAlignment="1">
      <alignment horizontal="left"/>
    </xf>
    <xf numFmtId="0" fontId="7" fillId="0" borderId="3" xfId="3" applyBorder="1" applyAlignment="1">
      <alignment wrapText="1"/>
    </xf>
    <xf numFmtId="0" fontId="7" fillId="0" borderId="4" xfId="3" applyBorder="1" applyAlignment="1">
      <alignment wrapText="1"/>
    </xf>
    <xf numFmtId="0" fontId="17" fillId="6" borderId="46" xfId="3" applyFont="1" applyFill="1" applyBorder="1" applyAlignment="1">
      <alignment horizontal="left" wrapText="1"/>
    </xf>
    <xf numFmtId="0" fontId="18" fillId="6" borderId="22" xfId="3" applyFont="1" applyFill="1" applyBorder="1" applyAlignment="1">
      <alignment wrapText="1"/>
    </xf>
    <xf numFmtId="0" fontId="13" fillId="6" borderId="22" xfId="3" applyFont="1" applyFill="1" applyBorder="1" applyAlignment="1">
      <alignment horizontal="right"/>
    </xf>
    <xf numFmtId="0" fontId="7" fillId="6" borderId="47" xfId="3" applyFill="1" applyBorder="1" applyAlignment="1">
      <alignment wrapText="1"/>
    </xf>
    <xf numFmtId="0" fontId="14" fillId="0" borderId="15" xfId="3" applyFont="1" applyBorder="1" applyAlignment="1">
      <alignment horizontal="center"/>
    </xf>
    <xf numFmtId="0" fontId="14" fillId="0" borderId="16" xfId="3" applyFont="1" applyBorder="1" applyAlignment="1">
      <alignment horizontal="center"/>
    </xf>
    <xf numFmtId="0" fontId="14" fillId="3" borderId="2" xfId="3" applyFont="1" applyFill="1" applyBorder="1" applyAlignment="1">
      <alignment horizontal="left"/>
    </xf>
    <xf numFmtId="0" fontId="7" fillId="3" borderId="3" xfId="3" applyFill="1" applyBorder="1" applyAlignment="1">
      <alignment wrapText="1"/>
    </xf>
    <xf numFmtId="0" fontId="7" fillId="3" borderId="4" xfId="3" applyFill="1" applyBorder="1" applyAlignment="1">
      <alignment wrapText="1"/>
    </xf>
    <xf numFmtId="0" fontId="12" fillId="6" borderId="37" xfId="3" applyFont="1" applyFill="1" applyBorder="1" applyAlignment="1">
      <alignment horizontal="left" wrapText="1"/>
    </xf>
    <xf numFmtId="0" fontId="12" fillId="6" borderId="0" xfId="3" applyFont="1" applyFill="1" applyAlignment="1">
      <alignment horizontal="left" wrapText="1"/>
    </xf>
    <xf numFmtId="0" fontId="12" fillId="6" borderId="38" xfId="3" applyFont="1" applyFill="1" applyBorder="1" applyAlignment="1">
      <alignment horizontal="left" wrapText="1"/>
    </xf>
    <xf numFmtId="0" fontId="12" fillId="0" borderId="24" xfId="3" applyFont="1" applyBorder="1" applyAlignment="1">
      <alignment horizontal="center" wrapText="1"/>
    </xf>
    <xf numFmtId="0" fontId="12" fillId="0" borderId="25" xfId="3" applyFont="1" applyBorder="1" applyAlignment="1">
      <alignment horizontal="center" wrapText="1"/>
    </xf>
    <xf numFmtId="0" fontId="12" fillId="0" borderId="26" xfId="3" applyFont="1" applyBorder="1" applyAlignment="1">
      <alignment horizontal="center" wrapText="1"/>
    </xf>
    <xf numFmtId="0" fontId="13" fillId="0" borderId="24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3" fillId="0" borderId="26" xfId="3" applyFont="1" applyBorder="1" applyAlignment="1">
      <alignment horizontal="center" vertical="center" wrapText="1"/>
    </xf>
    <xf numFmtId="0" fontId="13" fillId="0" borderId="27" xfId="3" applyFont="1" applyBorder="1" applyAlignment="1">
      <alignment horizontal="center" vertical="center" wrapText="1"/>
    </xf>
    <xf numFmtId="0" fontId="13" fillId="0" borderId="28" xfId="3" applyFont="1" applyBorder="1" applyAlignment="1">
      <alignment horizontal="center" vertical="center" wrapText="1"/>
    </xf>
    <xf numFmtId="0" fontId="13" fillId="0" borderId="29" xfId="3" applyFont="1" applyBorder="1" applyAlignment="1">
      <alignment horizontal="center" vertical="center" wrapText="1"/>
    </xf>
    <xf numFmtId="0" fontId="12" fillId="6" borderId="36" xfId="3" applyFont="1" applyFill="1" applyBorder="1" applyAlignment="1">
      <alignment horizontal="left"/>
    </xf>
    <xf numFmtId="0" fontId="7" fillId="6" borderId="25" xfId="3" applyFill="1" applyBorder="1" applyAlignment="1">
      <alignment wrapText="1"/>
    </xf>
    <xf numFmtId="0" fontId="7" fillId="6" borderId="26" xfId="3" applyFill="1" applyBorder="1" applyAlignment="1">
      <alignment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4" borderId="10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11" xfId="0" applyFont="1" applyFill="1" applyBorder="1" applyAlignment="1">
      <alignment horizontal="center" wrapText="1"/>
    </xf>
    <xf numFmtId="0" fontId="6" fillId="0" borderId="15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2" fontId="6" fillId="3" borderId="2" xfId="0" applyNumberFormat="1" applyFont="1" applyFill="1" applyBorder="1" applyAlignment="1">
      <alignment horizontal="center" vertical="center"/>
    </xf>
    <xf numFmtId="172" fontId="6" fillId="3" borderId="3" xfId="0" applyNumberFormat="1" applyFont="1" applyFill="1" applyBorder="1" applyAlignment="1">
      <alignment horizontal="center" vertical="center"/>
    </xf>
    <xf numFmtId="172" fontId="6" fillId="3" borderId="4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71" fontId="6" fillId="3" borderId="2" xfId="0" applyNumberFormat="1" applyFont="1" applyFill="1" applyBorder="1" applyAlignment="1">
      <alignment horizontal="center" vertical="center"/>
    </xf>
    <xf numFmtId="171" fontId="6" fillId="3" borderId="3" xfId="0" applyNumberFormat="1" applyFont="1" applyFill="1" applyBorder="1" applyAlignment="1">
      <alignment horizontal="center" vertical="center"/>
    </xf>
    <xf numFmtId="171" fontId="6" fillId="3" borderId="4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 wrapText="1"/>
    </xf>
    <xf numFmtId="9" fontId="6" fillId="0" borderId="2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21" xfId="0" applyFont="1" applyBorder="1" applyAlignment="1">
      <alignment horizontal="justify" vertical="center"/>
    </xf>
    <xf numFmtId="0" fontId="6" fillId="0" borderId="22" xfId="0" applyFont="1" applyBorder="1" applyAlignment="1">
      <alignment horizontal="justify" vertical="center"/>
    </xf>
    <xf numFmtId="0" fontId="6" fillId="0" borderId="23" xfId="0" applyFont="1" applyBorder="1" applyAlignment="1">
      <alignment horizontal="justify" vertical="center"/>
    </xf>
    <xf numFmtId="0" fontId="10" fillId="0" borderId="21" xfId="0" applyFont="1" applyBorder="1" applyAlignment="1">
      <alignment horizontal="left" wrapText="1"/>
    </xf>
    <xf numFmtId="0" fontId="10" fillId="0" borderId="22" xfId="0" applyFont="1" applyBorder="1" applyAlignment="1">
      <alignment horizontal="left" wrapText="1"/>
    </xf>
    <xf numFmtId="0" fontId="10" fillId="0" borderId="23" xfId="0" applyFont="1" applyBorder="1" applyAlignment="1">
      <alignment horizontal="left" wrapText="1"/>
    </xf>
    <xf numFmtId="2" fontId="6" fillId="3" borderId="2" xfId="0" applyNumberFormat="1" applyFont="1" applyFill="1" applyBorder="1" applyAlignment="1">
      <alignment horizontal="center" vertical="center"/>
    </xf>
    <xf numFmtId="2" fontId="6" fillId="3" borderId="3" xfId="0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/>
    </xf>
  </cellXfs>
  <cellStyles count="6">
    <cellStyle name="Moneda" xfId="1" builtinId="4"/>
    <cellStyle name="Normal" xfId="0" builtinId="0"/>
    <cellStyle name="Normal 2" xfId="3"/>
    <cellStyle name="Normal 23" xfId="5"/>
    <cellStyle name="Normal 3" xfId="2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412750</xdr:colOff>
      <xdr:row>48</xdr:row>
      <xdr:rowOff>87312</xdr:rowOff>
    </xdr:from>
    <xdr:to>
      <xdr:col>7</xdr:col>
      <xdr:colOff>706437</xdr:colOff>
      <xdr:row>52</xdr:row>
      <xdr:rowOff>81597</xdr:rowOff>
    </xdr:to>
    <xdr:grpSp>
      <xdr:nvGrpSpPr>
        <xdr:cNvPr id="7" name="Group 3"/>
        <xdr:cNvGrpSpPr>
          <a:grpSpLocks/>
        </xdr:cNvGrpSpPr>
      </xdr:nvGrpSpPr>
      <xdr:grpSpPr>
        <a:xfrm>
          <a:off x="5270500" y="9024937"/>
          <a:ext cx="2555875" cy="661035"/>
          <a:chOff x="0" y="0"/>
          <a:chExt cx="2341563" cy="661035"/>
        </a:xfrm>
      </xdr:grpSpPr>
      <xdr:pic>
        <xdr:nvPicPr>
          <xdr:cNvPr id="8" name="Image 4"/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3017" y="0"/>
            <a:ext cx="1096433" cy="609600"/>
          </a:xfrm>
          <a:prstGeom prst="rect">
            <a:avLst/>
          </a:prstGeom>
        </xdr:spPr>
      </xdr:pic>
      <xdr:sp macro="" textlink="">
        <xdr:nvSpPr>
          <xdr:cNvPr id="9" name="Graphic 5"/>
          <xdr:cNvSpPr/>
        </xdr:nvSpPr>
        <xdr:spPr>
          <a:xfrm>
            <a:off x="0" y="504951"/>
            <a:ext cx="2135505" cy="155575"/>
          </a:xfrm>
          <a:custGeom>
            <a:avLst/>
            <a:gdLst/>
            <a:ahLst/>
            <a:cxnLst/>
            <a:rect l="l" t="t" r="r" b="b"/>
            <a:pathLst>
              <a:path w="2135505" h="155575">
                <a:moveTo>
                  <a:pt x="2135378" y="0"/>
                </a:moveTo>
                <a:lnTo>
                  <a:pt x="0" y="0"/>
                </a:lnTo>
                <a:lnTo>
                  <a:pt x="0" y="155448"/>
                </a:lnTo>
                <a:lnTo>
                  <a:pt x="2135378" y="155448"/>
                </a:lnTo>
                <a:lnTo>
                  <a:pt x="2135378" y="0"/>
                </a:lnTo>
                <a:close/>
              </a:path>
            </a:pathLst>
          </a:custGeom>
          <a:solidFill>
            <a:srgbClr val="FFFFFF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  <xdr:sp macro="" textlink="">
        <xdr:nvSpPr>
          <xdr:cNvPr id="10" name="Textbox 6"/>
          <xdr:cNvSpPr txBox="1"/>
        </xdr:nvSpPr>
        <xdr:spPr>
          <a:xfrm>
            <a:off x="0" y="0"/>
            <a:ext cx="2341563" cy="66103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Bef>
                <a:spcPts val="335"/>
              </a:spcBef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Aft>
                <a:spcPts val="0"/>
              </a:spcAft>
            </a:pPr>
            <a:r>
              <a:rPr lang="es-ES" sz="1000" b="1">
                <a:effectLst/>
                <a:latin typeface="Tahoma"/>
                <a:ea typeface="Verdana"/>
                <a:cs typeface="Verdana"/>
              </a:rPr>
              <a:t>R.L:</a:t>
            </a:r>
            <a:r>
              <a:rPr lang="es-ES" sz="1000" b="1" spc="50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WILMER</a:t>
            </a:r>
            <a:r>
              <a:rPr lang="es-ES" sz="1000" b="1" spc="65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ARBEY</a:t>
            </a:r>
            <a:r>
              <a:rPr lang="es-ES" sz="1000" b="1" spc="60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ORTEGA</a:t>
            </a:r>
            <a:r>
              <a:rPr lang="es-ES" sz="1000" b="1" spc="55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 spc="-20">
                <a:effectLst/>
                <a:latin typeface="Tahoma"/>
                <a:ea typeface="Verdana"/>
                <a:cs typeface="Verdana"/>
              </a:rPr>
              <a:t>CAÑAS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48</xdr:row>
      <xdr:rowOff>200025</xdr:rowOff>
    </xdr:from>
    <xdr:to>
      <xdr:col>5</xdr:col>
      <xdr:colOff>266700</xdr:colOff>
      <xdr:row>51</xdr:row>
      <xdr:rowOff>80010</xdr:rowOff>
    </xdr:to>
    <xdr:grpSp>
      <xdr:nvGrpSpPr>
        <xdr:cNvPr id="3" name="Group 3"/>
        <xdr:cNvGrpSpPr>
          <a:grpSpLocks/>
        </xdr:cNvGrpSpPr>
      </xdr:nvGrpSpPr>
      <xdr:grpSpPr>
        <a:xfrm>
          <a:off x="3124200" y="9191625"/>
          <a:ext cx="2552700" cy="661035"/>
          <a:chOff x="0" y="0"/>
          <a:chExt cx="2135505" cy="661035"/>
        </a:xfrm>
      </xdr:grpSpPr>
      <xdr:pic>
        <xdr:nvPicPr>
          <xdr:cNvPr id="4" name="Image 4"/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3017" y="0"/>
            <a:ext cx="1096433" cy="609600"/>
          </a:xfrm>
          <a:prstGeom prst="rect">
            <a:avLst/>
          </a:prstGeom>
        </xdr:spPr>
      </xdr:pic>
      <xdr:sp macro="" textlink="">
        <xdr:nvSpPr>
          <xdr:cNvPr id="5" name="Graphic 5"/>
          <xdr:cNvSpPr/>
        </xdr:nvSpPr>
        <xdr:spPr>
          <a:xfrm>
            <a:off x="0" y="504951"/>
            <a:ext cx="2135505" cy="155575"/>
          </a:xfrm>
          <a:custGeom>
            <a:avLst/>
            <a:gdLst/>
            <a:ahLst/>
            <a:cxnLst/>
            <a:rect l="l" t="t" r="r" b="b"/>
            <a:pathLst>
              <a:path w="2135505" h="155575">
                <a:moveTo>
                  <a:pt x="2135378" y="0"/>
                </a:moveTo>
                <a:lnTo>
                  <a:pt x="0" y="0"/>
                </a:lnTo>
                <a:lnTo>
                  <a:pt x="0" y="155448"/>
                </a:lnTo>
                <a:lnTo>
                  <a:pt x="2135378" y="155448"/>
                </a:lnTo>
                <a:lnTo>
                  <a:pt x="2135378" y="0"/>
                </a:lnTo>
                <a:close/>
              </a:path>
            </a:pathLst>
          </a:custGeom>
          <a:solidFill>
            <a:srgbClr val="FFFFFF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  <xdr:sp macro="" textlink="">
        <xdr:nvSpPr>
          <xdr:cNvPr id="6" name="Textbox 6"/>
          <xdr:cNvSpPr txBox="1"/>
        </xdr:nvSpPr>
        <xdr:spPr>
          <a:xfrm>
            <a:off x="0" y="0"/>
            <a:ext cx="2135505" cy="66103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Bef>
                <a:spcPts val="335"/>
              </a:spcBef>
              <a:spcAft>
                <a:spcPts val="0"/>
              </a:spcAft>
            </a:pPr>
            <a:r>
              <a:rPr lang="es-ES" sz="1000">
                <a:effectLst/>
                <a:latin typeface="Verdana"/>
                <a:ea typeface="Verdana"/>
                <a:cs typeface="Verdana"/>
              </a:rPr>
              <a:t> 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  <a:p>
            <a:pPr>
              <a:spcAft>
                <a:spcPts val="0"/>
              </a:spcAft>
            </a:pPr>
            <a:r>
              <a:rPr lang="es-ES" sz="1000" b="1">
                <a:effectLst/>
                <a:latin typeface="Tahoma"/>
                <a:ea typeface="Verdana"/>
                <a:cs typeface="Verdana"/>
              </a:rPr>
              <a:t>R.L:</a:t>
            </a:r>
            <a:r>
              <a:rPr lang="es-ES" sz="1000" b="1" spc="50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WILMER</a:t>
            </a:r>
            <a:r>
              <a:rPr lang="es-ES" sz="1000" b="1" spc="65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ARBEY</a:t>
            </a:r>
            <a:r>
              <a:rPr lang="es-ES" sz="1000" b="1" spc="60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>
                <a:effectLst/>
                <a:latin typeface="Tahoma"/>
                <a:ea typeface="Verdana"/>
                <a:cs typeface="Verdana"/>
              </a:rPr>
              <a:t>ORTEGA</a:t>
            </a:r>
            <a:r>
              <a:rPr lang="es-ES" sz="1000" b="1" spc="55">
                <a:effectLst/>
                <a:latin typeface="Tahoma"/>
                <a:ea typeface="Verdana"/>
                <a:cs typeface="Verdana"/>
              </a:rPr>
              <a:t> </a:t>
            </a:r>
            <a:r>
              <a:rPr lang="es-ES" sz="1000" b="1" spc="-20">
                <a:effectLst/>
                <a:latin typeface="Tahoma"/>
                <a:ea typeface="Verdana"/>
                <a:cs typeface="Verdana"/>
              </a:rPr>
              <a:t>CAÑAS</a:t>
            </a:r>
            <a:endParaRPr lang="es-CO" sz="1100">
              <a:effectLst/>
              <a:latin typeface="Verdana"/>
              <a:ea typeface="Verdana"/>
              <a:cs typeface="Verdana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T57"/>
  <sheetViews>
    <sheetView view="pageBreakPreview" topLeftCell="A46" zoomScale="80" zoomScaleNormal="80" zoomScaleSheetLayoutView="80" workbookViewId="0">
      <selection activeCell="I56" sqref="I56"/>
    </sheetView>
  </sheetViews>
  <sheetFormatPr baseColWidth="10" defaultColWidth="9" defaultRowHeight="12.75" x14ac:dyDescent="0.2"/>
  <cols>
    <col min="1" max="7" width="9" style="49"/>
    <col min="8" max="8" width="13.140625" style="49" customWidth="1"/>
    <col min="9" max="9" width="53.5703125" style="49" customWidth="1"/>
    <col min="10" max="11" width="9" style="49" hidden="1" customWidth="1"/>
    <col min="12" max="12" width="6.140625" style="49" hidden="1" customWidth="1"/>
    <col min="13" max="14" width="9" style="49"/>
    <col min="15" max="15" width="12.5703125" style="49" customWidth="1"/>
    <col min="16" max="17" width="9" style="49"/>
    <col min="18" max="18" width="40.140625" style="49" customWidth="1"/>
    <col min="19" max="264" width="9" style="49"/>
    <col min="265" max="265" width="14.85546875" style="49" customWidth="1"/>
    <col min="266" max="268" width="9" style="49" hidden="1" customWidth="1"/>
    <col min="269" max="520" width="9" style="49"/>
    <col min="521" max="521" width="14.85546875" style="49" customWidth="1"/>
    <col min="522" max="524" width="9" style="49" hidden="1" customWidth="1"/>
    <col min="525" max="776" width="9" style="49"/>
    <col min="777" max="777" width="14.85546875" style="49" customWidth="1"/>
    <col min="778" max="780" width="9" style="49" hidden="1" customWidth="1"/>
    <col min="781" max="1032" width="9" style="49"/>
    <col min="1033" max="1033" width="14.85546875" style="49" customWidth="1"/>
    <col min="1034" max="1036" width="9" style="49" hidden="1" customWidth="1"/>
    <col min="1037" max="1288" width="9" style="49"/>
    <col min="1289" max="1289" width="14.85546875" style="49" customWidth="1"/>
    <col min="1290" max="1292" width="9" style="49" hidden="1" customWidth="1"/>
    <col min="1293" max="1544" width="9" style="49"/>
    <col min="1545" max="1545" width="14.85546875" style="49" customWidth="1"/>
    <col min="1546" max="1548" width="9" style="49" hidden="1" customWidth="1"/>
    <col min="1549" max="1800" width="9" style="49"/>
    <col min="1801" max="1801" width="14.85546875" style="49" customWidth="1"/>
    <col min="1802" max="1804" width="9" style="49" hidden="1" customWidth="1"/>
    <col min="1805" max="2056" width="9" style="49"/>
    <col min="2057" max="2057" width="14.85546875" style="49" customWidth="1"/>
    <col min="2058" max="2060" width="9" style="49" hidden="1" customWidth="1"/>
    <col min="2061" max="2312" width="9" style="49"/>
    <col min="2313" max="2313" width="14.85546875" style="49" customWidth="1"/>
    <col min="2314" max="2316" width="9" style="49" hidden="1" customWidth="1"/>
    <col min="2317" max="2568" width="9" style="49"/>
    <col min="2569" max="2569" width="14.85546875" style="49" customWidth="1"/>
    <col min="2570" max="2572" width="9" style="49" hidden="1" customWidth="1"/>
    <col min="2573" max="2824" width="9" style="49"/>
    <col min="2825" max="2825" width="14.85546875" style="49" customWidth="1"/>
    <col min="2826" max="2828" width="9" style="49" hidden="1" customWidth="1"/>
    <col min="2829" max="3080" width="9" style="49"/>
    <col min="3081" max="3081" width="14.85546875" style="49" customWidth="1"/>
    <col min="3082" max="3084" width="9" style="49" hidden="1" customWidth="1"/>
    <col min="3085" max="3336" width="9" style="49"/>
    <col min="3337" max="3337" width="14.85546875" style="49" customWidth="1"/>
    <col min="3338" max="3340" width="9" style="49" hidden="1" customWidth="1"/>
    <col min="3341" max="3592" width="9" style="49"/>
    <col min="3593" max="3593" width="14.85546875" style="49" customWidth="1"/>
    <col min="3594" max="3596" width="9" style="49" hidden="1" customWidth="1"/>
    <col min="3597" max="3848" width="9" style="49"/>
    <col min="3849" max="3849" width="14.85546875" style="49" customWidth="1"/>
    <col min="3850" max="3852" width="9" style="49" hidden="1" customWidth="1"/>
    <col min="3853" max="4104" width="9" style="49"/>
    <col min="4105" max="4105" width="14.85546875" style="49" customWidth="1"/>
    <col min="4106" max="4108" width="9" style="49" hidden="1" customWidth="1"/>
    <col min="4109" max="4360" width="9" style="49"/>
    <col min="4361" max="4361" width="14.85546875" style="49" customWidth="1"/>
    <col min="4362" max="4364" width="9" style="49" hidden="1" customWidth="1"/>
    <col min="4365" max="4616" width="9" style="49"/>
    <col min="4617" max="4617" width="14.85546875" style="49" customWidth="1"/>
    <col min="4618" max="4620" width="9" style="49" hidden="1" customWidth="1"/>
    <col min="4621" max="4872" width="9" style="49"/>
    <col min="4873" max="4873" width="14.85546875" style="49" customWidth="1"/>
    <col min="4874" max="4876" width="9" style="49" hidden="1" customWidth="1"/>
    <col min="4877" max="5128" width="9" style="49"/>
    <col min="5129" max="5129" width="14.85546875" style="49" customWidth="1"/>
    <col min="5130" max="5132" width="9" style="49" hidden="1" customWidth="1"/>
    <col min="5133" max="5384" width="9" style="49"/>
    <col min="5385" max="5385" width="14.85546875" style="49" customWidth="1"/>
    <col min="5386" max="5388" width="9" style="49" hidden="1" customWidth="1"/>
    <col min="5389" max="5640" width="9" style="49"/>
    <col min="5641" max="5641" width="14.85546875" style="49" customWidth="1"/>
    <col min="5642" max="5644" width="9" style="49" hidden="1" customWidth="1"/>
    <col min="5645" max="5896" width="9" style="49"/>
    <col min="5897" max="5897" width="14.85546875" style="49" customWidth="1"/>
    <col min="5898" max="5900" width="9" style="49" hidden="1" customWidth="1"/>
    <col min="5901" max="6152" width="9" style="49"/>
    <col min="6153" max="6153" width="14.85546875" style="49" customWidth="1"/>
    <col min="6154" max="6156" width="9" style="49" hidden="1" customWidth="1"/>
    <col min="6157" max="6408" width="9" style="49"/>
    <col min="6409" max="6409" width="14.85546875" style="49" customWidth="1"/>
    <col min="6410" max="6412" width="9" style="49" hidden="1" customWidth="1"/>
    <col min="6413" max="6664" width="9" style="49"/>
    <col min="6665" max="6665" width="14.85546875" style="49" customWidth="1"/>
    <col min="6666" max="6668" width="9" style="49" hidden="1" customWidth="1"/>
    <col min="6669" max="6920" width="9" style="49"/>
    <col min="6921" max="6921" width="14.85546875" style="49" customWidth="1"/>
    <col min="6922" max="6924" width="9" style="49" hidden="1" customWidth="1"/>
    <col min="6925" max="7176" width="9" style="49"/>
    <col min="7177" max="7177" width="14.85546875" style="49" customWidth="1"/>
    <col min="7178" max="7180" width="9" style="49" hidden="1" customWidth="1"/>
    <col min="7181" max="7432" width="9" style="49"/>
    <col min="7433" max="7433" width="14.85546875" style="49" customWidth="1"/>
    <col min="7434" max="7436" width="9" style="49" hidden="1" customWidth="1"/>
    <col min="7437" max="7688" width="9" style="49"/>
    <col min="7689" max="7689" width="14.85546875" style="49" customWidth="1"/>
    <col min="7690" max="7692" width="9" style="49" hidden="1" customWidth="1"/>
    <col min="7693" max="7944" width="9" style="49"/>
    <col min="7945" max="7945" width="14.85546875" style="49" customWidth="1"/>
    <col min="7946" max="7948" width="9" style="49" hidden="1" customWidth="1"/>
    <col min="7949" max="8200" width="9" style="49"/>
    <col min="8201" max="8201" width="14.85546875" style="49" customWidth="1"/>
    <col min="8202" max="8204" width="9" style="49" hidden="1" customWidth="1"/>
    <col min="8205" max="8456" width="9" style="49"/>
    <col min="8457" max="8457" width="14.85546875" style="49" customWidth="1"/>
    <col min="8458" max="8460" width="9" style="49" hidden="1" customWidth="1"/>
    <col min="8461" max="8712" width="9" style="49"/>
    <col min="8713" max="8713" width="14.85546875" style="49" customWidth="1"/>
    <col min="8714" max="8716" width="9" style="49" hidden="1" customWidth="1"/>
    <col min="8717" max="8968" width="9" style="49"/>
    <col min="8969" max="8969" width="14.85546875" style="49" customWidth="1"/>
    <col min="8970" max="8972" width="9" style="49" hidden="1" customWidth="1"/>
    <col min="8973" max="9224" width="9" style="49"/>
    <col min="9225" max="9225" width="14.85546875" style="49" customWidth="1"/>
    <col min="9226" max="9228" width="9" style="49" hidden="1" customWidth="1"/>
    <col min="9229" max="9480" width="9" style="49"/>
    <col min="9481" max="9481" width="14.85546875" style="49" customWidth="1"/>
    <col min="9482" max="9484" width="9" style="49" hidden="1" customWidth="1"/>
    <col min="9485" max="9736" width="9" style="49"/>
    <col min="9737" max="9737" width="14.85546875" style="49" customWidth="1"/>
    <col min="9738" max="9740" width="9" style="49" hidden="1" customWidth="1"/>
    <col min="9741" max="9992" width="9" style="49"/>
    <col min="9993" max="9993" width="14.85546875" style="49" customWidth="1"/>
    <col min="9994" max="9996" width="9" style="49" hidden="1" customWidth="1"/>
    <col min="9997" max="10248" width="9" style="49"/>
    <col min="10249" max="10249" width="14.85546875" style="49" customWidth="1"/>
    <col min="10250" max="10252" width="9" style="49" hidden="1" customWidth="1"/>
    <col min="10253" max="10504" width="9" style="49"/>
    <col min="10505" max="10505" width="14.85546875" style="49" customWidth="1"/>
    <col min="10506" max="10508" width="9" style="49" hidden="1" customWidth="1"/>
    <col min="10509" max="10760" width="9" style="49"/>
    <col min="10761" max="10761" width="14.85546875" style="49" customWidth="1"/>
    <col min="10762" max="10764" width="9" style="49" hidden="1" customWidth="1"/>
    <col min="10765" max="11016" width="9" style="49"/>
    <col min="11017" max="11017" width="14.85546875" style="49" customWidth="1"/>
    <col min="11018" max="11020" width="9" style="49" hidden="1" customWidth="1"/>
    <col min="11021" max="11272" width="9" style="49"/>
    <col min="11273" max="11273" width="14.85546875" style="49" customWidth="1"/>
    <col min="11274" max="11276" width="9" style="49" hidden="1" customWidth="1"/>
    <col min="11277" max="11528" width="9" style="49"/>
    <col min="11529" max="11529" width="14.85546875" style="49" customWidth="1"/>
    <col min="11530" max="11532" width="9" style="49" hidden="1" customWidth="1"/>
    <col min="11533" max="11784" width="9" style="49"/>
    <col min="11785" max="11785" width="14.85546875" style="49" customWidth="1"/>
    <col min="11786" max="11788" width="9" style="49" hidden="1" customWidth="1"/>
    <col min="11789" max="12040" width="9" style="49"/>
    <col min="12041" max="12041" width="14.85546875" style="49" customWidth="1"/>
    <col min="12042" max="12044" width="9" style="49" hidden="1" customWidth="1"/>
    <col min="12045" max="12296" width="9" style="49"/>
    <col min="12297" max="12297" width="14.85546875" style="49" customWidth="1"/>
    <col min="12298" max="12300" width="9" style="49" hidden="1" customWidth="1"/>
    <col min="12301" max="12552" width="9" style="49"/>
    <col min="12553" max="12553" width="14.85546875" style="49" customWidth="1"/>
    <col min="12554" max="12556" width="9" style="49" hidden="1" customWidth="1"/>
    <col min="12557" max="12808" width="9" style="49"/>
    <col min="12809" max="12809" width="14.85546875" style="49" customWidth="1"/>
    <col min="12810" max="12812" width="9" style="49" hidden="1" customWidth="1"/>
    <col min="12813" max="13064" width="9" style="49"/>
    <col min="13065" max="13065" width="14.85546875" style="49" customWidth="1"/>
    <col min="13066" max="13068" width="9" style="49" hidden="1" customWidth="1"/>
    <col min="13069" max="13320" width="9" style="49"/>
    <col min="13321" max="13321" width="14.85546875" style="49" customWidth="1"/>
    <col min="13322" max="13324" width="9" style="49" hidden="1" customWidth="1"/>
    <col min="13325" max="13576" width="9" style="49"/>
    <col min="13577" max="13577" width="14.85546875" style="49" customWidth="1"/>
    <col min="13578" max="13580" width="9" style="49" hidden="1" customWidth="1"/>
    <col min="13581" max="13832" width="9" style="49"/>
    <col min="13833" max="13833" width="14.85546875" style="49" customWidth="1"/>
    <col min="13834" max="13836" width="9" style="49" hidden="1" customWidth="1"/>
    <col min="13837" max="14088" width="9" style="49"/>
    <col min="14089" max="14089" width="14.85546875" style="49" customWidth="1"/>
    <col min="14090" max="14092" width="9" style="49" hidden="1" customWidth="1"/>
    <col min="14093" max="14344" width="9" style="49"/>
    <col min="14345" max="14345" width="14.85546875" style="49" customWidth="1"/>
    <col min="14346" max="14348" width="9" style="49" hidden="1" customWidth="1"/>
    <col min="14349" max="14600" width="9" style="49"/>
    <col min="14601" max="14601" width="14.85546875" style="49" customWidth="1"/>
    <col min="14602" max="14604" width="9" style="49" hidden="1" customWidth="1"/>
    <col min="14605" max="14856" width="9" style="49"/>
    <col min="14857" max="14857" width="14.85546875" style="49" customWidth="1"/>
    <col min="14858" max="14860" width="9" style="49" hidden="1" customWidth="1"/>
    <col min="14861" max="15112" width="9" style="49"/>
    <col min="15113" max="15113" width="14.85546875" style="49" customWidth="1"/>
    <col min="15114" max="15116" width="9" style="49" hidden="1" customWidth="1"/>
    <col min="15117" max="15368" width="9" style="49"/>
    <col min="15369" max="15369" width="14.85546875" style="49" customWidth="1"/>
    <col min="15370" max="15372" width="9" style="49" hidden="1" customWidth="1"/>
    <col min="15373" max="15624" width="9" style="49"/>
    <col min="15625" max="15625" width="14.85546875" style="49" customWidth="1"/>
    <col min="15626" max="15628" width="9" style="49" hidden="1" customWidth="1"/>
    <col min="15629" max="15880" width="9" style="49"/>
    <col min="15881" max="15881" width="14.85546875" style="49" customWidth="1"/>
    <col min="15882" max="15884" width="9" style="49" hidden="1" customWidth="1"/>
    <col min="15885" max="16136" width="9" style="49"/>
    <col min="16137" max="16137" width="14.85546875" style="49" customWidth="1"/>
    <col min="16138" max="16140" width="9" style="49" hidden="1" customWidth="1"/>
    <col min="16141" max="16384" width="9" style="49"/>
  </cols>
  <sheetData>
    <row r="1" spans="1:16" ht="16.5" thickBot="1" x14ac:dyDescent="0.3">
      <c r="A1" s="128" t="s">
        <v>0</v>
      </c>
      <c r="B1" s="129"/>
      <c r="C1" s="129"/>
      <c r="D1" s="129"/>
      <c r="E1" s="129"/>
      <c r="F1" s="129"/>
      <c r="G1" s="129"/>
      <c r="H1" s="129"/>
      <c r="I1" s="130"/>
    </row>
    <row r="2" spans="1:16" ht="31.5" customHeight="1" x14ac:dyDescent="0.2">
      <c r="A2" s="131" t="s">
        <v>116</v>
      </c>
      <c r="B2" s="132"/>
      <c r="C2" s="132"/>
      <c r="D2" s="132"/>
      <c r="E2" s="132"/>
      <c r="F2" s="132"/>
      <c r="G2" s="132"/>
      <c r="H2" s="132"/>
      <c r="I2" s="133"/>
    </row>
    <row r="3" spans="1:16" ht="60.75" customHeight="1" x14ac:dyDescent="0.2">
      <c r="A3" s="134"/>
      <c r="B3" s="135"/>
      <c r="C3" s="135"/>
      <c r="D3" s="135"/>
      <c r="E3" s="135"/>
      <c r="F3" s="135"/>
      <c r="G3" s="135"/>
      <c r="H3" s="135"/>
      <c r="I3" s="136"/>
    </row>
    <row r="4" spans="1:16" ht="16.5" thickBot="1" x14ac:dyDescent="0.3">
      <c r="A4" s="50"/>
      <c r="B4" s="51"/>
      <c r="C4" s="52" t="s">
        <v>1</v>
      </c>
      <c r="D4" s="53"/>
      <c r="E4" s="53"/>
      <c r="F4" s="53"/>
      <c r="G4" s="53"/>
      <c r="H4" s="54"/>
      <c r="I4" s="55" t="s">
        <v>2</v>
      </c>
    </row>
    <row r="5" spans="1:16" ht="15.75" x14ac:dyDescent="0.25">
      <c r="A5" s="56" t="s">
        <v>3</v>
      </c>
      <c r="B5" s="137" t="s">
        <v>4</v>
      </c>
      <c r="C5" s="138"/>
      <c r="D5" s="138"/>
      <c r="E5" s="138"/>
      <c r="F5" s="138"/>
      <c r="G5" s="138"/>
      <c r="H5" s="138"/>
      <c r="I5" s="139"/>
    </row>
    <row r="6" spans="1:16" ht="15" x14ac:dyDescent="0.2">
      <c r="A6" s="57" t="s">
        <v>5</v>
      </c>
      <c r="B6" s="113" t="s">
        <v>6</v>
      </c>
      <c r="C6" s="114"/>
      <c r="D6" s="114"/>
      <c r="E6" s="114"/>
      <c r="F6" s="114"/>
      <c r="G6" s="114"/>
      <c r="H6" s="115"/>
      <c r="I6" s="58">
        <v>1</v>
      </c>
    </row>
    <row r="7" spans="1:16" ht="15" x14ac:dyDescent="0.2">
      <c r="A7" s="57" t="s">
        <v>7</v>
      </c>
      <c r="B7" s="113" t="s">
        <v>8</v>
      </c>
      <c r="C7" s="114"/>
      <c r="D7" s="114"/>
      <c r="E7" s="59"/>
      <c r="F7" s="60"/>
      <c r="G7" s="61"/>
      <c r="H7" s="62"/>
      <c r="I7" s="58">
        <f>1/12</f>
        <v>8.3333333333333329E-2</v>
      </c>
    </row>
    <row r="8" spans="1:16" ht="15" x14ac:dyDescent="0.2">
      <c r="A8" s="57" t="s">
        <v>9</v>
      </c>
      <c r="B8" s="113" t="s">
        <v>10</v>
      </c>
      <c r="C8" s="114"/>
      <c r="D8" s="114"/>
      <c r="E8" s="59"/>
      <c r="F8" s="60"/>
      <c r="G8" s="61"/>
      <c r="H8" s="62"/>
      <c r="I8" s="58">
        <f>1/12</f>
        <v>8.3333333333333329E-2</v>
      </c>
    </row>
    <row r="9" spans="1:16" ht="15" x14ac:dyDescent="0.2">
      <c r="A9" s="57" t="s">
        <v>11</v>
      </c>
      <c r="B9" s="113" t="s">
        <v>12</v>
      </c>
      <c r="C9" s="114"/>
      <c r="D9" s="114"/>
      <c r="E9" s="59"/>
      <c r="F9" s="60"/>
      <c r="G9" s="61"/>
      <c r="H9" s="62"/>
      <c r="I9" s="58">
        <v>0.01</v>
      </c>
    </row>
    <row r="10" spans="1:16" ht="15" x14ac:dyDescent="0.2">
      <c r="A10" s="57" t="s">
        <v>13</v>
      </c>
      <c r="B10" s="113" t="s">
        <v>14</v>
      </c>
      <c r="C10" s="114"/>
      <c r="D10" s="114"/>
      <c r="E10" s="114"/>
      <c r="F10" s="114"/>
      <c r="G10" s="114"/>
      <c r="H10" s="115"/>
      <c r="I10" s="58">
        <f>+I8/2</f>
        <v>4.1666666666666664E-2</v>
      </c>
    </row>
    <row r="11" spans="1:16" ht="15" x14ac:dyDescent="0.2">
      <c r="A11" s="57" t="s">
        <v>15</v>
      </c>
      <c r="B11" s="113" t="s">
        <v>16</v>
      </c>
      <c r="C11" s="114"/>
      <c r="D11" s="114"/>
      <c r="E11" s="114"/>
      <c r="F11" s="114"/>
      <c r="G11" s="114"/>
      <c r="H11" s="115"/>
      <c r="I11" s="58">
        <v>0.20499999999999999</v>
      </c>
      <c r="O11" s="49">
        <v>16</v>
      </c>
      <c r="P11" s="49">
        <v>12</v>
      </c>
    </row>
    <row r="12" spans="1:16" ht="15" x14ac:dyDescent="0.2">
      <c r="A12" s="57" t="s">
        <v>17</v>
      </c>
      <c r="B12" s="113" t="s">
        <v>18</v>
      </c>
      <c r="C12" s="114"/>
      <c r="D12" s="114"/>
      <c r="E12" s="114"/>
      <c r="F12" s="114"/>
      <c r="G12" s="114"/>
      <c r="H12" s="115"/>
      <c r="I12" s="58">
        <v>0.04</v>
      </c>
      <c r="O12" s="49">
        <v>12.5</v>
      </c>
      <c r="P12" s="49">
        <v>8.5</v>
      </c>
    </row>
    <row r="13" spans="1:16" ht="15" x14ac:dyDescent="0.2">
      <c r="A13" s="57" t="s">
        <v>19</v>
      </c>
      <c r="B13" s="113" t="s">
        <v>20</v>
      </c>
      <c r="C13" s="114"/>
      <c r="D13" s="114"/>
      <c r="E13" s="114"/>
      <c r="F13" s="114"/>
      <c r="G13" s="114"/>
      <c r="H13" s="115"/>
      <c r="I13" s="58">
        <v>6.9599999999999995E-2</v>
      </c>
      <c r="O13" s="49">
        <f>+O11+O12</f>
        <v>28.5</v>
      </c>
      <c r="P13" s="49">
        <f>+P11+P12</f>
        <v>20.5</v>
      </c>
    </row>
    <row r="14" spans="1:16" ht="15" x14ac:dyDescent="0.2">
      <c r="A14" s="57" t="s">
        <v>21</v>
      </c>
      <c r="B14" s="113" t="s">
        <v>22</v>
      </c>
      <c r="C14" s="114"/>
      <c r="D14" s="114"/>
      <c r="E14" s="114"/>
      <c r="F14" s="114"/>
      <c r="G14" s="114"/>
      <c r="H14" s="115"/>
      <c r="I14" s="58">
        <v>0.02</v>
      </c>
    </row>
    <row r="15" spans="1:16" ht="15" x14ac:dyDescent="0.2">
      <c r="A15" s="57" t="s">
        <v>23</v>
      </c>
      <c r="B15" s="113" t="s">
        <v>24</v>
      </c>
      <c r="C15" s="114"/>
      <c r="D15" s="114"/>
      <c r="E15" s="114"/>
      <c r="F15" s="114"/>
      <c r="G15" s="114"/>
      <c r="H15" s="115"/>
      <c r="I15" s="58">
        <v>0.03</v>
      </c>
    </row>
    <row r="16" spans="1:16" ht="30.75" customHeight="1" x14ac:dyDescent="0.25">
      <c r="A16" s="57" t="s">
        <v>25</v>
      </c>
      <c r="B16" s="125" t="s">
        <v>26</v>
      </c>
      <c r="C16" s="126"/>
      <c r="D16" s="126"/>
      <c r="E16" s="126"/>
      <c r="F16" s="126"/>
      <c r="G16" s="126"/>
      <c r="H16" s="127"/>
      <c r="I16" s="58">
        <v>2.5000000000000001E-2</v>
      </c>
      <c r="L16" s="63"/>
    </row>
    <row r="17" spans="1:18" ht="15" x14ac:dyDescent="0.2">
      <c r="A17" s="57" t="s">
        <v>27</v>
      </c>
      <c r="B17" s="113" t="s">
        <v>28</v>
      </c>
      <c r="C17" s="114"/>
      <c r="D17" s="114"/>
      <c r="E17" s="114"/>
      <c r="F17" s="114"/>
      <c r="G17" s="114"/>
      <c r="H17" s="115"/>
      <c r="I17" s="58">
        <v>2.6700000000000002E-2</v>
      </c>
    </row>
    <row r="18" spans="1:18" ht="15" x14ac:dyDescent="0.2">
      <c r="A18" s="57">
        <v>1.1299999999999999</v>
      </c>
      <c r="B18" s="113" t="s">
        <v>29</v>
      </c>
      <c r="C18" s="114"/>
      <c r="D18" s="114"/>
      <c r="E18" s="114"/>
      <c r="F18" s="114"/>
      <c r="G18" s="114"/>
      <c r="H18" s="115"/>
      <c r="I18" s="64">
        <v>1.6000000000000001E-3</v>
      </c>
    </row>
    <row r="19" spans="1:18" ht="15" x14ac:dyDescent="0.2">
      <c r="A19" s="57">
        <v>1.1399999999999999</v>
      </c>
      <c r="B19" s="113" t="s">
        <v>30</v>
      </c>
      <c r="C19" s="114"/>
      <c r="D19" s="114"/>
      <c r="E19" s="114"/>
      <c r="F19" s="114"/>
      <c r="G19" s="114"/>
      <c r="H19" s="115"/>
      <c r="I19" s="64">
        <v>1.21E-2</v>
      </c>
    </row>
    <row r="20" spans="1:18" ht="15" x14ac:dyDescent="0.2">
      <c r="A20" s="57">
        <v>1.1499999999999999</v>
      </c>
      <c r="B20" s="113" t="s">
        <v>31</v>
      </c>
      <c r="C20" s="114"/>
      <c r="D20" s="114"/>
      <c r="E20" s="114"/>
      <c r="F20" s="114"/>
      <c r="G20" s="114"/>
      <c r="H20" s="115"/>
      <c r="I20" s="64">
        <v>7.3000000000000001E-3</v>
      </c>
    </row>
    <row r="21" spans="1:18" ht="16.5" thickBot="1" x14ac:dyDescent="0.3">
      <c r="A21" s="65"/>
      <c r="B21" s="66"/>
      <c r="C21" s="67"/>
      <c r="D21" s="67"/>
      <c r="E21" s="67"/>
      <c r="F21" s="107" t="s">
        <v>32</v>
      </c>
      <c r="G21" s="108"/>
      <c r="H21" s="109"/>
      <c r="I21" s="68">
        <f>SUM(I6:I20)</f>
        <v>1.6556333333333333</v>
      </c>
      <c r="K21" s="69"/>
    </row>
    <row r="22" spans="1:18" ht="15.75" thickBot="1" x14ac:dyDescent="0.25">
      <c r="A22" s="70"/>
      <c r="B22" s="71"/>
      <c r="C22" s="71"/>
      <c r="D22" s="71"/>
      <c r="E22" s="71"/>
      <c r="F22" s="72"/>
      <c r="G22" s="71"/>
      <c r="H22" s="73"/>
      <c r="I22" s="74"/>
    </row>
    <row r="23" spans="1:18" ht="15.75" x14ac:dyDescent="0.25">
      <c r="A23" s="56" t="s">
        <v>33</v>
      </c>
      <c r="B23" s="110" t="s">
        <v>34</v>
      </c>
      <c r="C23" s="111"/>
      <c r="D23" s="111"/>
      <c r="E23" s="111"/>
      <c r="F23" s="111"/>
      <c r="G23" s="111"/>
      <c r="H23" s="111"/>
      <c r="I23" s="112"/>
    </row>
    <row r="24" spans="1:18" ht="15" x14ac:dyDescent="0.2">
      <c r="A24" s="57" t="s">
        <v>35</v>
      </c>
      <c r="B24" s="122" t="s">
        <v>36</v>
      </c>
      <c r="C24" s="123"/>
      <c r="D24" s="123"/>
      <c r="E24" s="123"/>
      <c r="F24" s="123"/>
      <c r="G24" s="123"/>
      <c r="H24" s="124"/>
      <c r="I24" s="58">
        <v>0.03</v>
      </c>
    </row>
    <row r="25" spans="1:18" ht="16.5" thickBot="1" x14ac:dyDescent="0.3">
      <c r="A25" s="65"/>
      <c r="B25" s="66"/>
      <c r="C25" s="67"/>
      <c r="D25" s="67"/>
      <c r="E25" s="67"/>
      <c r="F25" s="107" t="s">
        <v>32</v>
      </c>
      <c r="G25" s="108"/>
      <c r="H25" s="109"/>
      <c r="I25" s="68">
        <f>SUM(I24:I24)</f>
        <v>0.03</v>
      </c>
    </row>
    <row r="26" spans="1:18" ht="15.75" thickBot="1" x14ac:dyDescent="0.25">
      <c r="A26" s="70"/>
      <c r="B26" s="71"/>
      <c r="C26" s="71"/>
      <c r="D26" s="71"/>
      <c r="E26" s="71"/>
      <c r="F26" s="72"/>
      <c r="G26" s="71"/>
      <c r="H26" s="73"/>
      <c r="I26" s="74"/>
    </row>
    <row r="27" spans="1:18" ht="15.75" x14ac:dyDescent="0.25">
      <c r="A27" s="56" t="s">
        <v>37</v>
      </c>
      <c r="B27" s="110" t="s">
        <v>38</v>
      </c>
      <c r="C27" s="111"/>
      <c r="D27" s="111"/>
      <c r="E27" s="111"/>
      <c r="F27" s="111"/>
      <c r="G27" s="111"/>
      <c r="H27" s="111"/>
      <c r="I27" s="112"/>
    </row>
    <row r="28" spans="1:18" ht="15" x14ac:dyDescent="0.2">
      <c r="A28" s="57">
        <v>3.2</v>
      </c>
      <c r="B28" s="113" t="s">
        <v>39</v>
      </c>
      <c r="C28" s="114"/>
      <c r="D28" s="114"/>
      <c r="E28" s="114"/>
      <c r="F28" s="114"/>
      <c r="G28" s="114"/>
      <c r="H28" s="115"/>
      <c r="I28" s="58">
        <v>3.5000000000000003E-2</v>
      </c>
      <c r="O28" s="49" t="s">
        <v>40</v>
      </c>
      <c r="P28" s="49">
        <v>4.5</v>
      </c>
      <c r="Q28" s="49" t="s">
        <v>41</v>
      </c>
      <c r="R28" s="49">
        <v>2018</v>
      </c>
    </row>
    <row r="29" spans="1:18" ht="15" x14ac:dyDescent="0.2">
      <c r="A29" s="57">
        <v>3.3</v>
      </c>
      <c r="B29" s="113" t="s">
        <v>42</v>
      </c>
      <c r="C29" s="114"/>
      <c r="D29" s="114"/>
      <c r="E29" s="114"/>
      <c r="F29" s="114"/>
      <c r="G29" s="114"/>
      <c r="H29" s="115"/>
      <c r="I29" s="58">
        <v>0.02</v>
      </c>
      <c r="O29" s="49" t="s">
        <v>43</v>
      </c>
      <c r="P29" s="49">
        <v>3.7</v>
      </c>
      <c r="Q29" s="49" t="s">
        <v>41</v>
      </c>
      <c r="R29" s="49" t="s">
        <v>44</v>
      </c>
    </row>
    <row r="30" spans="1:18" ht="15" x14ac:dyDescent="0.2">
      <c r="A30" s="57">
        <v>3.4</v>
      </c>
      <c r="B30" s="113" t="s">
        <v>45</v>
      </c>
      <c r="C30" s="114"/>
      <c r="D30" s="114"/>
      <c r="E30" s="114"/>
      <c r="F30" s="114"/>
      <c r="G30" s="114"/>
      <c r="H30" s="115"/>
      <c r="I30" s="58">
        <v>0.01</v>
      </c>
      <c r="R30" s="49">
        <f>+(200000000*3.7)/1000</f>
        <v>740000</v>
      </c>
    </row>
    <row r="31" spans="1:18" ht="15" x14ac:dyDescent="0.2">
      <c r="A31" s="57">
        <v>3.5</v>
      </c>
      <c r="B31" s="113" t="s">
        <v>46</v>
      </c>
      <c r="C31" s="114"/>
      <c r="D31" s="114"/>
      <c r="E31" s="114"/>
      <c r="F31" s="114"/>
      <c r="G31" s="114"/>
      <c r="H31" s="115"/>
      <c r="I31" s="58">
        <v>5.0000000000000001E-3</v>
      </c>
    </row>
    <row r="32" spans="1:18" ht="15" x14ac:dyDescent="0.2">
      <c r="A32" s="57">
        <v>3.6</v>
      </c>
      <c r="B32" s="113" t="s">
        <v>47</v>
      </c>
      <c r="C32" s="114"/>
      <c r="D32" s="114"/>
      <c r="E32" s="114"/>
      <c r="F32" s="114"/>
      <c r="G32" s="114"/>
      <c r="H32" s="115"/>
      <c r="I32" s="58">
        <v>0.02</v>
      </c>
    </row>
    <row r="33" spans="1:17" ht="15" x14ac:dyDescent="0.2">
      <c r="A33" s="57">
        <v>3.7</v>
      </c>
      <c r="B33" s="113" t="s">
        <v>48</v>
      </c>
      <c r="C33" s="114"/>
      <c r="D33" s="114"/>
      <c r="E33" s="114"/>
      <c r="F33" s="114"/>
      <c r="G33" s="114"/>
      <c r="H33" s="115"/>
      <c r="I33" s="58">
        <v>0.01</v>
      </c>
    </row>
    <row r="34" spans="1:17" ht="15" x14ac:dyDescent="0.2">
      <c r="A34" s="57">
        <v>3.8</v>
      </c>
      <c r="B34" s="113" t="s">
        <v>49</v>
      </c>
      <c r="C34" s="114"/>
      <c r="D34" s="114"/>
      <c r="E34" s="114"/>
      <c r="F34" s="114"/>
      <c r="G34" s="114"/>
      <c r="H34" s="115"/>
      <c r="I34" s="58">
        <v>0.01</v>
      </c>
    </row>
    <row r="35" spans="1:17" ht="15" x14ac:dyDescent="0.2">
      <c r="A35" s="57">
        <v>3.9</v>
      </c>
      <c r="B35" s="113" t="s">
        <v>50</v>
      </c>
      <c r="C35" s="114"/>
      <c r="D35" s="114"/>
      <c r="E35" s="114"/>
      <c r="F35" s="114"/>
      <c r="G35" s="114"/>
      <c r="H35" s="115"/>
      <c r="I35" s="58">
        <v>0.01</v>
      </c>
    </row>
    <row r="36" spans="1:17" ht="15" x14ac:dyDescent="0.2">
      <c r="A36" s="75">
        <v>3.1</v>
      </c>
      <c r="B36" s="113" t="s">
        <v>51</v>
      </c>
      <c r="C36" s="114"/>
      <c r="D36" s="114"/>
      <c r="E36" s="114"/>
      <c r="F36" s="114"/>
      <c r="G36" s="114"/>
      <c r="H36" s="115"/>
      <c r="I36" s="58">
        <v>5.0000000000000001E-3</v>
      </c>
    </row>
    <row r="37" spans="1:17" ht="15" x14ac:dyDescent="0.2">
      <c r="A37" s="57">
        <v>3.11</v>
      </c>
      <c r="B37" s="122" t="s">
        <v>52</v>
      </c>
      <c r="C37" s="123"/>
      <c r="D37" s="123"/>
      <c r="E37" s="123"/>
      <c r="F37" s="123"/>
      <c r="G37" s="123"/>
      <c r="H37" s="124"/>
      <c r="I37" s="58">
        <v>0.02</v>
      </c>
    </row>
    <row r="38" spans="1:17" ht="15" x14ac:dyDescent="0.2">
      <c r="A38" s="57">
        <v>3.12</v>
      </c>
      <c r="B38" s="113" t="s">
        <v>53</v>
      </c>
      <c r="C38" s="114"/>
      <c r="D38" s="114"/>
      <c r="E38" s="114"/>
      <c r="F38" s="114"/>
      <c r="G38" s="114"/>
      <c r="H38" s="115"/>
      <c r="I38" s="58">
        <v>5.0000000000000001E-3</v>
      </c>
    </row>
    <row r="39" spans="1:17" ht="15" x14ac:dyDescent="0.2">
      <c r="A39" s="57">
        <v>3.13</v>
      </c>
      <c r="B39" s="113" t="s">
        <v>54</v>
      </c>
      <c r="C39" s="114"/>
      <c r="D39" s="114"/>
      <c r="E39" s="114"/>
      <c r="F39" s="114"/>
      <c r="G39" s="114"/>
      <c r="H39" s="115"/>
      <c r="I39" s="58">
        <v>4.7999999999999996E-3</v>
      </c>
    </row>
    <row r="40" spans="1:17" ht="15" x14ac:dyDescent="0.2">
      <c r="A40" s="57">
        <v>3.14</v>
      </c>
      <c r="B40" s="113" t="s">
        <v>55</v>
      </c>
      <c r="C40" s="114"/>
      <c r="D40" s="114"/>
      <c r="E40" s="114"/>
      <c r="F40" s="114"/>
      <c r="G40" s="114"/>
      <c r="H40" s="115"/>
      <c r="I40" s="58">
        <v>0.01</v>
      </c>
    </row>
    <row r="41" spans="1:17" ht="16.5" thickBot="1" x14ac:dyDescent="0.3">
      <c r="A41" s="65"/>
      <c r="B41" s="66"/>
      <c r="C41" s="67"/>
      <c r="D41" s="67"/>
      <c r="E41" s="67"/>
      <c r="F41" s="107" t="s">
        <v>32</v>
      </c>
      <c r="G41" s="108"/>
      <c r="H41" s="109"/>
      <c r="I41" s="68">
        <f>SUM(I28:I40)</f>
        <v>0.1648</v>
      </c>
    </row>
    <row r="42" spans="1:17" ht="15.75" thickBot="1" x14ac:dyDescent="0.25">
      <c r="A42" s="70"/>
      <c r="B42" s="71"/>
      <c r="C42" s="71"/>
      <c r="D42" s="71"/>
      <c r="E42" s="71"/>
      <c r="F42" s="72"/>
      <c r="G42" s="71"/>
      <c r="H42" s="73"/>
      <c r="I42" s="74"/>
    </row>
    <row r="43" spans="1:17" ht="15.75" x14ac:dyDescent="0.25">
      <c r="A43" s="56" t="s">
        <v>56</v>
      </c>
      <c r="B43" s="110" t="s">
        <v>57</v>
      </c>
      <c r="C43" s="111"/>
      <c r="D43" s="111"/>
      <c r="E43" s="111"/>
      <c r="F43" s="111"/>
      <c r="G43" s="111"/>
      <c r="H43" s="111"/>
      <c r="I43" s="112"/>
    </row>
    <row r="44" spans="1:17" ht="15.75" x14ac:dyDescent="0.25">
      <c r="A44" s="57">
        <v>4.0999999999999996</v>
      </c>
      <c r="B44" s="113" t="s">
        <v>58</v>
      </c>
      <c r="C44" s="114"/>
      <c r="D44" s="114"/>
      <c r="E44" s="114"/>
      <c r="F44" s="114"/>
      <c r="G44" s="114"/>
      <c r="H44" s="115"/>
      <c r="I44" s="58">
        <f>0.5*1.21%</f>
        <v>6.0499999999999998E-3</v>
      </c>
      <c r="J44" s="69">
        <f>20%*10%*12</f>
        <v>0.24000000000000005</v>
      </c>
    </row>
    <row r="45" spans="1:17" ht="15" x14ac:dyDescent="0.2">
      <c r="A45" s="57">
        <v>4.2</v>
      </c>
      <c r="B45" s="113" t="s">
        <v>59</v>
      </c>
      <c r="C45" s="114"/>
      <c r="D45" s="114"/>
      <c r="E45" s="114"/>
      <c r="F45" s="114"/>
      <c r="G45" s="114"/>
      <c r="H45" s="115"/>
      <c r="I45" s="58">
        <v>1.21E-2</v>
      </c>
    </row>
    <row r="46" spans="1:17" ht="15" x14ac:dyDescent="0.2">
      <c r="A46" s="57">
        <v>4.3</v>
      </c>
      <c r="B46" s="113" t="s">
        <v>60</v>
      </c>
      <c r="C46" s="114"/>
      <c r="D46" s="114"/>
      <c r="E46" s="114"/>
      <c r="F46" s="114"/>
      <c r="G46" s="114"/>
      <c r="H46" s="115"/>
      <c r="I46" s="58">
        <f>2.5*1.21%</f>
        <v>3.0249999999999999E-2</v>
      </c>
    </row>
    <row r="47" spans="1:17" ht="15" x14ac:dyDescent="0.2">
      <c r="A47" s="57">
        <v>4.4000000000000004</v>
      </c>
      <c r="B47" s="113" t="s">
        <v>61</v>
      </c>
      <c r="C47" s="114"/>
      <c r="D47" s="114"/>
      <c r="E47" s="114"/>
      <c r="F47" s="114"/>
      <c r="G47" s="114"/>
      <c r="H47" s="115"/>
      <c r="I47" s="58">
        <f>8.5*1.22%</f>
        <v>0.10369999999999999</v>
      </c>
      <c r="J47" s="76"/>
      <c r="P47" s="77"/>
      <c r="Q47" s="77"/>
    </row>
    <row r="48" spans="1:17" ht="16.5" thickBot="1" x14ac:dyDescent="0.3">
      <c r="A48" s="65"/>
      <c r="B48" s="66"/>
      <c r="C48" s="67"/>
      <c r="D48" s="67"/>
      <c r="E48" s="67"/>
      <c r="F48" s="107" t="s">
        <v>32</v>
      </c>
      <c r="G48" s="108"/>
      <c r="H48" s="109"/>
      <c r="I48" s="68">
        <f>SUM(I44:I47)</f>
        <v>0.15209999999999999</v>
      </c>
    </row>
    <row r="49" spans="1:9" ht="15" x14ac:dyDescent="0.2">
      <c r="A49" s="78"/>
      <c r="B49" s="79"/>
      <c r="C49" s="79"/>
      <c r="D49" s="79"/>
      <c r="E49" s="79"/>
      <c r="F49" s="80"/>
      <c r="G49" s="79"/>
      <c r="H49" s="81"/>
      <c r="I49" s="82"/>
    </row>
    <row r="50" spans="1:9" ht="16.5" thickBot="1" x14ac:dyDescent="0.3">
      <c r="A50" s="83"/>
      <c r="B50" s="84"/>
      <c r="C50" s="85"/>
      <c r="D50" s="85"/>
      <c r="E50" s="85"/>
      <c r="F50" s="86"/>
      <c r="G50" s="85"/>
      <c r="H50" s="87"/>
      <c r="I50" s="88"/>
    </row>
    <row r="51" spans="1:9" ht="33" customHeight="1" thickBot="1" x14ac:dyDescent="0.3">
      <c r="A51" s="89" t="s">
        <v>62</v>
      </c>
      <c r="B51" s="116" t="s">
        <v>63</v>
      </c>
      <c r="C51" s="117"/>
      <c r="D51" s="117"/>
      <c r="E51" s="117"/>
      <c r="F51" s="118" t="s">
        <v>32</v>
      </c>
      <c r="G51" s="106"/>
      <c r="H51" s="119"/>
      <c r="I51" s="90">
        <v>0.18</v>
      </c>
    </row>
    <row r="52" spans="1:9" ht="15" x14ac:dyDescent="0.2">
      <c r="A52" s="78"/>
      <c r="B52" s="79"/>
      <c r="C52" s="79"/>
      <c r="D52" s="79"/>
      <c r="E52" s="79"/>
      <c r="F52" s="80"/>
      <c r="G52" s="79"/>
      <c r="H52" s="81"/>
      <c r="I52" s="82"/>
    </row>
    <row r="53" spans="1:9" ht="15.75" thickBot="1" x14ac:dyDescent="0.25">
      <c r="A53" s="120"/>
      <c r="B53" s="121"/>
      <c r="C53" s="121"/>
      <c r="D53" s="121"/>
      <c r="E53" s="121"/>
      <c r="F53" s="121"/>
      <c r="G53" s="121"/>
      <c r="H53" s="121"/>
      <c r="I53" s="88"/>
    </row>
    <row r="54" spans="1:9" ht="18.75" thickBot="1" x14ac:dyDescent="0.3">
      <c r="A54" s="105" t="s">
        <v>64</v>
      </c>
      <c r="B54" s="106"/>
      <c r="C54" s="106"/>
      <c r="D54" s="106"/>
      <c r="E54" s="106"/>
      <c r="F54" s="106"/>
      <c r="G54" s="106"/>
      <c r="H54" s="106"/>
      <c r="I54" s="91">
        <f>SUM(I51,I48,I41,I25,I21)</f>
        <v>2.1825333333333332</v>
      </c>
    </row>
    <row r="55" spans="1:9" ht="13.5" thickBot="1" x14ac:dyDescent="0.25">
      <c r="A55" s="92"/>
      <c r="B55" s="92"/>
      <c r="C55" s="92"/>
      <c r="D55" s="92"/>
      <c r="E55" s="92"/>
      <c r="F55" s="92"/>
      <c r="G55" s="92"/>
      <c r="H55" s="92"/>
      <c r="I55" s="92"/>
    </row>
    <row r="56" spans="1:9" ht="18.75" thickBot="1" x14ac:dyDescent="0.3">
      <c r="A56" s="105" t="s">
        <v>65</v>
      </c>
      <c r="B56" s="106"/>
      <c r="C56" s="106"/>
      <c r="D56" s="106"/>
      <c r="E56" s="106"/>
      <c r="F56" s="106"/>
      <c r="G56" s="106"/>
      <c r="H56" s="106"/>
      <c r="I56" s="91">
        <f>ROUNDUP(I54,2)</f>
        <v>2.19</v>
      </c>
    </row>
    <row r="57" spans="1:9" x14ac:dyDescent="0.2">
      <c r="I57" s="93">
        <f>+I56</f>
        <v>2.19</v>
      </c>
    </row>
  </sheetData>
  <mergeCells count="48">
    <mergeCell ref="B14:H14"/>
    <mergeCell ref="A1:I1"/>
    <mergeCell ref="A2:I3"/>
    <mergeCell ref="B5:I5"/>
    <mergeCell ref="B6:H6"/>
    <mergeCell ref="B7:D7"/>
    <mergeCell ref="B8:D8"/>
    <mergeCell ref="B9:D9"/>
    <mergeCell ref="B10:H10"/>
    <mergeCell ref="B11:H11"/>
    <mergeCell ref="B12:H12"/>
    <mergeCell ref="B13:H13"/>
    <mergeCell ref="B28:H28"/>
    <mergeCell ref="B15:H15"/>
    <mergeCell ref="B16:H16"/>
    <mergeCell ref="B17:H17"/>
    <mergeCell ref="B18:H18"/>
    <mergeCell ref="B19:H19"/>
    <mergeCell ref="B20:H20"/>
    <mergeCell ref="F21:H21"/>
    <mergeCell ref="B23:I23"/>
    <mergeCell ref="B24:H24"/>
    <mergeCell ref="F25:H25"/>
    <mergeCell ref="B27:I27"/>
    <mergeCell ref="B40:H40"/>
    <mergeCell ref="B29:H29"/>
    <mergeCell ref="B30:H3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A56:H56"/>
    <mergeCell ref="F41:H41"/>
    <mergeCell ref="B43:I43"/>
    <mergeCell ref="B44:H44"/>
    <mergeCell ref="B45:H45"/>
    <mergeCell ref="B46:H46"/>
    <mergeCell ref="B47:H47"/>
    <mergeCell ref="F48:H48"/>
    <mergeCell ref="B51:E51"/>
    <mergeCell ref="F51:H51"/>
    <mergeCell ref="A53:H53"/>
    <mergeCell ref="A54:H54"/>
  </mergeCells>
  <pageMargins left="0.69930555555555596" right="0.69930555555555596" top="0.75" bottom="0.75" header="0.3" footer="0.3"/>
  <pageSetup paperSize="9" scale="55" orientation="portrait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8" zoomScaleNormal="100" zoomScaleSheetLayoutView="145" workbookViewId="0">
      <selection activeCell="L42" sqref="L42"/>
    </sheetView>
  </sheetViews>
  <sheetFormatPr baseColWidth="10" defaultColWidth="9.140625" defaultRowHeight="12.75" x14ac:dyDescent="0.2"/>
  <cols>
    <col min="1" max="1" width="33.140625" style="16" customWidth="1"/>
    <col min="2" max="2" width="13.5703125" style="16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1" width="9.140625" style="1"/>
    <col min="12" max="12" width="21.7109375" style="1" bestFit="1" customWidth="1"/>
    <col min="13" max="16384" width="9.140625" style="1"/>
  </cols>
  <sheetData>
    <row r="1" spans="1:9" ht="13.5" thickBot="1" x14ac:dyDescent="0.25"/>
    <row r="2" spans="1:9" ht="69.75" customHeight="1" x14ac:dyDescent="0.2">
      <c r="A2" s="170" t="str">
        <f>+'FACTOR MULTIPLICADOR'!A2:I3</f>
        <v>INTERVENTORÍA TÉCNICA, ADMINISTRATIVA JURIDICA Y FINANCIERA PARA EL PROYECTO DE MANTENIMIENTO Y OBRAS VARIAS DE LA PLANTA FÍSICA DE LAS INSTITUCIONES EDUCATIVAS ANDRES BELLO Y SANTO DOMINGO SAVIO DE PROPIEDAD DEL MUNICIPIO DE MANIZALES</v>
      </c>
      <c r="B2" s="171"/>
      <c r="C2" s="171"/>
      <c r="D2" s="171"/>
      <c r="E2" s="171"/>
      <c r="F2" s="171"/>
      <c r="G2" s="171"/>
      <c r="H2" s="171"/>
      <c r="I2" s="172"/>
    </row>
    <row r="3" spans="1:9" ht="19.5" customHeight="1" x14ac:dyDescent="0.2">
      <c r="A3" s="173" t="s">
        <v>66</v>
      </c>
      <c r="B3" s="174"/>
      <c r="C3" s="174"/>
      <c r="D3" s="174"/>
      <c r="E3" s="174"/>
      <c r="F3" s="174"/>
      <c r="G3" s="174"/>
      <c r="H3" s="175"/>
      <c r="I3" s="27">
        <v>3</v>
      </c>
    </row>
    <row r="4" spans="1:9" ht="16.5" customHeight="1" x14ac:dyDescent="0.2">
      <c r="A4" s="176" t="s">
        <v>67</v>
      </c>
      <c r="B4" s="177"/>
      <c r="C4" s="177"/>
      <c r="D4" s="177"/>
      <c r="E4" s="177"/>
      <c r="F4" s="177"/>
      <c r="G4" s="177"/>
      <c r="H4" s="177"/>
      <c r="I4" s="178"/>
    </row>
    <row r="5" spans="1:9" x14ac:dyDescent="0.2">
      <c r="A5" s="179" t="s">
        <v>68</v>
      </c>
      <c r="B5" s="180"/>
      <c r="C5" s="180"/>
      <c r="D5" s="180"/>
      <c r="E5" s="180"/>
      <c r="F5" s="180"/>
      <c r="G5" s="180"/>
      <c r="H5" s="180"/>
      <c r="I5" s="181"/>
    </row>
    <row r="6" spans="1:9" x14ac:dyDescent="0.2">
      <c r="A6" s="30" t="s">
        <v>1</v>
      </c>
      <c r="B6" s="24" t="s">
        <v>69</v>
      </c>
      <c r="C6" s="24" t="s">
        <v>70</v>
      </c>
      <c r="D6" s="182" t="s">
        <v>71</v>
      </c>
      <c r="E6" s="183"/>
      <c r="F6" s="24" t="s">
        <v>72</v>
      </c>
      <c r="G6" s="24" t="s">
        <v>73</v>
      </c>
      <c r="H6" s="24" t="s">
        <v>74</v>
      </c>
      <c r="I6" s="31" t="s">
        <v>75</v>
      </c>
    </row>
    <row r="7" spans="1:9" ht="25.5" customHeight="1" x14ac:dyDescent="0.2">
      <c r="A7" s="28" t="s">
        <v>76</v>
      </c>
      <c r="B7" s="22" t="s">
        <v>77</v>
      </c>
      <c r="C7" s="22" t="s">
        <v>78</v>
      </c>
      <c r="D7" s="164" t="s">
        <v>79</v>
      </c>
      <c r="E7" s="165"/>
      <c r="F7" s="22" t="s">
        <v>80</v>
      </c>
      <c r="G7" s="22" t="s">
        <v>81</v>
      </c>
      <c r="H7" s="2" t="s">
        <v>82</v>
      </c>
      <c r="I7" s="29" t="s">
        <v>83</v>
      </c>
    </row>
    <row r="8" spans="1:9" ht="12.75" hidden="1" customHeight="1" x14ac:dyDescent="0.2">
      <c r="A8" s="32" t="s">
        <v>84</v>
      </c>
      <c r="B8" s="20">
        <v>0</v>
      </c>
      <c r="C8" s="97">
        <v>6710444</v>
      </c>
      <c r="D8" s="168">
        <v>0.5</v>
      </c>
      <c r="E8" s="169"/>
      <c r="F8" s="3">
        <f>+'FACTOR MULTIPLICADOR'!I56</f>
        <v>2.19</v>
      </c>
      <c r="G8" s="4">
        <f>ROUND(C8*D8*F8*B8,0)</f>
        <v>0</v>
      </c>
      <c r="H8" s="5">
        <v>3</v>
      </c>
      <c r="I8" s="33">
        <f>ROUND(G8*H8,0)</f>
        <v>0</v>
      </c>
    </row>
    <row r="9" spans="1:9" x14ac:dyDescent="0.2">
      <c r="A9" s="34" t="s">
        <v>85</v>
      </c>
      <c r="B9" s="7">
        <v>1</v>
      </c>
      <c r="C9" s="97">
        <v>4446382</v>
      </c>
      <c r="D9" s="166">
        <v>1</v>
      </c>
      <c r="E9" s="167"/>
      <c r="F9" s="3">
        <v>2.1800000000000002</v>
      </c>
      <c r="G9" s="4">
        <f>ROUND(C9*D9*F9*B9,0)</f>
        <v>9693113</v>
      </c>
      <c r="H9" s="98">
        <f>+I3</f>
        <v>3</v>
      </c>
      <c r="I9" s="33">
        <f>ROUND(G9*H9,0)</f>
        <v>29079339</v>
      </c>
    </row>
    <row r="10" spans="1:9" hidden="1" x14ac:dyDescent="0.2">
      <c r="A10" s="34"/>
      <c r="B10" s="7"/>
      <c r="C10" s="97"/>
      <c r="D10" s="166"/>
      <c r="E10" s="167"/>
      <c r="F10" s="3"/>
      <c r="G10" s="4"/>
      <c r="H10" s="5"/>
      <c r="I10" s="33"/>
    </row>
    <row r="11" spans="1:9" hidden="1" x14ac:dyDescent="0.2">
      <c r="A11" s="34"/>
      <c r="B11" s="7"/>
      <c r="C11" s="97"/>
      <c r="D11" s="42"/>
      <c r="E11" s="43"/>
      <c r="F11" s="3"/>
      <c r="G11" s="4"/>
      <c r="H11" s="5"/>
      <c r="I11" s="33"/>
    </row>
    <row r="12" spans="1:9" hidden="1" x14ac:dyDescent="0.2">
      <c r="A12" s="34"/>
      <c r="B12" s="7"/>
      <c r="C12" s="97"/>
      <c r="D12" s="42"/>
      <c r="E12" s="43"/>
      <c r="F12" s="3"/>
      <c r="G12" s="4"/>
      <c r="H12" s="5"/>
      <c r="I12" s="33"/>
    </row>
    <row r="13" spans="1:9" hidden="1" x14ac:dyDescent="0.2">
      <c r="A13" s="34"/>
      <c r="B13" s="7"/>
      <c r="C13" s="97"/>
      <c r="D13" s="42"/>
      <c r="E13" s="43"/>
      <c r="F13" s="3"/>
      <c r="G13" s="4"/>
      <c r="H13" s="5"/>
      <c r="I13" s="33"/>
    </row>
    <row r="14" spans="1:9" hidden="1" x14ac:dyDescent="0.2">
      <c r="A14" s="34"/>
      <c r="B14" s="7"/>
      <c r="C14" s="97"/>
      <c r="D14" s="42"/>
      <c r="E14" s="43"/>
      <c r="F14" s="3"/>
      <c r="G14" s="4"/>
      <c r="H14" s="5"/>
      <c r="I14" s="33"/>
    </row>
    <row r="15" spans="1:9" x14ac:dyDescent="0.2">
      <c r="A15" s="34"/>
      <c r="B15" s="6"/>
      <c r="C15" s="96"/>
      <c r="D15" s="166"/>
      <c r="E15" s="167"/>
      <c r="F15" s="7"/>
      <c r="G15" s="8"/>
      <c r="H15" s="5"/>
      <c r="I15" s="35"/>
    </row>
    <row r="16" spans="1:9" ht="12.75" customHeight="1" x14ac:dyDescent="0.2">
      <c r="A16" s="143" t="s">
        <v>86</v>
      </c>
      <c r="B16" s="144"/>
      <c r="C16" s="144"/>
      <c r="D16" s="144"/>
      <c r="E16" s="144"/>
      <c r="F16" s="144"/>
      <c r="G16" s="144"/>
      <c r="H16" s="145"/>
      <c r="I16" s="37">
        <f>SUM(I8:I10)</f>
        <v>29079339</v>
      </c>
    </row>
    <row r="17" spans="1:9" x14ac:dyDescent="0.2">
      <c r="A17" s="36"/>
      <c r="B17" s="21"/>
      <c r="C17" s="21"/>
      <c r="D17" s="21"/>
      <c r="E17" s="21"/>
      <c r="F17" s="21"/>
      <c r="G17" s="21"/>
      <c r="H17" s="21"/>
      <c r="I17" s="38"/>
    </row>
    <row r="18" spans="1:9" x14ac:dyDescent="0.2">
      <c r="A18" s="146" t="s">
        <v>87</v>
      </c>
      <c r="B18" s="147"/>
      <c r="C18" s="147"/>
      <c r="D18" s="147"/>
      <c r="E18" s="147"/>
      <c r="F18" s="147"/>
      <c r="G18" s="147"/>
      <c r="H18" s="147"/>
      <c r="I18" s="148"/>
    </row>
    <row r="19" spans="1:9" ht="25.5" customHeight="1" x14ac:dyDescent="0.2">
      <c r="A19" s="28" t="s">
        <v>88</v>
      </c>
      <c r="B19" s="22" t="s">
        <v>77</v>
      </c>
      <c r="C19" s="22" t="s">
        <v>89</v>
      </c>
      <c r="D19" s="164" t="s">
        <v>79</v>
      </c>
      <c r="E19" s="165"/>
      <c r="F19" s="22" t="s">
        <v>80</v>
      </c>
      <c r="G19" s="22" t="s">
        <v>81</v>
      </c>
      <c r="H19" s="2" t="s">
        <v>90</v>
      </c>
      <c r="I19" s="29" t="s">
        <v>83</v>
      </c>
    </row>
    <row r="20" spans="1:9" x14ac:dyDescent="0.2">
      <c r="A20" s="94" t="s">
        <v>91</v>
      </c>
      <c r="B20" s="7">
        <v>1</v>
      </c>
      <c r="C20" s="96">
        <v>3600000</v>
      </c>
      <c r="D20" s="166">
        <v>1</v>
      </c>
      <c r="E20" s="167"/>
      <c r="F20" s="3">
        <v>2.1800000000000002</v>
      </c>
      <c r="G20" s="4">
        <f>ROUND(C20*D20*F20*B20,0)</f>
        <v>7848000</v>
      </c>
      <c r="H20" s="98">
        <f>+I3</f>
        <v>3</v>
      </c>
      <c r="I20" s="33">
        <f>ROUND(G20*H20,0)</f>
        <v>23544000</v>
      </c>
    </row>
    <row r="21" spans="1:9" ht="12.75" hidden="1" customHeight="1" x14ac:dyDescent="0.2">
      <c r="A21" s="95" t="s">
        <v>92</v>
      </c>
      <c r="B21" s="20">
        <v>0</v>
      </c>
      <c r="C21" s="97"/>
      <c r="D21" s="168">
        <v>0</v>
      </c>
      <c r="E21" s="169"/>
      <c r="F21" s="3">
        <f>+$F$8</f>
        <v>2.19</v>
      </c>
      <c r="G21" s="4">
        <f>ROUND(C21*D21*F21*B21,0)</f>
        <v>0</v>
      </c>
      <c r="H21" s="98">
        <v>0</v>
      </c>
      <c r="I21" s="33">
        <f>ROUND(G21*H21,0)</f>
        <v>0</v>
      </c>
    </row>
    <row r="22" spans="1:9" x14ac:dyDescent="0.2">
      <c r="A22" s="94" t="s">
        <v>93</v>
      </c>
      <c r="B22" s="7">
        <v>1</v>
      </c>
      <c r="C22" s="97">
        <v>3600000</v>
      </c>
      <c r="D22" s="166">
        <v>0.33</v>
      </c>
      <c r="E22" s="167"/>
      <c r="F22" s="3">
        <v>2.1800000000000002</v>
      </c>
      <c r="G22" s="4">
        <f>ROUND(C22*D22*F22*B22,0)</f>
        <v>2589840</v>
      </c>
      <c r="H22" s="98">
        <f>+I3</f>
        <v>3</v>
      </c>
      <c r="I22" s="33">
        <f>ROUND(G22*H22,0)</f>
        <v>7769520</v>
      </c>
    </row>
    <row r="23" spans="1:9" x14ac:dyDescent="0.2">
      <c r="A23" s="34"/>
      <c r="B23" s="6"/>
      <c r="C23" s="9"/>
      <c r="D23" s="10"/>
      <c r="E23" s="10"/>
      <c r="F23" s="7"/>
      <c r="G23" s="8"/>
      <c r="H23" s="11"/>
      <c r="I23" s="33"/>
    </row>
    <row r="24" spans="1:9" ht="12.75" customHeight="1" x14ac:dyDescent="0.2">
      <c r="A24" s="143" t="s">
        <v>94</v>
      </c>
      <c r="B24" s="144"/>
      <c r="C24" s="144"/>
      <c r="D24" s="144"/>
      <c r="E24" s="144"/>
      <c r="F24" s="144"/>
      <c r="G24" s="144"/>
      <c r="H24" s="145"/>
      <c r="I24" s="37">
        <f>+SUM(I20:I23)</f>
        <v>31313520</v>
      </c>
    </row>
    <row r="25" spans="1:9" x14ac:dyDescent="0.2">
      <c r="A25" s="36"/>
      <c r="B25" s="21"/>
      <c r="C25" s="21"/>
      <c r="D25" s="21"/>
      <c r="E25" s="21"/>
      <c r="F25" s="21"/>
      <c r="G25" s="21"/>
      <c r="H25" s="21"/>
      <c r="I25" s="38"/>
    </row>
    <row r="26" spans="1:9" x14ac:dyDescent="0.2">
      <c r="A26" s="146" t="s">
        <v>95</v>
      </c>
      <c r="B26" s="147"/>
      <c r="C26" s="147"/>
      <c r="D26" s="147"/>
      <c r="E26" s="147"/>
      <c r="F26" s="147"/>
      <c r="G26" s="147"/>
      <c r="H26" s="147"/>
      <c r="I26" s="148"/>
    </row>
    <row r="27" spans="1:9" ht="25.5" customHeight="1" x14ac:dyDescent="0.2">
      <c r="A27" s="28" t="s">
        <v>96</v>
      </c>
      <c r="B27" s="22" t="s">
        <v>77</v>
      </c>
      <c r="C27" s="22" t="s">
        <v>89</v>
      </c>
      <c r="D27" s="164" t="s">
        <v>79</v>
      </c>
      <c r="E27" s="165"/>
      <c r="F27" s="22" t="s">
        <v>80</v>
      </c>
      <c r="G27" s="22" t="s">
        <v>81</v>
      </c>
      <c r="H27" s="2" t="s">
        <v>90</v>
      </c>
      <c r="I27" s="29" t="s">
        <v>83</v>
      </c>
    </row>
    <row r="28" spans="1:9" x14ac:dyDescent="0.2">
      <c r="A28" s="34"/>
      <c r="B28" s="6"/>
      <c r="C28" s="12"/>
      <c r="D28" s="23"/>
      <c r="E28" s="23"/>
      <c r="F28" s="13"/>
      <c r="G28" s="14"/>
      <c r="H28" s="15"/>
      <c r="I28" s="33"/>
    </row>
    <row r="29" spans="1:9" ht="12.75" customHeight="1" x14ac:dyDescent="0.2">
      <c r="A29" s="143" t="s">
        <v>97</v>
      </c>
      <c r="B29" s="144"/>
      <c r="C29" s="144"/>
      <c r="D29" s="144"/>
      <c r="E29" s="144"/>
      <c r="F29" s="144"/>
      <c r="G29" s="144"/>
      <c r="H29" s="145"/>
      <c r="I29" s="37">
        <f>+SUM(I28:I28)</f>
        <v>0</v>
      </c>
    </row>
    <row r="30" spans="1:9" x14ac:dyDescent="0.2">
      <c r="A30" s="36"/>
      <c r="B30" s="21"/>
      <c r="C30" s="21"/>
      <c r="D30" s="21"/>
      <c r="E30" s="21"/>
      <c r="F30" s="21"/>
      <c r="G30" s="21"/>
      <c r="H30" s="21"/>
      <c r="I30" s="38"/>
    </row>
    <row r="31" spans="1:9" x14ac:dyDescent="0.2">
      <c r="A31" s="146" t="s">
        <v>98</v>
      </c>
      <c r="B31" s="147"/>
      <c r="C31" s="147"/>
      <c r="D31" s="147"/>
      <c r="E31" s="147"/>
      <c r="F31" s="147"/>
      <c r="G31" s="147"/>
      <c r="H31" s="147"/>
      <c r="I31" s="148"/>
    </row>
    <row r="32" spans="1:9" ht="12.75" customHeight="1" x14ac:dyDescent="0.2">
      <c r="A32" s="30" t="s">
        <v>99</v>
      </c>
      <c r="B32" s="158" t="s">
        <v>77</v>
      </c>
      <c r="C32" s="159"/>
      <c r="D32" s="160"/>
      <c r="E32" s="158" t="s">
        <v>90</v>
      </c>
      <c r="F32" s="159"/>
      <c r="G32" s="160"/>
      <c r="H32" s="22" t="s">
        <v>100</v>
      </c>
      <c r="I32" s="39" t="s">
        <v>101</v>
      </c>
    </row>
    <row r="33" spans="1:12" ht="38.25" hidden="1" customHeight="1" x14ac:dyDescent="0.2">
      <c r="A33" s="32" t="s">
        <v>102</v>
      </c>
      <c r="B33" s="152">
        <v>0</v>
      </c>
      <c r="C33" s="153"/>
      <c r="D33" s="154"/>
      <c r="E33" s="161">
        <v>3</v>
      </c>
      <c r="F33" s="162"/>
      <c r="G33" s="163"/>
      <c r="H33" s="96">
        <v>700000</v>
      </c>
      <c r="I33" s="33">
        <f>ROUND(B33*E33*H33,0)</f>
        <v>0</v>
      </c>
    </row>
    <row r="34" spans="1:12" ht="12.75" hidden="1" customHeight="1" x14ac:dyDescent="0.2">
      <c r="A34" s="32" t="s">
        <v>103</v>
      </c>
      <c r="B34" s="152">
        <v>0</v>
      </c>
      <c r="C34" s="153"/>
      <c r="D34" s="154"/>
      <c r="E34" s="161">
        <v>3</v>
      </c>
      <c r="F34" s="162"/>
      <c r="G34" s="163"/>
      <c r="H34" s="96">
        <v>1800000</v>
      </c>
      <c r="I34" s="33">
        <f>ROUND(B34*E34*H34,0)</f>
        <v>0</v>
      </c>
    </row>
    <row r="35" spans="1:12" ht="42" customHeight="1" x14ac:dyDescent="0.2">
      <c r="A35" s="32" t="s">
        <v>104</v>
      </c>
      <c r="B35" s="152">
        <v>1</v>
      </c>
      <c r="C35" s="153"/>
      <c r="D35" s="154"/>
      <c r="E35" s="155">
        <f>+I3</f>
        <v>3</v>
      </c>
      <c r="F35" s="156"/>
      <c r="G35" s="157"/>
      <c r="H35" s="96">
        <v>70000</v>
      </c>
      <c r="I35" s="33">
        <f t="shared" ref="I35" si="0">ROUND(B35*E35*H35,0)</f>
        <v>210000</v>
      </c>
    </row>
    <row r="36" spans="1:12" x14ac:dyDescent="0.2">
      <c r="A36" s="140"/>
      <c r="B36" s="141"/>
      <c r="C36" s="141"/>
      <c r="D36" s="141"/>
      <c r="E36" s="141"/>
      <c r="F36" s="141"/>
      <c r="G36" s="141"/>
      <c r="H36" s="141"/>
      <c r="I36" s="142"/>
      <c r="L36" s="101"/>
    </row>
    <row r="37" spans="1:12" ht="13.5" customHeight="1" x14ac:dyDescent="0.2">
      <c r="A37" s="143" t="s">
        <v>105</v>
      </c>
      <c r="B37" s="144"/>
      <c r="C37" s="144"/>
      <c r="D37" s="144"/>
      <c r="E37" s="144"/>
      <c r="F37" s="144"/>
      <c r="G37" s="144"/>
      <c r="H37" s="145"/>
      <c r="I37" s="37">
        <f>SUM(I33:I35)</f>
        <v>210000</v>
      </c>
    </row>
    <row r="38" spans="1:12" ht="13.5" customHeight="1" x14ac:dyDescent="0.2">
      <c r="A38" s="36"/>
      <c r="B38" s="21"/>
      <c r="C38" s="21"/>
      <c r="D38" s="21"/>
      <c r="E38" s="21"/>
      <c r="F38" s="21"/>
      <c r="G38" s="21"/>
      <c r="H38" s="21"/>
      <c r="I38" s="38"/>
    </row>
    <row r="39" spans="1:12" x14ac:dyDescent="0.2">
      <c r="A39" s="146" t="s">
        <v>106</v>
      </c>
      <c r="B39" s="147"/>
      <c r="C39" s="147"/>
      <c r="D39" s="147"/>
      <c r="E39" s="147"/>
      <c r="F39" s="147"/>
      <c r="G39" s="147"/>
      <c r="H39" s="147"/>
      <c r="I39" s="148"/>
    </row>
    <row r="40" spans="1:12" ht="15.75" customHeight="1" thickBot="1" x14ac:dyDescent="0.25">
      <c r="A40" s="149" t="s">
        <v>107</v>
      </c>
      <c r="B40" s="150"/>
      <c r="C40" s="150"/>
      <c r="D40" s="151"/>
      <c r="E40" s="40"/>
      <c r="F40" s="40"/>
      <c r="G40" s="40"/>
      <c r="H40" s="40"/>
      <c r="I40" s="41">
        <f>+I16+I24+I37+I29</f>
        <v>60602859</v>
      </c>
    </row>
    <row r="41" spans="1:12" x14ac:dyDescent="0.2">
      <c r="A41" s="44" t="s">
        <v>108</v>
      </c>
      <c r="B41" s="25"/>
      <c r="C41" s="26"/>
      <c r="D41" s="26"/>
      <c r="E41" s="26"/>
      <c r="F41" s="26"/>
      <c r="G41" s="26"/>
      <c r="H41" s="26"/>
      <c r="I41" s="45">
        <f>ROUND(I40*0.19,0)</f>
        <v>11514543</v>
      </c>
    </row>
    <row r="42" spans="1:12" ht="14.25" customHeight="1" thickBot="1" x14ac:dyDescent="0.25">
      <c r="A42" s="46" t="s">
        <v>109</v>
      </c>
      <c r="B42" s="47"/>
      <c r="C42" s="40"/>
      <c r="D42" s="40"/>
      <c r="E42" s="40"/>
      <c r="F42" s="40"/>
      <c r="G42" s="40"/>
      <c r="H42" s="40"/>
      <c r="I42" s="48">
        <f>+I40+I41</f>
        <v>72117402</v>
      </c>
    </row>
    <row r="43" spans="1:12" ht="14.25" thickBot="1" x14ac:dyDescent="0.3">
      <c r="A43" s="187" t="s">
        <v>110</v>
      </c>
      <c r="B43" s="188"/>
      <c r="C43" s="188"/>
      <c r="D43" s="188"/>
      <c r="E43" s="188"/>
      <c r="F43" s="188"/>
      <c r="G43" s="188"/>
      <c r="H43" s="188"/>
      <c r="I43" s="189"/>
    </row>
    <row r="44" spans="1:12" ht="26.25" customHeight="1" thickBot="1" x14ac:dyDescent="0.25">
      <c r="A44" s="184" t="s">
        <v>111</v>
      </c>
      <c r="B44" s="185"/>
      <c r="C44" s="185"/>
      <c r="D44" s="185"/>
      <c r="E44" s="185"/>
      <c r="F44" s="185"/>
      <c r="G44" s="185"/>
      <c r="H44" s="185"/>
      <c r="I44" s="186"/>
    </row>
    <row r="45" spans="1:12" ht="26.25" customHeight="1" thickBot="1" x14ac:dyDescent="0.25">
      <c r="A45" s="184" t="s">
        <v>112</v>
      </c>
      <c r="B45" s="185"/>
      <c r="C45" s="185"/>
      <c r="D45" s="185"/>
      <c r="E45" s="185"/>
      <c r="F45" s="185"/>
      <c r="G45" s="185"/>
      <c r="H45" s="185"/>
      <c r="I45" s="186"/>
    </row>
    <row r="46" spans="1:12" ht="26.25" customHeight="1" thickBot="1" x14ac:dyDescent="0.25">
      <c r="A46" s="184" t="s">
        <v>113</v>
      </c>
      <c r="B46" s="185"/>
      <c r="C46" s="185"/>
      <c r="D46" s="185"/>
      <c r="E46" s="185"/>
      <c r="F46" s="185"/>
      <c r="G46" s="185"/>
      <c r="H46" s="185"/>
      <c r="I46" s="186"/>
    </row>
    <row r="47" spans="1:12" ht="26.25" customHeight="1" thickBot="1" x14ac:dyDescent="0.25">
      <c r="A47" s="184" t="s">
        <v>114</v>
      </c>
      <c r="B47" s="185"/>
      <c r="C47" s="185"/>
      <c r="D47" s="185"/>
      <c r="E47" s="185"/>
      <c r="F47" s="185"/>
      <c r="G47" s="185"/>
      <c r="H47" s="185"/>
      <c r="I47" s="186"/>
    </row>
    <row r="48" spans="1:12" ht="26.25" customHeight="1" thickBot="1" x14ac:dyDescent="0.25">
      <c r="A48" s="184" t="s">
        <v>115</v>
      </c>
      <c r="B48" s="185"/>
      <c r="C48" s="185"/>
      <c r="D48" s="185"/>
      <c r="E48" s="185"/>
      <c r="F48" s="185"/>
      <c r="G48" s="185"/>
      <c r="H48" s="185"/>
      <c r="I48" s="186"/>
    </row>
    <row r="49" spans="1:7" x14ac:dyDescent="0.2">
      <c r="D49" s="17"/>
    </row>
    <row r="50" spans="1:7" x14ac:dyDescent="0.2">
      <c r="D50" s="17"/>
    </row>
    <row r="51" spans="1:7" ht="15" x14ac:dyDescent="0.2">
      <c r="A51" s="18"/>
      <c r="B51" s="18"/>
    </row>
    <row r="56" spans="1:7" x14ac:dyDescent="0.2">
      <c r="G56" s="19"/>
    </row>
  </sheetData>
  <mergeCells count="39">
    <mergeCell ref="A48:I48"/>
    <mergeCell ref="A43:I43"/>
    <mergeCell ref="A44:I44"/>
    <mergeCell ref="A45:I45"/>
    <mergeCell ref="A46:I46"/>
    <mergeCell ref="A47:I47"/>
    <mergeCell ref="A18:I18"/>
    <mergeCell ref="A2:I2"/>
    <mergeCell ref="A3:H3"/>
    <mergeCell ref="A4:I4"/>
    <mergeCell ref="A5:I5"/>
    <mergeCell ref="D6:E6"/>
    <mergeCell ref="D7:E7"/>
    <mergeCell ref="D8:E8"/>
    <mergeCell ref="D9:E9"/>
    <mergeCell ref="D10:E10"/>
    <mergeCell ref="D15:E15"/>
    <mergeCell ref="A16:H16"/>
    <mergeCell ref="A31:I31"/>
    <mergeCell ref="D19:E19"/>
    <mergeCell ref="D20:E20"/>
    <mergeCell ref="D21:E21"/>
    <mergeCell ref="D22:E22"/>
    <mergeCell ref="A24:H24"/>
    <mergeCell ref="A26:I26"/>
    <mergeCell ref="D27:E27"/>
    <mergeCell ref="A29:H29"/>
    <mergeCell ref="B32:D32"/>
    <mergeCell ref="E32:G32"/>
    <mergeCell ref="B33:D33"/>
    <mergeCell ref="E33:G33"/>
    <mergeCell ref="B34:D34"/>
    <mergeCell ref="E34:G34"/>
    <mergeCell ref="A36:I36"/>
    <mergeCell ref="A37:H37"/>
    <mergeCell ref="A39:I39"/>
    <mergeCell ref="A40:D40"/>
    <mergeCell ref="B35:D35"/>
    <mergeCell ref="E35:G35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topLeftCell="A39" zoomScale="120" zoomScaleNormal="100" zoomScaleSheetLayoutView="120" workbookViewId="0">
      <selection activeCell="B52" sqref="B52"/>
    </sheetView>
  </sheetViews>
  <sheetFormatPr baseColWidth="10" defaultColWidth="9.140625" defaultRowHeight="12.75" x14ac:dyDescent="0.2"/>
  <cols>
    <col min="1" max="1" width="33.140625" style="16" customWidth="1"/>
    <col min="2" max="2" width="13.5703125" style="16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1" width="9.140625" style="1"/>
    <col min="12" max="12" width="21.7109375" style="1" bestFit="1" customWidth="1"/>
    <col min="13" max="16384" width="9.140625" style="1"/>
  </cols>
  <sheetData>
    <row r="1" spans="1:9" ht="13.5" thickBot="1" x14ac:dyDescent="0.25"/>
    <row r="2" spans="1:9" ht="69.75" customHeight="1" x14ac:dyDescent="0.2">
      <c r="A2" s="170" t="str">
        <f>+'FACTOR MULTIPLICADOR'!A2:I3</f>
        <v>INTERVENTORÍA TÉCNICA, ADMINISTRATIVA JURIDICA Y FINANCIERA PARA EL PROYECTO DE MANTENIMIENTO Y OBRAS VARIAS DE LA PLANTA FÍSICA DE LAS INSTITUCIONES EDUCATIVAS ANDRES BELLO Y SANTO DOMINGO SAVIO DE PROPIEDAD DEL MUNICIPIO DE MANIZALES</v>
      </c>
      <c r="B2" s="171"/>
      <c r="C2" s="171"/>
      <c r="D2" s="171"/>
      <c r="E2" s="171"/>
      <c r="F2" s="171"/>
      <c r="G2" s="171"/>
      <c r="H2" s="171"/>
      <c r="I2" s="172"/>
    </row>
    <row r="3" spans="1:9" ht="19.5" customHeight="1" x14ac:dyDescent="0.2">
      <c r="A3" s="173" t="s">
        <v>66</v>
      </c>
      <c r="B3" s="174"/>
      <c r="C3" s="174"/>
      <c r="D3" s="174"/>
      <c r="E3" s="174"/>
      <c r="F3" s="174"/>
      <c r="G3" s="174"/>
      <c r="H3" s="175"/>
      <c r="I3" s="27">
        <v>3</v>
      </c>
    </row>
    <row r="4" spans="1:9" ht="16.5" customHeight="1" x14ac:dyDescent="0.2">
      <c r="A4" s="176" t="s">
        <v>67</v>
      </c>
      <c r="B4" s="177"/>
      <c r="C4" s="177"/>
      <c r="D4" s="177"/>
      <c r="E4" s="177"/>
      <c r="F4" s="177"/>
      <c r="G4" s="177"/>
      <c r="H4" s="177"/>
      <c r="I4" s="178"/>
    </row>
    <row r="5" spans="1:9" x14ac:dyDescent="0.2">
      <c r="A5" s="179" t="s">
        <v>68</v>
      </c>
      <c r="B5" s="180"/>
      <c r="C5" s="180"/>
      <c r="D5" s="180"/>
      <c r="E5" s="180"/>
      <c r="F5" s="180"/>
      <c r="G5" s="180"/>
      <c r="H5" s="180"/>
      <c r="I5" s="181"/>
    </row>
    <row r="6" spans="1:9" x14ac:dyDescent="0.2">
      <c r="A6" s="30" t="s">
        <v>1</v>
      </c>
      <c r="B6" s="24" t="s">
        <v>69</v>
      </c>
      <c r="C6" s="24" t="s">
        <v>70</v>
      </c>
      <c r="D6" s="182" t="s">
        <v>71</v>
      </c>
      <c r="E6" s="183"/>
      <c r="F6" s="24" t="s">
        <v>72</v>
      </c>
      <c r="G6" s="24" t="s">
        <v>73</v>
      </c>
      <c r="H6" s="24" t="s">
        <v>74</v>
      </c>
      <c r="I6" s="31" t="s">
        <v>75</v>
      </c>
    </row>
    <row r="7" spans="1:9" ht="25.5" customHeight="1" x14ac:dyDescent="0.2">
      <c r="A7" s="28" t="s">
        <v>76</v>
      </c>
      <c r="B7" s="22" t="s">
        <v>77</v>
      </c>
      <c r="C7" s="22" t="s">
        <v>78</v>
      </c>
      <c r="D7" s="164" t="s">
        <v>79</v>
      </c>
      <c r="E7" s="165"/>
      <c r="F7" s="22" t="s">
        <v>80</v>
      </c>
      <c r="G7" s="22" t="s">
        <v>81</v>
      </c>
      <c r="H7" s="2" t="s">
        <v>82</v>
      </c>
      <c r="I7" s="29" t="s">
        <v>83</v>
      </c>
    </row>
    <row r="8" spans="1:9" ht="12.75" hidden="1" customHeight="1" x14ac:dyDescent="0.2">
      <c r="A8" s="32" t="s">
        <v>84</v>
      </c>
      <c r="B8" s="20">
        <v>0</v>
      </c>
      <c r="C8" s="97">
        <v>6710444</v>
      </c>
      <c r="D8" s="168">
        <v>0.5</v>
      </c>
      <c r="E8" s="169"/>
      <c r="F8" s="3">
        <f>+'FACTOR MULTIPLICADOR'!I56</f>
        <v>2.19</v>
      </c>
      <c r="G8" s="4">
        <f>ROUND(C8*D8*F8*B8,0)</f>
        <v>0</v>
      </c>
      <c r="H8" s="5">
        <v>3</v>
      </c>
      <c r="I8" s="33">
        <f>ROUND(G8*H8,0)</f>
        <v>0</v>
      </c>
    </row>
    <row r="9" spans="1:9" x14ac:dyDescent="0.2">
      <c r="A9" s="34" t="s">
        <v>85</v>
      </c>
      <c r="B9" s="7">
        <v>1</v>
      </c>
      <c r="C9" s="97">
        <v>2750000</v>
      </c>
      <c r="D9" s="166">
        <v>1</v>
      </c>
      <c r="E9" s="167"/>
      <c r="F9" s="3">
        <v>2.1800000000000002</v>
      </c>
      <c r="G9" s="4">
        <f>ROUND(C9*D9*F9*B9,0)</f>
        <v>5995000</v>
      </c>
      <c r="H9" s="98">
        <f>+I3</f>
        <v>3</v>
      </c>
      <c r="I9" s="33">
        <f>ROUND(G9*H9,0)</f>
        <v>17985000</v>
      </c>
    </row>
    <row r="10" spans="1:9" hidden="1" x14ac:dyDescent="0.2">
      <c r="A10" s="34"/>
      <c r="B10" s="7"/>
      <c r="C10" s="97"/>
      <c r="D10" s="166"/>
      <c r="E10" s="167"/>
      <c r="F10" s="3"/>
      <c r="G10" s="4"/>
      <c r="H10" s="5"/>
      <c r="I10" s="33"/>
    </row>
    <row r="11" spans="1:9" hidden="1" x14ac:dyDescent="0.2">
      <c r="A11" s="34"/>
      <c r="B11" s="7"/>
      <c r="C11" s="97"/>
      <c r="D11" s="99"/>
      <c r="E11" s="100"/>
      <c r="F11" s="3"/>
      <c r="G11" s="4"/>
      <c r="H11" s="5"/>
      <c r="I11" s="33"/>
    </row>
    <row r="12" spans="1:9" hidden="1" x14ac:dyDescent="0.2">
      <c r="A12" s="34"/>
      <c r="B12" s="7"/>
      <c r="C12" s="97"/>
      <c r="D12" s="99"/>
      <c r="E12" s="100"/>
      <c r="F12" s="3"/>
      <c r="G12" s="4"/>
      <c r="H12" s="5"/>
      <c r="I12" s="33"/>
    </row>
    <row r="13" spans="1:9" hidden="1" x14ac:dyDescent="0.2">
      <c r="A13" s="34"/>
      <c r="B13" s="7"/>
      <c r="C13" s="97"/>
      <c r="D13" s="99"/>
      <c r="E13" s="100"/>
      <c r="F13" s="3"/>
      <c r="G13" s="4"/>
      <c r="H13" s="5"/>
      <c r="I13" s="33"/>
    </row>
    <row r="14" spans="1:9" hidden="1" x14ac:dyDescent="0.2">
      <c r="A14" s="34"/>
      <c r="B14" s="7"/>
      <c r="C14" s="97"/>
      <c r="D14" s="99"/>
      <c r="E14" s="100"/>
      <c r="F14" s="3"/>
      <c r="G14" s="4"/>
      <c r="H14" s="5"/>
      <c r="I14" s="33"/>
    </row>
    <row r="15" spans="1:9" x14ac:dyDescent="0.2">
      <c r="A15" s="34"/>
      <c r="B15" s="6"/>
      <c r="C15" s="96"/>
      <c r="D15" s="166"/>
      <c r="E15" s="167"/>
      <c r="F15" s="7"/>
      <c r="G15" s="8"/>
      <c r="H15" s="5"/>
      <c r="I15" s="35"/>
    </row>
    <row r="16" spans="1:9" ht="12.75" customHeight="1" x14ac:dyDescent="0.2">
      <c r="A16" s="143" t="s">
        <v>86</v>
      </c>
      <c r="B16" s="144"/>
      <c r="C16" s="144"/>
      <c r="D16" s="144"/>
      <c r="E16" s="144"/>
      <c r="F16" s="144"/>
      <c r="G16" s="144"/>
      <c r="H16" s="145"/>
      <c r="I16" s="37">
        <f>SUM(I8:I10)</f>
        <v>17985000</v>
      </c>
    </row>
    <row r="17" spans="1:9" x14ac:dyDescent="0.2">
      <c r="A17" s="36"/>
      <c r="B17" s="21"/>
      <c r="C17" s="21"/>
      <c r="D17" s="21"/>
      <c r="E17" s="21"/>
      <c r="F17" s="21"/>
      <c r="G17" s="21"/>
      <c r="H17" s="21"/>
      <c r="I17" s="38"/>
    </row>
    <row r="18" spans="1:9" x14ac:dyDescent="0.2">
      <c r="A18" s="146" t="s">
        <v>87</v>
      </c>
      <c r="B18" s="147"/>
      <c r="C18" s="147"/>
      <c r="D18" s="147"/>
      <c r="E18" s="147"/>
      <c r="F18" s="147"/>
      <c r="G18" s="147"/>
      <c r="H18" s="147"/>
      <c r="I18" s="148"/>
    </row>
    <row r="19" spans="1:9" ht="25.5" customHeight="1" x14ac:dyDescent="0.2">
      <c r="A19" s="28" t="s">
        <v>88</v>
      </c>
      <c r="B19" s="22" t="s">
        <v>77</v>
      </c>
      <c r="C19" s="22" t="s">
        <v>89</v>
      </c>
      <c r="D19" s="164" t="s">
        <v>79</v>
      </c>
      <c r="E19" s="165"/>
      <c r="F19" s="22" t="s">
        <v>80</v>
      </c>
      <c r="G19" s="22" t="s">
        <v>81</v>
      </c>
      <c r="H19" s="2" t="s">
        <v>90</v>
      </c>
      <c r="I19" s="29" t="s">
        <v>83</v>
      </c>
    </row>
    <row r="20" spans="1:9" x14ac:dyDescent="0.2">
      <c r="A20" s="94" t="s">
        <v>91</v>
      </c>
      <c r="B20" s="7">
        <v>1</v>
      </c>
      <c r="C20" s="96">
        <v>1423500</v>
      </c>
      <c r="D20" s="166">
        <v>1</v>
      </c>
      <c r="E20" s="167"/>
      <c r="F20" s="3">
        <v>2.1800000000000002</v>
      </c>
      <c r="G20" s="4">
        <f>ROUND(C20*D20*F20*B20,0)</f>
        <v>3103230</v>
      </c>
      <c r="H20" s="98">
        <f>+I3</f>
        <v>3</v>
      </c>
      <c r="I20" s="33">
        <f>ROUND(G20*H20,0)</f>
        <v>9309690</v>
      </c>
    </row>
    <row r="21" spans="1:9" ht="12.75" hidden="1" customHeight="1" x14ac:dyDescent="0.2">
      <c r="A21" s="95" t="s">
        <v>92</v>
      </c>
      <c r="B21" s="20">
        <v>0</v>
      </c>
      <c r="C21" s="97"/>
      <c r="D21" s="168">
        <v>0</v>
      </c>
      <c r="E21" s="169"/>
      <c r="F21" s="3">
        <f>+$F$8</f>
        <v>2.19</v>
      </c>
      <c r="G21" s="4">
        <f>ROUND(C21*D21*F21*B21,0)</f>
        <v>0</v>
      </c>
      <c r="H21" s="98">
        <v>0</v>
      </c>
      <c r="I21" s="33">
        <f>ROUND(G21*H21,0)</f>
        <v>0</v>
      </c>
    </row>
    <row r="22" spans="1:9" x14ac:dyDescent="0.2">
      <c r="A22" s="94" t="s">
        <v>93</v>
      </c>
      <c r="B22" s="7">
        <v>1</v>
      </c>
      <c r="C22" s="97">
        <v>1423500</v>
      </c>
      <c r="D22" s="166">
        <v>0.3</v>
      </c>
      <c r="E22" s="167"/>
      <c r="F22" s="3">
        <v>2.1800000000000002</v>
      </c>
      <c r="G22" s="4">
        <f>ROUND(C22*D22*F22*B22,0)</f>
        <v>930969</v>
      </c>
      <c r="H22" s="98">
        <f>+I3</f>
        <v>3</v>
      </c>
      <c r="I22" s="33">
        <f>ROUND(G22*H22,0)</f>
        <v>2792907</v>
      </c>
    </row>
    <row r="23" spans="1:9" x14ac:dyDescent="0.2">
      <c r="A23" s="34"/>
      <c r="B23" s="6"/>
      <c r="C23" s="9"/>
      <c r="D23" s="10"/>
      <c r="E23" s="10"/>
      <c r="F23" s="7"/>
      <c r="G23" s="8"/>
      <c r="H23" s="11"/>
      <c r="I23" s="33"/>
    </row>
    <row r="24" spans="1:9" ht="12.75" customHeight="1" x14ac:dyDescent="0.2">
      <c r="A24" s="143" t="s">
        <v>94</v>
      </c>
      <c r="B24" s="144"/>
      <c r="C24" s="144"/>
      <c r="D24" s="144"/>
      <c r="E24" s="144"/>
      <c r="F24" s="144"/>
      <c r="G24" s="144"/>
      <c r="H24" s="145"/>
      <c r="I24" s="37">
        <f>+SUM(I20:I23)</f>
        <v>12102597</v>
      </c>
    </row>
    <row r="25" spans="1:9" x14ac:dyDescent="0.2">
      <c r="A25" s="36"/>
      <c r="B25" s="21"/>
      <c r="C25" s="21"/>
      <c r="D25" s="21"/>
      <c r="E25" s="21"/>
      <c r="F25" s="21"/>
      <c r="G25" s="21"/>
      <c r="H25" s="21"/>
      <c r="I25" s="38"/>
    </row>
    <row r="26" spans="1:9" x14ac:dyDescent="0.2">
      <c r="A26" s="146" t="s">
        <v>95</v>
      </c>
      <c r="B26" s="147"/>
      <c r="C26" s="147"/>
      <c r="D26" s="147"/>
      <c r="E26" s="147"/>
      <c r="F26" s="147"/>
      <c r="G26" s="147"/>
      <c r="H26" s="147"/>
      <c r="I26" s="148"/>
    </row>
    <row r="27" spans="1:9" ht="25.5" customHeight="1" x14ac:dyDescent="0.2">
      <c r="A27" s="28" t="s">
        <v>96</v>
      </c>
      <c r="B27" s="22" t="s">
        <v>77</v>
      </c>
      <c r="C27" s="22" t="s">
        <v>89</v>
      </c>
      <c r="D27" s="164" t="s">
        <v>79</v>
      </c>
      <c r="E27" s="165"/>
      <c r="F27" s="22" t="s">
        <v>80</v>
      </c>
      <c r="G27" s="22" t="s">
        <v>81</v>
      </c>
      <c r="H27" s="2" t="s">
        <v>90</v>
      </c>
      <c r="I27" s="29" t="s">
        <v>83</v>
      </c>
    </row>
    <row r="28" spans="1:9" x14ac:dyDescent="0.2">
      <c r="A28" s="34"/>
      <c r="B28" s="6"/>
      <c r="C28" s="12"/>
      <c r="D28" s="23"/>
      <c r="E28" s="23"/>
      <c r="F28" s="13"/>
      <c r="G28" s="14"/>
      <c r="H28" s="15"/>
      <c r="I28" s="33"/>
    </row>
    <row r="29" spans="1:9" ht="12.75" customHeight="1" x14ac:dyDescent="0.2">
      <c r="A29" s="143" t="s">
        <v>97</v>
      </c>
      <c r="B29" s="144"/>
      <c r="C29" s="144"/>
      <c r="D29" s="144"/>
      <c r="E29" s="144"/>
      <c r="F29" s="144"/>
      <c r="G29" s="144"/>
      <c r="H29" s="145"/>
      <c r="I29" s="37">
        <f>+SUM(I28:I28)</f>
        <v>0</v>
      </c>
    </row>
    <row r="30" spans="1:9" x14ac:dyDescent="0.2">
      <c r="A30" s="36"/>
      <c r="B30" s="21"/>
      <c r="C30" s="21"/>
      <c r="D30" s="21"/>
      <c r="E30" s="21"/>
      <c r="F30" s="21"/>
      <c r="G30" s="21"/>
      <c r="H30" s="21"/>
      <c r="I30" s="38"/>
    </row>
    <row r="31" spans="1:9" x14ac:dyDescent="0.2">
      <c r="A31" s="146" t="s">
        <v>98</v>
      </c>
      <c r="B31" s="147"/>
      <c r="C31" s="147"/>
      <c r="D31" s="147"/>
      <c r="E31" s="147"/>
      <c r="F31" s="147"/>
      <c r="G31" s="147"/>
      <c r="H31" s="147"/>
      <c r="I31" s="148"/>
    </row>
    <row r="32" spans="1:9" ht="12.75" customHeight="1" x14ac:dyDescent="0.2">
      <c r="A32" s="30" t="s">
        <v>99</v>
      </c>
      <c r="B32" s="158" t="s">
        <v>77</v>
      </c>
      <c r="C32" s="159"/>
      <c r="D32" s="160"/>
      <c r="E32" s="158" t="s">
        <v>90</v>
      </c>
      <c r="F32" s="159"/>
      <c r="G32" s="160"/>
      <c r="H32" s="22" t="s">
        <v>100</v>
      </c>
      <c r="I32" s="39" t="s">
        <v>101</v>
      </c>
    </row>
    <row r="33" spans="1:12" ht="38.25" hidden="1" customHeight="1" x14ac:dyDescent="0.2">
      <c r="A33" s="32" t="s">
        <v>102</v>
      </c>
      <c r="B33" s="152">
        <v>0</v>
      </c>
      <c r="C33" s="153"/>
      <c r="D33" s="154"/>
      <c r="E33" s="161">
        <v>3</v>
      </c>
      <c r="F33" s="162"/>
      <c r="G33" s="163"/>
      <c r="H33" s="96">
        <v>700000</v>
      </c>
      <c r="I33" s="33">
        <f>ROUND(B33*E33*H33,0)</f>
        <v>0</v>
      </c>
    </row>
    <row r="34" spans="1:12" ht="12.75" hidden="1" customHeight="1" x14ac:dyDescent="0.2">
      <c r="A34" s="32" t="s">
        <v>103</v>
      </c>
      <c r="B34" s="152">
        <v>0</v>
      </c>
      <c r="C34" s="153"/>
      <c r="D34" s="154"/>
      <c r="E34" s="161">
        <v>3</v>
      </c>
      <c r="F34" s="162"/>
      <c r="G34" s="163"/>
      <c r="H34" s="96">
        <v>1800000</v>
      </c>
      <c r="I34" s="33">
        <f>ROUND(B34*E34*H34,0)</f>
        <v>0</v>
      </c>
    </row>
    <row r="35" spans="1:12" ht="42" customHeight="1" x14ac:dyDescent="0.2">
      <c r="A35" s="32" t="s">
        <v>104</v>
      </c>
      <c r="B35" s="152">
        <v>1</v>
      </c>
      <c r="C35" s="153"/>
      <c r="D35" s="154"/>
      <c r="E35" s="190">
        <f>+I3</f>
        <v>3</v>
      </c>
      <c r="F35" s="191"/>
      <c r="G35" s="192"/>
      <c r="H35" s="96">
        <v>100000</v>
      </c>
      <c r="I35" s="33">
        <f t="shared" ref="I35" si="0">ROUND(B35*E35*H35,0)</f>
        <v>300000</v>
      </c>
    </row>
    <row r="36" spans="1:12" x14ac:dyDescent="0.2">
      <c r="A36" s="140"/>
      <c r="B36" s="141"/>
      <c r="C36" s="141"/>
      <c r="D36" s="141"/>
      <c r="E36" s="141"/>
      <c r="F36" s="141"/>
      <c r="G36" s="141"/>
      <c r="H36" s="141"/>
      <c r="I36" s="142"/>
      <c r="L36" s="101"/>
    </row>
    <row r="37" spans="1:12" ht="13.5" customHeight="1" x14ac:dyDescent="0.2">
      <c r="A37" s="143" t="s">
        <v>105</v>
      </c>
      <c r="B37" s="144"/>
      <c r="C37" s="144"/>
      <c r="D37" s="144"/>
      <c r="E37" s="144"/>
      <c r="F37" s="144"/>
      <c r="G37" s="144"/>
      <c r="H37" s="145"/>
      <c r="I37" s="37">
        <f>SUM(I33:I35)</f>
        <v>300000</v>
      </c>
    </row>
    <row r="38" spans="1:12" ht="13.5" customHeight="1" x14ac:dyDescent="0.2">
      <c r="A38" s="36"/>
      <c r="B38" s="21"/>
      <c r="C38" s="21"/>
      <c r="D38" s="21"/>
      <c r="E38" s="21"/>
      <c r="F38" s="21"/>
      <c r="G38" s="21"/>
      <c r="H38" s="21"/>
      <c r="I38" s="38"/>
    </row>
    <row r="39" spans="1:12" x14ac:dyDescent="0.2">
      <c r="A39" s="146" t="s">
        <v>106</v>
      </c>
      <c r="B39" s="147"/>
      <c r="C39" s="147"/>
      <c r="D39" s="147"/>
      <c r="E39" s="147"/>
      <c r="F39" s="147"/>
      <c r="G39" s="147"/>
      <c r="H39" s="147"/>
      <c r="I39" s="148"/>
    </row>
    <row r="40" spans="1:12" ht="15.75" customHeight="1" thickBot="1" x14ac:dyDescent="0.25">
      <c r="A40" s="149" t="s">
        <v>107</v>
      </c>
      <c r="B40" s="150"/>
      <c r="C40" s="150"/>
      <c r="D40" s="151"/>
      <c r="E40" s="40"/>
      <c r="F40" s="40"/>
      <c r="G40" s="40"/>
      <c r="H40" s="40"/>
      <c r="I40" s="41">
        <f>+I16+I24+I37+I29</f>
        <v>30387597</v>
      </c>
    </row>
    <row r="41" spans="1:12" x14ac:dyDescent="0.2">
      <c r="A41" s="44" t="s">
        <v>108</v>
      </c>
      <c r="B41" s="25"/>
      <c r="C41" s="26"/>
      <c r="D41" s="26"/>
      <c r="E41" s="26"/>
      <c r="F41" s="26"/>
      <c r="G41" s="26"/>
      <c r="H41" s="26"/>
      <c r="I41" s="45">
        <f>ROUND(I40*0.19,0)</f>
        <v>5773643</v>
      </c>
    </row>
    <row r="42" spans="1:12" ht="14.25" customHeight="1" thickBot="1" x14ac:dyDescent="0.25">
      <c r="A42" s="46" t="s">
        <v>109</v>
      </c>
      <c r="B42" s="47"/>
      <c r="C42" s="40"/>
      <c r="D42" s="40"/>
      <c r="E42" s="40"/>
      <c r="F42" s="40"/>
      <c r="G42" s="40"/>
      <c r="H42" s="40"/>
      <c r="I42" s="48">
        <f>+I40+I41</f>
        <v>36161240</v>
      </c>
    </row>
    <row r="43" spans="1:12" ht="14.25" thickBot="1" x14ac:dyDescent="0.3">
      <c r="A43" s="187" t="s">
        <v>110</v>
      </c>
      <c r="B43" s="188"/>
      <c r="C43" s="188"/>
      <c r="D43" s="188"/>
      <c r="E43" s="188"/>
      <c r="F43" s="188"/>
      <c r="G43" s="188"/>
      <c r="H43" s="188"/>
      <c r="I43" s="189"/>
    </row>
    <row r="44" spans="1:12" ht="26.25" customHeight="1" thickBot="1" x14ac:dyDescent="0.25">
      <c r="A44" s="184" t="s">
        <v>111</v>
      </c>
      <c r="B44" s="185"/>
      <c r="C44" s="185"/>
      <c r="D44" s="185"/>
      <c r="E44" s="185"/>
      <c r="F44" s="185"/>
      <c r="G44" s="185"/>
      <c r="H44" s="185"/>
      <c r="I44" s="186"/>
    </row>
    <row r="45" spans="1:12" ht="26.25" customHeight="1" thickBot="1" x14ac:dyDescent="0.25">
      <c r="A45" s="184" t="s">
        <v>112</v>
      </c>
      <c r="B45" s="185"/>
      <c r="C45" s="185"/>
      <c r="D45" s="185"/>
      <c r="E45" s="185"/>
      <c r="F45" s="185"/>
      <c r="G45" s="185"/>
      <c r="H45" s="185"/>
      <c r="I45" s="186"/>
    </row>
    <row r="46" spans="1:12" ht="26.25" customHeight="1" thickBot="1" x14ac:dyDescent="0.25">
      <c r="A46" s="184" t="s">
        <v>113</v>
      </c>
      <c r="B46" s="185"/>
      <c r="C46" s="185"/>
      <c r="D46" s="185"/>
      <c r="E46" s="185"/>
      <c r="F46" s="185"/>
      <c r="G46" s="185"/>
      <c r="H46" s="185"/>
      <c r="I46" s="186"/>
    </row>
    <row r="47" spans="1:12" ht="26.25" customHeight="1" thickBot="1" x14ac:dyDescent="0.25">
      <c r="A47" s="184" t="s">
        <v>114</v>
      </c>
      <c r="B47" s="185"/>
      <c r="C47" s="185"/>
      <c r="D47" s="185"/>
      <c r="E47" s="185"/>
      <c r="F47" s="185"/>
      <c r="G47" s="185"/>
      <c r="H47" s="185"/>
      <c r="I47" s="186"/>
    </row>
    <row r="48" spans="1:12" ht="26.25" customHeight="1" thickBot="1" x14ac:dyDescent="0.25">
      <c r="A48" s="184" t="s">
        <v>115</v>
      </c>
      <c r="B48" s="185"/>
      <c r="C48" s="185"/>
      <c r="D48" s="185"/>
      <c r="E48" s="185"/>
      <c r="F48" s="185"/>
      <c r="G48" s="185"/>
      <c r="H48" s="185"/>
      <c r="I48" s="186"/>
    </row>
    <row r="49" spans="1:7" x14ac:dyDescent="0.2">
      <c r="D49" s="17"/>
    </row>
    <row r="50" spans="1:7" x14ac:dyDescent="0.2">
      <c r="D50" s="17"/>
    </row>
    <row r="51" spans="1:7" ht="15" x14ac:dyDescent="0.2">
      <c r="A51" s="18"/>
      <c r="B51" s="18"/>
    </row>
    <row r="56" spans="1:7" x14ac:dyDescent="0.2">
      <c r="G56" s="19"/>
    </row>
  </sheetData>
  <mergeCells count="39">
    <mergeCell ref="D7:E7"/>
    <mergeCell ref="A2:I2"/>
    <mergeCell ref="A3:H3"/>
    <mergeCell ref="A4:I4"/>
    <mergeCell ref="A5:I5"/>
    <mergeCell ref="D6:E6"/>
    <mergeCell ref="A26:I26"/>
    <mergeCell ref="D8:E8"/>
    <mergeCell ref="D9:E9"/>
    <mergeCell ref="D10:E10"/>
    <mergeCell ref="D15:E15"/>
    <mergeCell ref="A16:H16"/>
    <mergeCell ref="A18:I18"/>
    <mergeCell ref="D19:E19"/>
    <mergeCell ref="D20:E20"/>
    <mergeCell ref="D21:E21"/>
    <mergeCell ref="D22:E22"/>
    <mergeCell ref="A24:H24"/>
    <mergeCell ref="A37:H37"/>
    <mergeCell ref="D27:E27"/>
    <mergeCell ref="A29:H29"/>
    <mergeCell ref="A31:I31"/>
    <mergeCell ref="B32:D32"/>
    <mergeCell ref="E32:G32"/>
    <mergeCell ref="B33:D33"/>
    <mergeCell ref="E33:G33"/>
    <mergeCell ref="B34:D34"/>
    <mergeCell ref="E34:G34"/>
    <mergeCell ref="B35:D35"/>
    <mergeCell ref="E35:G35"/>
    <mergeCell ref="A36:I36"/>
    <mergeCell ref="A47:I47"/>
    <mergeCell ref="A48:I48"/>
    <mergeCell ref="A39:I39"/>
    <mergeCell ref="A40:D40"/>
    <mergeCell ref="A43:I43"/>
    <mergeCell ref="A44:I44"/>
    <mergeCell ref="A45:I45"/>
    <mergeCell ref="A46:I46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topLeftCell="A36" zoomScaleNormal="70" zoomScaleSheetLayoutView="100" workbookViewId="0">
      <selection activeCell="I50" sqref="I50"/>
    </sheetView>
  </sheetViews>
  <sheetFormatPr baseColWidth="10" defaultColWidth="9.140625" defaultRowHeight="12.75" x14ac:dyDescent="0.2"/>
  <cols>
    <col min="1" max="1" width="33.140625" style="16" customWidth="1"/>
    <col min="2" max="2" width="13.5703125" style="16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1" width="9.140625" style="1"/>
    <col min="12" max="12" width="21.7109375" style="1" bestFit="1" customWidth="1"/>
    <col min="13" max="16384" width="9.140625" style="1"/>
  </cols>
  <sheetData>
    <row r="1" spans="1:9" ht="13.5" thickBot="1" x14ac:dyDescent="0.25"/>
    <row r="2" spans="1:9" ht="69.75" customHeight="1" x14ac:dyDescent="0.2">
      <c r="A2" s="170" t="str">
        <f>+'FACTOR MULTIPLICADOR'!A2:I3</f>
        <v>INTERVENTORÍA TÉCNICA, ADMINISTRATIVA JURIDICA Y FINANCIERA PARA EL PROYECTO DE MANTENIMIENTO Y OBRAS VARIAS DE LA PLANTA FÍSICA DE LAS INSTITUCIONES EDUCATIVAS ANDRES BELLO Y SANTO DOMINGO SAVIO DE PROPIEDAD DEL MUNICIPIO DE MANIZALES</v>
      </c>
      <c r="B2" s="171"/>
      <c r="C2" s="171"/>
      <c r="D2" s="171"/>
      <c r="E2" s="171"/>
      <c r="F2" s="171"/>
      <c r="G2" s="171"/>
      <c r="H2" s="171"/>
      <c r="I2" s="172"/>
    </row>
    <row r="3" spans="1:9" ht="19.5" customHeight="1" x14ac:dyDescent="0.2">
      <c r="A3" s="173" t="s">
        <v>66</v>
      </c>
      <c r="B3" s="174"/>
      <c r="C3" s="174"/>
      <c r="D3" s="174"/>
      <c r="E3" s="174"/>
      <c r="F3" s="174"/>
      <c r="G3" s="174"/>
      <c r="H3" s="175"/>
      <c r="I3" s="27">
        <f>20/30</f>
        <v>0.66666666666666663</v>
      </c>
    </row>
    <row r="4" spans="1:9" ht="16.5" customHeight="1" x14ac:dyDescent="0.2">
      <c r="A4" s="176" t="s">
        <v>67</v>
      </c>
      <c r="B4" s="177"/>
      <c r="C4" s="177"/>
      <c r="D4" s="177"/>
      <c r="E4" s="177"/>
      <c r="F4" s="177"/>
      <c r="G4" s="177"/>
      <c r="H4" s="177"/>
      <c r="I4" s="178"/>
    </row>
    <row r="5" spans="1:9" x14ac:dyDescent="0.2">
      <c r="A5" s="179" t="s">
        <v>68</v>
      </c>
      <c r="B5" s="180"/>
      <c r="C5" s="180"/>
      <c r="D5" s="180"/>
      <c r="E5" s="180"/>
      <c r="F5" s="180"/>
      <c r="G5" s="180"/>
      <c r="H5" s="180"/>
      <c r="I5" s="181"/>
    </row>
    <row r="6" spans="1:9" x14ac:dyDescent="0.2">
      <c r="A6" s="30" t="s">
        <v>1</v>
      </c>
      <c r="B6" s="24" t="s">
        <v>69</v>
      </c>
      <c r="C6" s="24" t="s">
        <v>70</v>
      </c>
      <c r="D6" s="182" t="s">
        <v>71</v>
      </c>
      <c r="E6" s="183"/>
      <c r="F6" s="24" t="s">
        <v>72</v>
      </c>
      <c r="G6" s="24" t="s">
        <v>73</v>
      </c>
      <c r="H6" s="24" t="s">
        <v>74</v>
      </c>
      <c r="I6" s="31" t="s">
        <v>75</v>
      </c>
    </row>
    <row r="7" spans="1:9" ht="25.5" customHeight="1" x14ac:dyDescent="0.2">
      <c r="A7" s="28" t="s">
        <v>76</v>
      </c>
      <c r="B7" s="22" t="s">
        <v>77</v>
      </c>
      <c r="C7" s="22" t="s">
        <v>78</v>
      </c>
      <c r="D7" s="164" t="s">
        <v>79</v>
      </c>
      <c r="E7" s="165"/>
      <c r="F7" s="22" t="s">
        <v>80</v>
      </c>
      <c r="G7" s="22" t="s">
        <v>81</v>
      </c>
      <c r="H7" s="2" t="s">
        <v>82</v>
      </c>
      <c r="I7" s="29" t="s">
        <v>83</v>
      </c>
    </row>
    <row r="8" spans="1:9" ht="12.75" hidden="1" customHeight="1" x14ac:dyDescent="0.2">
      <c r="A8" s="32" t="s">
        <v>84</v>
      </c>
      <c r="B8" s="20">
        <v>0</v>
      </c>
      <c r="C8" s="97">
        <v>6710444</v>
      </c>
      <c r="D8" s="168">
        <v>0.5</v>
      </c>
      <c r="E8" s="169"/>
      <c r="F8" s="3">
        <f>+'FACTOR MULTIPLICADOR'!I56</f>
        <v>2.19</v>
      </c>
      <c r="G8" s="4">
        <f>ROUND(C8*D8*F8*B8,0)</f>
        <v>0</v>
      </c>
      <c r="H8" s="5">
        <v>3</v>
      </c>
      <c r="I8" s="33">
        <f>ROUND(G8*H8,0)</f>
        <v>0</v>
      </c>
    </row>
    <row r="9" spans="1:9" x14ac:dyDescent="0.2">
      <c r="A9" s="34" t="s">
        <v>85</v>
      </c>
      <c r="B9" s="7">
        <v>1</v>
      </c>
      <c r="C9" s="97">
        <v>2750000</v>
      </c>
      <c r="D9" s="166">
        <v>1</v>
      </c>
      <c r="E9" s="167"/>
      <c r="F9" s="3">
        <v>2.1800000000000002</v>
      </c>
      <c r="G9" s="4">
        <f>ROUND(C9*D9*F9*B9,0)</f>
        <v>5995000</v>
      </c>
      <c r="H9" s="5">
        <f>+I3</f>
        <v>0.66666666666666663</v>
      </c>
      <c r="I9" s="33">
        <f>ROUND(G9*H9,0)</f>
        <v>3996667</v>
      </c>
    </row>
    <row r="10" spans="1:9" hidden="1" x14ac:dyDescent="0.2">
      <c r="A10" s="34"/>
      <c r="B10" s="7"/>
      <c r="C10" s="97"/>
      <c r="D10" s="166"/>
      <c r="E10" s="167"/>
      <c r="F10" s="3"/>
      <c r="G10" s="4"/>
      <c r="H10" s="5"/>
      <c r="I10" s="33"/>
    </row>
    <row r="11" spans="1:9" hidden="1" x14ac:dyDescent="0.2">
      <c r="A11" s="34"/>
      <c r="B11" s="7"/>
      <c r="C11" s="97"/>
      <c r="D11" s="99"/>
      <c r="E11" s="100"/>
      <c r="F11" s="3"/>
      <c r="G11" s="4"/>
      <c r="H11" s="5"/>
      <c r="I11" s="33"/>
    </row>
    <row r="12" spans="1:9" hidden="1" x14ac:dyDescent="0.2">
      <c r="A12" s="34"/>
      <c r="B12" s="7"/>
      <c r="C12" s="97"/>
      <c r="D12" s="99"/>
      <c r="E12" s="100"/>
      <c r="F12" s="3"/>
      <c r="G12" s="4"/>
      <c r="H12" s="5"/>
      <c r="I12" s="33"/>
    </row>
    <row r="13" spans="1:9" hidden="1" x14ac:dyDescent="0.2">
      <c r="A13" s="34"/>
      <c r="B13" s="7"/>
      <c r="C13" s="97"/>
      <c r="D13" s="99"/>
      <c r="E13" s="100"/>
      <c r="F13" s="3"/>
      <c r="G13" s="4"/>
      <c r="H13" s="5"/>
      <c r="I13" s="33"/>
    </row>
    <row r="14" spans="1:9" hidden="1" x14ac:dyDescent="0.2">
      <c r="A14" s="34"/>
      <c r="B14" s="7"/>
      <c r="C14" s="97"/>
      <c r="D14" s="99"/>
      <c r="E14" s="100"/>
      <c r="F14" s="3"/>
      <c r="G14" s="4"/>
      <c r="H14" s="5"/>
      <c r="I14" s="33"/>
    </row>
    <row r="15" spans="1:9" x14ac:dyDescent="0.2">
      <c r="A15" s="34"/>
      <c r="B15" s="6"/>
      <c r="C15" s="96"/>
      <c r="D15" s="166"/>
      <c r="E15" s="167"/>
      <c r="F15" s="7"/>
      <c r="G15" s="8"/>
      <c r="H15" s="5"/>
      <c r="I15" s="35"/>
    </row>
    <row r="16" spans="1:9" ht="12.75" customHeight="1" x14ac:dyDescent="0.2">
      <c r="A16" s="143" t="s">
        <v>86</v>
      </c>
      <c r="B16" s="144"/>
      <c r="C16" s="144"/>
      <c r="D16" s="144"/>
      <c r="E16" s="144"/>
      <c r="F16" s="144"/>
      <c r="G16" s="144"/>
      <c r="H16" s="145"/>
      <c r="I16" s="37">
        <f>SUM(I8:I10)</f>
        <v>3996667</v>
      </c>
    </row>
    <row r="17" spans="1:9" x14ac:dyDescent="0.2">
      <c r="A17" s="36"/>
      <c r="B17" s="21"/>
      <c r="C17" s="21"/>
      <c r="D17" s="21"/>
      <c r="E17" s="21"/>
      <c r="F17" s="21"/>
      <c r="G17" s="21"/>
      <c r="H17" s="21"/>
      <c r="I17" s="38"/>
    </row>
    <row r="18" spans="1:9" x14ac:dyDescent="0.2">
      <c r="A18" s="146" t="s">
        <v>87</v>
      </c>
      <c r="B18" s="147"/>
      <c r="C18" s="147"/>
      <c r="D18" s="147"/>
      <c r="E18" s="147"/>
      <c r="F18" s="147"/>
      <c r="G18" s="147"/>
      <c r="H18" s="147"/>
      <c r="I18" s="148"/>
    </row>
    <row r="19" spans="1:9" ht="25.5" customHeight="1" x14ac:dyDescent="0.2">
      <c r="A19" s="28" t="s">
        <v>88</v>
      </c>
      <c r="B19" s="22" t="s">
        <v>77</v>
      </c>
      <c r="C19" s="22" t="s">
        <v>89</v>
      </c>
      <c r="D19" s="164" t="s">
        <v>79</v>
      </c>
      <c r="E19" s="165"/>
      <c r="F19" s="22" t="s">
        <v>80</v>
      </c>
      <c r="G19" s="22" t="s">
        <v>81</v>
      </c>
      <c r="H19" s="2" t="s">
        <v>90</v>
      </c>
      <c r="I19" s="29" t="s">
        <v>83</v>
      </c>
    </row>
    <row r="20" spans="1:9" x14ac:dyDescent="0.2">
      <c r="A20" s="94" t="s">
        <v>91</v>
      </c>
      <c r="B20" s="7">
        <v>1</v>
      </c>
      <c r="C20" s="96">
        <v>1423500</v>
      </c>
      <c r="D20" s="166">
        <v>1</v>
      </c>
      <c r="E20" s="167"/>
      <c r="F20" s="3">
        <v>2.1800000000000002</v>
      </c>
      <c r="G20" s="4">
        <f>ROUND(C20*D20*F20*B20,0)</f>
        <v>3103230</v>
      </c>
      <c r="H20" s="5">
        <f>+I3</f>
        <v>0.66666666666666663</v>
      </c>
      <c r="I20" s="33">
        <f>ROUND(G20*H20,0)</f>
        <v>2068820</v>
      </c>
    </row>
    <row r="21" spans="1:9" ht="12.75" hidden="1" customHeight="1" x14ac:dyDescent="0.2">
      <c r="A21" s="95" t="s">
        <v>92</v>
      </c>
      <c r="B21" s="20">
        <v>0</v>
      </c>
      <c r="C21" s="97"/>
      <c r="D21" s="168">
        <v>0</v>
      </c>
      <c r="E21" s="169"/>
      <c r="F21" s="3">
        <f>+$F$8</f>
        <v>2.19</v>
      </c>
      <c r="G21" s="4">
        <f>ROUND(C21*D21*F21*B21,0)</f>
        <v>0</v>
      </c>
      <c r="H21" s="5">
        <v>0</v>
      </c>
      <c r="I21" s="33">
        <f>ROUND(G21*H21,0)</f>
        <v>0</v>
      </c>
    </row>
    <row r="22" spans="1:9" x14ac:dyDescent="0.2">
      <c r="A22" s="94" t="s">
        <v>93</v>
      </c>
      <c r="B22" s="7">
        <v>1</v>
      </c>
      <c r="C22" s="97">
        <v>1423500</v>
      </c>
      <c r="D22" s="166">
        <v>0.3</v>
      </c>
      <c r="E22" s="167"/>
      <c r="F22" s="3">
        <v>2.1800000000000002</v>
      </c>
      <c r="G22" s="4">
        <f>ROUND(C22*D22*F22*B22,0)</f>
        <v>930969</v>
      </c>
      <c r="H22" s="5">
        <f>+I3</f>
        <v>0.66666666666666663</v>
      </c>
      <c r="I22" s="33">
        <f>ROUND(G22*H22,0)</f>
        <v>620646</v>
      </c>
    </row>
    <row r="23" spans="1:9" x14ac:dyDescent="0.2">
      <c r="A23" s="34"/>
      <c r="B23" s="6"/>
      <c r="C23" s="9"/>
      <c r="D23" s="10"/>
      <c r="E23" s="10"/>
      <c r="F23" s="7"/>
      <c r="G23" s="8"/>
      <c r="H23" s="11"/>
      <c r="I23" s="33"/>
    </row>
    <row r="24" spans="1:9" ht="12.75" customHeight="1" x14ac:dyDescent="0.2">
      <c r="A24" s="143" t="s">
        <v>94</v>
      </c>
      <c r="B24" s="144"/>
      <c r="C24" s="144"/>
      <c r="D24" s="144"/>
      <c r="E24" s="144"/>
      <c r="F24" s="144"/>
      <c r="G24" s="144"/>
      <c r="H24" s="145"/>
      <c r="I24" s="37">
        <f>+SUM(I20:I23)</f>
        <v>2689466</v>
      </c>
    </row>
    <row r="25" spans="1:9" x14ac:dyDescent="0.2">
      <c r="A25" s="36"/>
      <c r="B25" s="21"/>
      <c r="C25" s="21"/>
      <c r="D25" s="21"/>
      <c r="E25" s="21"/>
      <c r="F25" s="21"/>
      <c r="G25" s="21"/>
      <c r="H25" s="21"/>
      <c r="I25" s="38"/>
    </row>
    <row r="26" spans="1:9" x14ac:dyDescent="0.2">
      <c r="A26" s="146" t="s">
        <v>95</v>
      </c>
      <c r="B26" s="147"/>
      <c r="C26" s="147"/>
      <c r="D26" s="147"/>
      <c r="E26" s="147"/>
      <c r="F26" s="147"/>
      <c r="G26" s="147"/>
      <c r="H26" s="147"/>
      <c r="I26" s="148"/>
    </row>
    <row r="27" spans="1:9" ht="25.5" customHeight="1" x14ac:dyDescent="0.2">
      <c r="A27" s="28" t="s">
        <v>96</v>
      </c>
      <c r="B27" s="22" t="s">
        <v>77</v>
      </c>
      <c r="C27" s="22" t="s">
        <v>89</v>
      </c>
      <c r="D27" s="164" t="s">
        <v>79</v>
      </c>
      <c r="E27" s="165"/>
      <c r="F27" s="22" t="s">
        <v>80</v>
      </c>
      <c r="G27" s="22" t="s">
        <v>81</v>
      </c>
      <c r="H27" s="2" t="s">
        <v>90</v>
      </c>
      <c r="I27" s="29" t="s">
        <v>83</v>
      </c>
    </row>
    <row r="28" spans="1:9" x14ac:dyDescent="0.2">
      <c r="A28" s="34"/>
      <c r="B28" s="6"/>
      <c r="C28" s="12"/>
      <c r="D28" s="23"/>
      <c r="E28" s="23"/>
      <c r="F28" s="13"/>
      <c r="G28" s="14"/>
      <c r="H28" s="15"/>
      <c r="I28" s="33"/>
    </row>
    <row r="29" spans="1:9" ht="12.75" customHeight="1" x14ac:dyDescent="0.2">
      <c r="A29" s="143" t="s">
        <v>97</v>
      </c>
      <c r="B29" s="144"/>
      <c r="C29" s="144"/>
      <c r="D29" s="144"/>
      <c r="E29" s="144"/>
      <c r="F29" s="144"/>
      <c r="G29" s="144"/>
      <c r="H29" s="145"/>
      <c r="I29" s="37">
        <f>+SUM(I28:I28)</f>
        <v>0</v>
      </c>
    </row>
    <row r="30" spans="1:9" x14ac:dyDescent="0.2">
      <c r="A30" s="36"/>
      <c r="B30" s="21"/>
      <c r="C30" s="21"/>
      <c r="D30" s="21"/>
      <c r="E30" s="21"/>
      <c r="F30" s="21"/>
      <c r="G30" s="21"/>
      <c r="H30" s="21"/>
      <c r="I30" s="38"/>
    </row>
    <row r="31" spans="1:9" x14ac:dyDescent="0.2">
      <c r="A31" s="146" t="s">
        <v>98</v>
      </c>
      <c r="B31" s="147"/>
      <c r="C31" s="147"/>
      <c r="D31" s="147"/>
      <c r="E31" s="147"/>
      <c r="F31" s="147"/>
      <c r="G31" s="147"/>
      <c r="H31" s="147"/>
      <c r="I31" s="148"/>
    </row>
    <row r="32" spans="1:9" ht="12.75" customHeight="1" x14ac:dyDescent="0.2">
      <c r="A32" s="30" t="s">
        <v>99</v>
      </c>
      <c r="B32" s="158" t="s">
        <v>77</v>
      </c>
      <c r="C32" s="159"/>
      <c r="D32" s="160"/>
      <c r="E32" s="158" t="s">
        <v>90</v>
      </c>
      <c r="F32" s="159"/>
      <c r="G32" s="160"/>
      <c r="H32" s="22" t="s">
        <v>100</v>
      </c>
      <c r="I32" s="39" t="s">
        <v>101</v>
      </c>
    </row>
    <row r="33" spans="1:12" ht="38.25" hidden="1" customHeight="1" x14ac:dyDescent="0.2">
      <c r="A33" s="32" t="s">
        <v>102</v>
      </c>
      <c r="B33" s="152">
        <v>0</v>
      </c>
      <c r="C33" s="153"/>
      <c r="D33" s="154"/>
      <c r="E33" s="161">
        <v>3</v>
      </c>
      <c r="F33" s="162"/>
      <c r="G33" s="163"/>
      <c r="H33" s="96">
        <v>700000</v>
      </c>
      <c r="I33" s="33">
        <f>ROUND(B33*E33*H33,0)</f>
        <v>0</v>
      </c>
    </row>
    <row r="34" spans="1:12" ht="12.75" hidden="1" customHeight="1" x14ac:dyDescent="0.2">
      <c r="A34" s="32" t="s">
        <v>103</v>
      </c>
      <c r="B34" s="152">
        <v>0</v>
      </c>
      <c r="C34" s="153"/>
      <c r="D34" s="154"/>
      <c r="E34" s="161">
        <v>3</v>
      </c>
      <c r="F34" s="162"/>
      <c r="G34" s="163"/>
      <c r="H34" s="96">
        <v>1800000</v>
      </c>
      <c r="I34" s="33">
        <f>ROUND(B34*E34*H34,0)</f>
        <v>0</v>
      </c>
    </row>
    <row r="35" spans="1:12" ht="42" customHeight="1" x14ac:dyDescent="0.2">
      <c r="A35" s="32" t="s">
        <v>104</v>
      </c>
      <c r="B35" s="152">
        <v>1</v>
      </c>
      <c r="C35" s="153"/>
      <c r="D35" s="154"/>
      <c r="E35" s="190">
        <f>+I3</f>
        <v>0.66666666666666663</v>
      </c>
      <c r="F35" s="191"/>
      <c r="G35" s="192"/>
      <c r="H35" s="96">
        <v>100000</v>
      </c>
      <c r="I35" s="33">
        <f t="shared" ref="I35" si="0">ROUND(B35*E35*H35,0)</f>
        <v>66667</v>
      </c>
    </row>
    <row r="36" spans="1:12" x14ac:dyDescent="0.2">
      <c r="A36" s="140"/>
      <c r="B36" s="141"/>
      <c r="C36" s="141"/>
      <c r="D36" s="141"/>
      <c r="E36" s="141"/>
      <c r="F36" s="141"/>
      <c r="G36" s="141"/>
      <c r="H36" s="141"/>
      <c r="I36" s="142"/>
      <c r="L36" s="101"/>
    </row>
    <row r="37" spans="1:12" ht="13.5" customHeight="1" x14ac:dyDescent="0.2">
      <c r="A37" s="143" t="s">
        <v>105</v>
      </c>
      <c r="B37" s="144"/>
      <c r="C37" s="144"/>
      <c r="D37" s="144"/>
      <c r="E37" s="144"/>
      <c r="F37" s="144"/>
      <c r="G37" s="144"/>
      <c r="H37" s="145"/>
      <c r="I37" s="37">
        <f>SUM(I33:I35)</f>
        <v>66667</v>
      </c>
    </row>
    <row r="38" spans="1:12" ht="13.5" customHeight="1" x14ac:dyDescent="0.2">
      <c r="A38" s="36"/>
      <c r="B38" s="21"/>
      <c r="C38" s="21"/>
      <c r="D38" s="21"/>
      <c r="E38" s="21"/>
      <c r="F38" s="21"/>
      <c r="G38" s="21"/>
      <c r="H38" s="21"/>
      <c r="I38" s="38"/>
    </row>
    <row r="39" spans="1:12" x14ac:dyDescent="0.2">
      <c r="A39" s="146" t="s">
        <v>106</v>
      </c>
      <c r="B39" s="147"/>
      <c r="C39" s="147"/>
      <c r="D39" s="147"/>
      <c r="E39" s="147"/>
      <c r="F39" s="147"/>
      <c r="G39" s="147"/>
      <c r="H39" s="147"/>
      <c r="I39" s="148"/>
    </row>
    <row r="40" spans="1:12" ht="15.75" customHeight="1" thickBot="1" x14ac:dyDescent="0.25">
      <c r="A40" s="149" t="s">
        <v>107</v>
      </c>
      <c r="B40" s="150"/>
      <c r="C40" s="150"/>
      <c r="D40" s="151"/>
      <c r="E40" s="40"/>
      <c r="F40" s="40"/>
      <c r="G40" s="40"/>
      <c r="H40" s="40"/>
      <c r="I40" s="41">
        <f>+I16+I24+I37+I29</f>
        <v>6752800</v>
      </c>
    </row>
    <row r="41" spans="1:12" x14ac:dyDescent="0.2">
      <c r="A41" s="44" t="s">
        <v>108</v>
      </c>
      <c r="B41" s="25"/>
      <c r="C41" s="26"/>
      <c r="D41" s="26"/>
      <c r="E41" s="26"/>
      <c r="F41" s="26"/>
      <c r="G41" s="26"/>
      <c r="H41" s="26"/>
      <c r="I41" s="45">
        <f>ROUND(I40*0.19,0)</f>
        <v>1283032</v>
      </c>
    </row>
    <row r="42" spans="1:12" ht="14.25" customHeight="1" thickBot="1" x14ac:dyDescent="0.25">
      <c r="A42" s="46" t="s">
        <v>109</v>
      </c>
      <c r="B42" s="47"/>
      <c r="C42" s="40"/>
      <c r="D42" s="40"/>
      <c r="E42" s="40"/>
      <c r="F42" s="40"/>
      <c r="G42" s="40"/>
      <c r="H42" s="40"/>
      <c r="I42" s="102">
        <f>+I40+I41</f>
        <v>8035832</v>
      </c>
    </row>
    <row r="43" spans="1:12" ht="14.25" thickBot="1" x14ac:dyDescent="0.3">
      <c r="A43" s="187" t="s">
        <v>110</v>
      </c>
      <c r="B43" s="188"/>
      <c r="C43" s="188"/>
      <c r="D43" s="188"/>
      <c r="E43" s="188"/>
      <c r="F43" s="188"/>
      <c r="G43" s="188"/>
      <c r="H43" s="188"/>
      <c r="I43" s="189"/>
    </row>
    <row r="44" spans="1:12" ht="26.25" customHeight="1" thickBot="1" x14ac:dyDescent="0.25">
      <c r="A44" s="184" t="s">
        <v>111</v>
      </c>
      <c r="B44" s="185"/>
      <c r="C44" s="185"/>
      <c r="D44" s="185"/>
      <c r="E44" s="185"/>
      <c r="F44" s="185"/>
      <c r="G44" s="185"/>
      <c r="H44" s="185"/>
      <c r="I44" s="186"/>
    </row>
    <row r="45" spans="1:12" ht="26.25" customHeight="1" thickBot="1" x14ac:dyDescent="0.25">
      <c r="A45" s="184" t="s">
        <v>112</v>
      </c>
      <c r="B45" s="185"/>
      <c r="C45" s="185"/>
      <c r="D45" s="185"/>
      <c r="E45" s="185"/>
      <c r="F45" s="185"/>
      <c r="G45" s="185"/>
      <c r="H45" s="185"/>
      <c r="I45" s="186"/>
    </row>
    <row r="46" spans="1:12" ht="26.25" customHeight="1" thickBot="1" x14ac:dyDescent="0.25">
      <c r="A46" s="184" t="s">
        <v>113</v>
      </c>
      <c r="B46" s="185"/>
      <c r="C46" s="185"/>
      <c r="D46" s="185"/>
      <c r="E46" s="185"/>
      <c r="F46" s="185"/>
      <c r="G46" s="185"/>
      <c r="H46" s="185"/>
      <c r="I46" s="186"/>
    </row>
    <row r="47" spans="1:12" ht="26.25" customHeight="1" thickBot="1" x14ac:dyDescent="0.25">
      <c r="A47" s="184" t="s">
        <v>114</v>
      </c>
      <c r="B47" s="185"/>
      <c r="C47" s="185"/>
      <c r="D47" s="185"/>
      <c r="E47" s="185"/>
      <c r="F47" s="185"/>
      <c r="G47" s="185"/>
      <c r="H47" s="185"/>
      <c r="I47" s="186"/>
    </row>
    <row r="48" spans="1:12" ht="26.25" customHeight="1" thickBot="1" x14ac:dyDescent="0.25">
      <c r="A48" s="184" t="s">
        <v>115</v>
      </c>
      <c r="B48" s="185"/>
      <c r="C48" s="185"/>
      <c r="D48" s="185"/>
      <c r="E48" s="185"/>
      <c r="F48" s="185"/>
      <c r="G48" s="185"/>
      <c r="H48" s="185"/>
      <c r="I48" s="186"/>
      <c r="L48" s="103">
        <v>36161240</v>
      </c>
    </row>
    <row r="49" spans="1:12" ht="27" customHeight="1" x14ac:dyDescent="0.2">
      <c r="D49" s="17"/>
      <c r="L49" s="103">
        <v>8035832</v>
      </c>
    </row>
    <row r="50" spans="1:12" ht="19.5" customHeight="1" x14ac:dyDescent="0.2">
      <c r="D50" s="17"/>
      <c r="L50" s="104"/>
    </row>
    <row r="51" spans="1:12" ht="15" x14ac:dyDescent="0.2">
      <c r="A51" s="18"/>
      <c r="B51" s="18"/>
    </row>
    <row r="56" spans="1:12" x14ac:dyDescent="0.2">
      <c r="G56" s="19"/>
    </row>
  </sheetData>
  <mergeCells count="39">
    <mergeCell ref="D7:E7"/>
    <mergeCell ref="A2:I2"/>
    <mergeCell ref="A3:H3"/>
    <mergeCell ref="A4:I4"/>
    <mergeCell ref="A5:I5"/>
    <mergeCell ref="D6:E6"/>
    <mergeCell ref="A26:I26"/>
    <mergeCell ref="D8:E8"/>
    <mergeCell ref="D9:E9"/>
    <mergeCell ref="D10:E10"/>
    <mergeCell ref="D15:E15"/>
    <mergeCell ref="A16:H16"/>
    <mergeCell ref="A18:I18"/>
    <mergeCell ref="D19:E19"/>
    <mergeCell ref="D20:E20"/>
    <mergeCell ref="D21:E21"/>
    <mergeCell ref="D22:E22"/>
    <mergeCell ref="A24:H24"/>
    <mergeCell ref="A37:H37"/>
    <mergeCell ref="D27:E27"/>
    <mergeCell ref="A29:H29"/>
    <mergeCell ref="A31:I31"/>
    <mergeCell ref="B32:D32"/>
    <mergeCell ref="E32:G32"/>
    <mergeCell ref="B33:D33"/>
    <mergeCell ref="E33:G33"/>
    <mergeCell ref="B34:D34"/>
    <mergeCell ref="E34:G34"/>
    <mergeCell ref="B35:D35"/>
    <mergeCell ref="E35:G35"/>
    <mergeCell ref="A36:I36"/>
    <mergeCell ref="A47:I47"/>
    <mergeCell ref="A48:I48"/>
    <mergeCell ref="A39:I39"/>
    <mergeCell ref="A40:D40"/>
    <mergeCell ref="A43:I43"/>
    <mergeCell ref="A44:I44"/>
    <mergeCell ref="A45:I45"/>
    <mergeCell ref="A46:I46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394</vt:i4>
      </vt:variant>
    </vt:vector>
  </HeadingPairs>
  <TitlesOfParts>
    <vt:vector size="398" baseType="lpstr">
      <vt:lpstr>FACTOR MULTIPLICADOR</vt:lpstr>
      <vt:lpstr>ppro intervent</vt:lpstr>
      <vt:lpstr>pto En Impacto</vt:lpstr>
      <vt:lpstr>pto En Impacto  adic</vt:lpstr>
      <vt:lpstr>'ppro intervent'!_Toc142041533</vt:lpstr>
      <vt:lpstr>'pto En Impacto'!_Toc142041533</vt:lpstr>
      <vt:lpstr>'pto En Impacto  adic'!_Toc142041533</vt:lpstr>
      <vt:lpstr>'ppro intervent'!_Toc143694497</vt:lpstr>
      <vt:lpstr>'pto En Impacto'!_Toc143694497</vt:lpstr>
      <vt:lpstr>'pto En Impacto  adic'!_Toc143694497</vt:lpstr>
      <vt:lpstr>'ppro intervent'!_Toc143694537</vt:lpstr>
      <vt:lpstr>'pto En Impacto'!_Toc143694537</vt:lpstr>
      <vt:lpstr>'pto En Impacto  adic'!_Toc143694537</vt:lpstr>
      <vt:lpstr>'ppro intervent'!_Toc143694561</vt:lpstr>
      <vt:lpstr>'pto En Impacto'!_Toc143694561</vt:lpstr>
      <vt:lpstr>'pto En Impacto  adic'!_Toc143694561</vt:lpstr>
      <vt:lpstr>'ppro intervent'!_Toc144106979</vt:lpstr>
      <vt:lpstr>'pto En Impacto'!_Toc144106979</vt:lpstr>
      <vt:lpstr>'pto En Impacto  adic'!_Toc144106979</vt:lpstr>
      <vt:lpstr>'ppro intervent'!_Toc144106980</vt:lpstr>
      <vt:lpstr>'pto En Impacto'!_Toc144106980</vt:lpstr>
      <vt:lpstr>'pto En Impacto  adic'!_Toc144106980</vt:lpstr>
      <vt:lpstr>'ppro intervent'!_Toc144106982</vt:lpstr>
      <vt:lpstr>'pto En Impacto'!_Toc144106982</vt:lpstr>
      <vt:lpstr>'pto En Impacto  adic'!_Toc144106982</vt:lpstr>
      <vt:lpstr>'ppro intervent'!_Toc144106983</vt:lpstr>
      <vt:lpstr>'pto En Impacto'!_Toc144106983</vt:lpstr>
      <vt:lpstr>'pto En Impacto  adic'!_Toc144106983</vt:lpstr>
      <vt:lpstr>'ppro intervent'!_Toc144106984</vt:lpstr>
      <vt:lpstr>'pto En Impacto'!_Toc144106984</vt:lpstr>
      <vt:lpstr>'pto En Impacto  adic'!_Toc144106984</vt:lpstr>
      <vt:lpstr>'ppro intervent'!_Toc144106985</vt:lpstr>
      <vt:lpstr>'pto En Impacto'!_Toc144106985</vt:lpstr>
      <vt:lpstr>'pto En Impacto  adic'!_Toc144106985</vt:lpstr>
      <vt:lpstr>'ppro intervent'!_Toc144106986</vt:lpstr>
      <vt:lpstr>'pto En Impacto'!_Toc144106986</vt:lpstr>
      <vt:lpstr>'pto En Impacto  adic'!_Toc144106986</vt:lpstr>
      <vt:lpstr>'ppro intervent'!_Toc144106987</vt:lpstr>
      <vt:lpstr>'pto En Impacto'!_Toc144106987</vt:lpstr>
      <vt:lpstr>'pto En Impacto  adic'!_Toc144106987</vt:lpstr>
      <vt:lpstr>'ppro intervent'!_Toc144106988</vt:lpstr>
      <vt:lpstr>'pto En Impacto'!_Toc144106988</vt:lpstr>
      <vt:lpstr>'pto En Impacto  adic'!_Toc144106988</vt:lpstr>
      <vt:lpstr>'ppro intervent'!_Toc144106989</vt:lpstr>
      <vt:lpstr>'pto En Impacto'!_Toc144106989</vt:lpstr>
      <vt:lpstr>'pto En Impacto  adic'!_Toc144106989</vt:lpstr>
      <vt:lpstr>'ppro intervent'!_Toc144106990</vt:lpstr>
      <vt:lpstr>'pto En Impacto'!_Toc144106990</vt:lpstr>
      <vt:lpstr>'pto En Impacto  adic'!_Toc144106990</vt:lpstr>
      <vt:lpstr>'ppro intervent'!_Toc144106991</vt:lpstr>
      <vt:lpstr>'pto En Impacto'!_Toc144106991</vt:lpstr>
      <vt:lpstr>'pto En Impacto  adic'!_Toc144106991</vt:lpstr>
      <vt:lpstr>'ppro intervent'!_Toc144106992</vt:lpstr>
      <vt:lpstr>'pto En Impacto'!_Toc144106992</vt:lpstr>
      <vt:lpstr>'pto En Impacto  adic'!_Toc144106992</vt:lpstr>
      <vt:lpstr>'ppro intervent'!_Toc144106993</vt:lpstr>
      <vt:lpstr>'pto En Impacto'!_Toc144106993</vt:lpstr>
      <vt:lpstr>'pto En Impacto  adic'!_Toc144106993</vt:lpstr>
      <vt:lpstr>'ppro intervent'!_Toc144106994</vt:lpstr>
      <vt:lpstr>'pto En Impacto'!_Toc144106994</vt:lpstr>
      <vt:lpstr>'pto En Impacto  adic'!_Toc144106994</vt:lpstr>
      <vt:lpstr>'ppro intervent'!_Toc144106995</vt:lpstr>
      <vt:lpstr>'pto En Impacto'!_Toc144106995</vt:lpstr>
      <vt:lpstr>'pto En Impacto  adic'!_Toc144106995</vt:lpstr>
      <vt:lpstr>'ppro intervent'!_Toc144106996</vt:lpstr>
      <vt:lpstr>'pto En Impacto'!_Toc144106996</vt:lpstr>
      <vt:lpstr>'pto En Impacto  adic'!_Toc144106996</vt:lpstr>
      <vt:lpstr>'ppro intervent'!_Toc144106997</vt:lpstr>
      <vt:lpstr>'pto En Impacto'!_Toc144106997</vt:lpstr>
      <vt:lpstr>'pto En Impacto  adic'!_Toc144106997</vt:lpstr>
      <vt:lpstr>'ppro intervent'!_Toc144106998</vt:lpstr>
      <vt:lpstr>'pto En Impacto'!_Toc144106998</vt:lpstr>
      <vt:lpstr>'pto En Impacto  adic'!_Toc144106998</vt:lpstr>
      <vt:lpstr>'ppro intervent'!_Toc144106999</vt:lpstr>
      <vt:lpstr>'pto En Impacto'!_Toc144106999</vt:lpstr>
      <vt:lpstr>'pto En Impacto  adic'!_Toc144106999</vt:lpstr>
      <vt:lpstr>'ppro intervent'!_Toc144107000</vt:lpstr>
      <vt:lpstr>'pto En Impacto'!_Toc144107000</vt:lpstr>
      <vt:lpstr>'pto En Impacto  adic'!_Toc144107000</vt:lpstr>
      <vt:lpstr>'ppro intervent'!_Toc144107001</vt:lpstr>
      <vt:lpstr>'pto En Impacto'!_Toc144107001</vt:lpstr>
      <vt:lpstr>'pto En Impacto  adic'!_Toc144107001</vt:lpstr>
      <vt:lpstr>'ppro intervent'!_Toc144107002</vt:lpstr>
      <vt:lpstr>'pto En Impacto'!_Toc144107002</vt:lpstr>
      <vt:lpstr>'pto En Impacto  adic'!_Toc144107002</vt:lpstr>
      <vt:lpstr>'ppro intervent'!_Toc144107003</vt:lpstr>
      <vt:lpstr>'pto En Impacto'!_Toc144107003</vt:lpstr>
      <vt:lpstr>'pto En Impacto  adic'!_Toc144107003</vt:lpstr>
      <vt:lpstr>'ppro intervent'!_Toc144107004</vt:lpstr>
      <vt:lpstr>'pto En Impacto'!_Toc144107004</vt:lpstr>
      <vt:lpstr>'pto En Impacto  adic'!_Toc144107004</vt:lpstr>
      <vt:lpstr>'ppro intervent'!_Toc144107005</vt:lpstr>
      <vt:lpstr>'pto En Impacto'!_Toc144107005</vt:lpstr>
      <vt:lpstr>'pto En Impacto  adic'!_Toc144107005</vt:lpstr>
      <vt:lpstr>'ppro intervent'!_Toc144107006</vt:lpstr>
      <vt:lpstr>'pto En Impacto'!_Toc144107006</vt:lpstr>
      <vt:lpstr>'pto En Impacto  adic'!_Toc144107006</vt:lpstr>
      <vt:lpstr>'ppro intervent'!_Toc144107007</vt:lpstr>
      <vt:lpstr>'pto En Impacto'!_Toc144107007</vt:lpstr>
      <vt:lpstr>'pto En Impacto  adic'!_Toc144107007</vt:lpstr>
      <vt:lpstr>'ppro intervent'!_Toc144107008</vt:lpstr>
      <vt:lpstr>'pto En Impacto'!_Toc144107008</vt:lpstr>
      <vt:lpstr>'pto En Impacto  adic'!_Toc144107008</vt:lpstr>
      <vt:lpstr>'ppro intervent'!_Toc144107009</vt:lpstr>
      <vt:lpstr>'pto En Impacto'!_Toc144107009</vt:lpstr>
      <vt:lpstr>'pto En Impacto  adic'!_Toc144107009</vt:lpstr>
      <vt:lpstr>'ppro intervent'!_Toc144107010</vt:lpstr>
      <vt:lpstr>'pto En Impacto'!_Toc144107010</vt:lpstr>
      <vt:lpstr>'pto En Impacto  adic'!_Toc144107010</vt:lpstr>
      <vt:lpstr>'ppro intervent'!_Toc144107011</vt:lpstr>
      <vt:lpstr>'pto En Impacto'!_Toc144107011</vt:lpstr>
      <vt:lpstr>'pto En Impacto  adic'!_Toc144107011</vt:lpstr>
      <vt:lpstr>'ppro intervent'!_Toc144107012</vt:lpstr>
      <vt:lpstr>'pto En Impacto'!_Toc144107012</vt:lpstr>
      <vt:lpstr>'pto En Impacto  adic'!_Toc144107012</vt:lpstr>
      <vt:lpstr>'ppro intervent'!_Toc144107013</vt:lpstr>
      <vt:lpstr>'pto En Impacto'!_Toc144107013</vt:lpstr>
      <vt:lpstr>'pto En Impacto  adic'!_Toc144107013</vt:lpstr>
      <vt:lpstr>'ppro intervent'!_Toc144107014</vt:lpstr>
      <vt:lpstr>'pto En Impacto'!_Toc144107014</vt:lpstr>
      <vt:lpstr>'pto En Impacto  adic'!_Toc144107014</vt:lpstr>
      <vt:lpstr>'ppro intervent'!_Toc144107015</vt:lpstr>
      <vt:lpstr>'pto En Impacto'!_Toc144107015</vt:lpstr>
      <vt:lpstr>'pto En Impacto  adic'!_Toc144107015</vt:lpstr>
      <vt:lpstr>'ppro intervent'!_Toc144107016</vt:lpstr>
      <vt:lpstr>'pto En Impacto'!_Toc144107016</vt:lpstr>
      <vt:lpstr>'pto En Impacto  adic'!_Toc144107016</vt:lpstr>
      <vt:lpstr>'ppro intervent'!_Toc144107017</vt:lpstr>
      <vt:lpstr>'pto En Impacto'!_Toc144107017</vt:lpstr>
      <vt:lpstr>'pto En Impacto  adic'!_Toc144107017</vt:lpstr>
      <vt:lpstr>'ppro intervent'!_Toc144107018</vt:lpstr>
      <vt:lpstr>'pto En Impacto'!_Toc144107018</vt:lpstr>
      <vt:lpstr>'pto En Impacto  adic'!_Toc144107018</vt:lpstr>
      <vt:lpstr>'ppro intervent'!_Toc144107019</vt:lpstr>
      <vt:lpstr>'pto En Impacto'!_Toc144107019</vt:lpstr>
      <vt:lpstr>'pto En Impacto  adic'!_Toc144107019</vt:lpstr>
      <vt:lpstr>'ppro intervent'!_Toc144107020</vt:lpstr>
      <vt:lpstr>'pto En Impacto'!_Toc144107020</vt:lpstr>
      <vt:lpstr>'pto En Impacto  adic'!_Toc144107020</vt:lpstr>
      <vt:lpstr>'ppro intervent'!_Toc144107021</vt:lpstr>
      <vt:lpstr>'pto En Impacto'!_Toc144107021</vt:lpstr>
      <vt:lpstr>'pto En Impacto  adic'!_Toc144107021</vt:lpstr>
      <vt:lpstr>'ppro intervent'!_Toc144107022</vt:lpstr>
      <vt:lpstr>'pto En Impacto'!_Toc144107022</vt:lpstr>
      <vt:lpstr>'pto En Impacto  adic'!_Toc144107022</vt:lpstr>
      <vt:lpstr>'ppro intervent'!_Toc144107023</vt:lpstr>
      <vt:lpstr>'pto En Impacto'!_Toc144107023</vt:lpstr>
      <vt:lpstr>'pto En Impacto  adic'!_Toc144107023</vt:lpstr>
      <vt:lpstr>'ppro intervent'!_Toc144107024</vt:lpstr>
      <vt:lpstr>'pto En Impacto'!_Toc144107024</vt:lpstr>
      <vt:lpstr>'pto En Impacto  adic'!_Toc144107024</vt:lpstr>
      <vt:lpstr>'ppro intervent'!_Toc144107025</vt:lpstr>
      <vt:lpstr>'pto En Impacto'!_Toc144107025</vt:lpstr>
      <vt:lpstr>'pto En Impacto  adic'!_Toc144107025</vt:lpstr>
      <vt:lpstr>'ppro intervent'!_Toc144107026</vt:lpstr>
      <vt:lpstr>'pto En Impacto'!_Toc144107026</vt:lpstr>
      <vt:lpstr>'pto En Impacto  adic'!_Toc144107026</vt:lpstr>
      <vt:lpstr>'ppro intervent'!_Toc144107027</vt:lpstr>
      <vt:lpstr>'pto En Impacto'!_Toc144107027</vt:lpstr>
      <vt:lpstr>'pto En Impacto  adic'!_Toc144107027</vt:lpstr>
      <vt:lpstr>'ppro intervent'!_Toc144107028</vt:lpstr>
      <vt:lpstr>'pto En Impacto'!_Toc144107028</vt:lpstr>
      <vt:lpstr>'pto En Impacto  adic'!_Toc144107028</vt:lpstr>
      <vt:lpstr>'ppro intervent'!_Toc144107029</vt:lpstr>
      <vt:lpstr>'pto En Impacto'!_Toc144107029</vt:lpstr>
      <vt:lpstr>'pto En Impacto  adic'!_Toc144107029</vt:lpstr>
      <vt:lpstr>'ppro intervent'!_Toc144107030</vt:lpstr>
      <vt:lpstr>'pto En Impacto'!_Toc144107030</vt:lpstr>
      <vt:lpstr>'pto En Impacto  adic'!_Toc144107030</vt:lpstr>
      <vt:lpstr>'ppro intervent'!_Toc144107031</vt:lpstr>
      <vt:lpstr>'pto En Impacto'!_Toc144107031</vt:lpstr>
      <vt:lpstr>'pto En Impacto  adic'!_Toc144107031</vt:lpstr>
      <vt:lpstr>'ppro intervent'!_Toc144107032</vt:lpstr>
      <vt:lpstr>'pto En Impacto'!_Toc144107032</vt:lpstr>
      <vt:lpstr>'pto En Impacto  adic'!_Toc144107032</vt:lpstr>
      <vt:lpstr>'ppro intervent'!_Toc144107033</vt:lpstr>
      <vt:lpstr>'pto En Impacto'!_Toc144107033</vt:lpstr>
      <vt:lpstr>'pto En Impacto  adic'!_Toc144107033</vt:lpstr>
      <vt:lpstr>'ppro intervent'!_Toc144107034</vt:lpstr>
      <vt:lpstr>'pto En Impacto'!_Toc144107034</vt:lpstr>
      <vt:lpstr>'pto En Impacto  adic'!_Toc144107034</vt:lpstr>
      <vt:lpstr>'ppro intervent'!_Toc144107035</vt:lpstr>
      <vt:lpstr>'pto En Impacto'!_Toc144107035</vt:lpstr>
      <vt:lpstr>'pto En Impacto  adic'!_Toc144107035</vt:lpstr>
      <vt:lpstr>'ppro intervent'!_Toc144107036</vt:lpstr>
      <vt:lpstr>'pto En Impacto'!_Toc144107036</vt:lpstr>
      <vt:lpstr>'pto En Impacto  adic'!_Toc144107036</vt:lpstr>
      <vt:lpstr>'ppro intervent'!_Toc144107037</vt:lpstr>
      <vt:lpstr>'pto En Impacto'!_Toc144107037</vt:lpstr>
      <vt:lpstr>'pto En Impacto  adic'!_Toc144107037</vt:lpstr>
      <vt:lpstr>'ppro intervent'!_Toc144107038</vt:lpstr>
      <vt:lpstr>'pto En Impacto'!_Toc144107038</vt:lpstr>
      <vt:lpstr>'pto En Impacto  adic'!_Toc144107038</vt:lpstr>
      <vt:lpstr>'ppro intervent'!_Toc144107039</vt:lpstr>
      <vt:lpstr>'pto En Impacto'!_Toc144107039</vt:lpstr>
      <vt:lpstr>'pto En Impacto  adic'!_Toc144107039</vt:lpstr>
      <vt:lpstr>'ppro intervent'!_Toc144107040</vt:lpstr>
      <vt:lpstr>'pto En Impacto'!_Toc144107040</vt:lpstr>
      <vt:lpstr>'pto En Impacto  adic'!_Toc144107040</vt:lpstr>
      <vt:lpstr>'ppro intervent'!_Toc144107041</vt:lpstr>
      <vt:lpstr>'pto En Impacto'!_Toc144107041</vt:lpstr>
      <vt:lpstr>'pto En Impacto  adic'!_Toc144107041</vt:lpstr>
      <vt:lpstr>'ppro intervent'!_Toc144107042</vt:lpstr>
      <vt:lpstr>'pto En Impacto'!_Toc144107042</vt:lpstr>
      <vt:lpstr>'pto En Impacto  adic'!_Toc144107042</vt:lpstr>
      <vt:lpstr>'ppro intervent'!_Toc144107043</vt:lpstr>
      <vt:lpstr>'pto En Impacto'!_Toc144107043</vt:lpstr>
      <vt:lpstr>'pto En Impacto  adic'!_Toc144107043</vt:lpstr>
      <vt:lpstr>'ppro intervent'!_Toc144107044</vt:lpstr>
      <vt:lpstr>'pto En Impacto'!_Toc144107044</vt:lpstr>
      <vt:lpstr>'pto En Impacto  adic'!_Toc144107044</vt:lpstr>
      <vt:lpstr>'ppro intervent'!_Toc144107045</vt:lpstr>
      <vt:lpstr>'pto En Impacto'!_Toc144107045</vt:lpstr>
      <vt:lpstr>'pto En Impacto  adic'!_Toc144107045</vt:lpstr>
      <vt:lpstr>'ppro intervent'!_Toc144107046</vt:lpstr>
      <vt:lpstr>'pto En Impacto'!_Toc144107046</vt:lpstr>
      <vt:lpstr>'pto En Impacto  adic'!_Toc144107046</vt:lpstr>
      <vt:lpstr>'ppro intervent'!_Toc144107047</vt:lpstr>
      <vt:lpstr>'pto En Impacto'!_Toc144107047</vt:lpstr>
      <vt:lpstr>'pto En Impacto  adic'!_Toc144107047</vt:lpstr>
      <vt:lpstr>'ppro intervent'!_Toc144107048</vt:lpstr>
      <vt:lpstr>'pto En Impacto'!_Toc144107048</vt:lpstr>
      <vt:lpstr>'pto En Impacto  adic'!_Toc144107048</vt:lpstr>
      <vt:lpstr>'ppro intervent'!_Toc144107049</vt:lpstr>
      <vt:lpstr>'pto En Impacto'!_Toc144107049</vt:lpstr>
      <vt:lpstr>'pto En Impacto  adic'!_Toc144107049</vt:lpstr>
      <vt:lpstr>'ppro intervent'!_Toc144107050</vt:lpstr>
      <vt:lpstr>'pto En Impacto'!_Toc144107050</vt:lpstr>
      <vt:lpstr>'pto En Impacto  adic'!_Toc144107050</vt:lpstr>
      <vt:lpstr>'ppro intervent'!_Toc144107051</vt:lpstr>
      <vt:lpstr>'pto En Impacto'!_Toc144107051</vt:lpstr>
      <vt:lpstr>'pto En Impacto  adic'!_Toc144107051</vt:lpstr>
      <vt:lpstr>'ppro intervent'!_Toc144107052</vt:lpstr>
      <vt:lpstr>'pto En Impacto'!_Toc144107052</vt:lpstr>
      <vt:lpstr>'pto En Impacto  adic'!_Toc144107052</vt:lpstr>
      <vt:lpstr>'ppro intervent'!_Toc144107053</vt:lpstr>
      <vt:lpstr>'pto En Impacto'!_Toc144107053</vt:lpstr>
      <vt:lpstr>'pto En Impacto  adic'!_Toc144107053</vt:lpstr>
      <vt:lpstr>'ppro intervent'!_Toc144107054</vt:lpstr>
      <vt:lpstr>'pto En Impacto'!_Toc144107054</vt:lpstr>
      <vt:lpstr>'pto En Impacto  adic'!_Toc144107054</vt:lpstr>
      <vt:lpstr>'ppro intervent'!_Toc144107055</vt:lpstr>
      <vt:lpstr>'pto En Impacto'!_Toc144107055</vt:lpstr>
      <vt:lpstr>'pto En Impacto  adic'!_Toc144107055</vt:lpstr>
      <vt:lpstr>'ppro intervent'!_Toc144107056</vt:lpstr>
      <vt:lpstr>'pto En Impacto'!_Toc144107056</vt:lpstr>
      <vt:lpstr>'pto En Impacto  adic'!_Toc144107056</vt:lpstr>
      <vt:lpstr>'ppro intervent'!_Toc144107057</vt:lpstr>
      <vt:lpstr>'pto En Impacto'!_Toc144107057</vt:lpstr>
      <vt:lpstr>'pto En Impacto  adic'!_Toc144107057</vt:lpstr>
      <vt:lpstr>'ppro intervent'!_Toc144107058</vt:lpstr>
      <vt:lpstr>'pto En Impacto'!_Toc144107058</vt:lpstr>
      <vt:lpstr>'pto En Impacto  adic'!_Toc144107058</vt:lpstr>
      <vt:lpstr>'ppro intervent'!_Toc144107060</vt:lpstr>
      <vt:lpstr>'pto En Impacto'!_Toc144107060</vt:lpstr>
      <vt:lpstr>'pto En Impacto  adic'!_Toc144107060</vt:lpstr>
      <vt:lpstr>'ppro intervent'!_Toc144107061</vt:lpstr>
      <vt:lpstr>'pto En Impacto'!_Toc144107061</vt:lpstr>
      <vt:lpstr>'pto En Impacto  adic'!_Toc144107061</vt:lpstr>
      <vt:lpstr>'ppro intervent'!_Toc144107062</vt:lpstr>
      <vt:lpstr>'pto En Impacto'!_Toc144107062</vt:lpstr>
      <vt:lpstr>'pto En Impacto  adic'!_Toc144107062</vt:lpstr>
      <vt:lpstr>'ppro intervent'!_Toc144107063</vt:lpstr>
      <vt:lpstr>'pto En Impacto'!_Toc144107063</vt:lpstr>
      <vt:lpstr>'pto En Impacto  adic'!_Toc144107063</vt:lpstr>
      <vt:lpstr>'ppro intervent'!_Toc144107064</vt:lpstr>
      <vt:lpstr>'pto En Impacto'!_Toc144107064</vt:lpstr>
      <vt:lpstr>'pto En Impacto  adic'!_Toc144107064</vt:lpstr>
      <vt:lpstr>'ppro intervent'!_Toc144107065</vt:lpstr>
      <vt:lpstr>'pto En Impacto'!_Toc144107065</vt:lpstr>
      <vt:lpstr>'pto En Impacto  adic'!_Toc144107065</vt:lpstr>
      <vt:lpstr>'ppro intervent'!_Toc144107066</vt:lpstr>
      <vt:lpstr>'pto En Impacto'!_Toc144107066</vt:lpstr>
      <vt:lpstr>'pto En Impacto  adic'!_Toc144107066</vt:lpstr>
      <vt:lpstr>'ppro intervent'!_Toc144107067</vt:lpstr>
      <vt:lpstr>'pto En Impacto'!_Toc144107067</vt:lpstr>
      <vt:lpstr>'pto En Impacto  adic'!_Toc144107067</vt:lpstr>
      <vt:lpstr>'ppro intervent'!_Toc144107068</vt:lpstr>
      <vt:lpstr>'pto En Impacto'!_Toc144107068</vt:lpstr>
      <vt:lpstr>'pto En Impacto  adic'!_Toc144107068</vt:lpstr>
      <vt:lpstr>'ppro intervent'!_Toc144107069</vt:lpstr>
      <vt:lpstr>'pto En Impacto'!_Toc144107069</vt:lpstr>
      <vt:lpstr>'pto En Impacto  adic'!_Toc144107069</vt:lpstr>
      <vt:lpstr>'ppro intervent'!_Toc144107070</vt:lpstr>
      <vt:lpstr>'pto En Impacto'!_Toc144107070</vt:lpstr>
      <vt:lpstr>'pto En Impacto  adic'!_Toc144107070</vt:lpstr>
      <vt:lpstr>'ppro intervent'!_Toc144107071</vt:lpstr>
      <vt:lpstr>'pto En Impacto'!_Toc144107071</vt:lpstr>
      <vt:lpstr>'pto En Impacto  adic'!_Toc144107071</vt:lpstr>
      <vt:lpstr>'ppro intervent'!_Toc144107072</vt:lpstr>
      <vt:lpstr>'pto En Impacto'!_Toc144107072</vt:lpstr>
      <vt:lpstr>'pto En Impacto  adic'!_Toc144107072</vt:lpstr>
      <vt:lpstr>'ppro intervent'!_Toc144107073</vt:lpstr>
      <vt:lpstr>'pto En Impacto'!_Toc144107073</vt:lpstr>
      <vt:lpstr>'pto En Impacto  adic'!_Toc144107073</vt:lpstr>
      <vt:lpstr>'ppro intervent'!_Toc144107074</vt:lpstr>
      <vt:lpstr>'pto En Impacto'!_Toc144107074</vt:lpstr>
      <vt:lpstr>'pto En Impacto  adic'!_Toc144107074</vt:lpstr>
      <vt:lpstr>'ppro intervent'!_Toc144107075</vt:lpstr>
      <vt:lpstr>'pto En Impacto'!_Toc144107075</vt:lpstr>
      <vt:lpstr>'pto En Impacto  adic'!_Toc144107075</vt:lpstr>
      <vt:lpstr>'ppro intervent'!_Toc144107076</vt:lpstr>
      <vt:lpstr>'pto En Impacto'!_Toc144107076</vt:lpstr>
      <vt:lpstr>'pto En Impacto  adic'!_Toc144107076</vt:lpstr>
      <vt:lpstr>'ppro intervent'!_Toc144107077</vt:lpstr>
      <vt:lpstr>'pto En Impacto'!_Toc144107077</vt:lpstr>
      <vt:lpstr>'pto En Impacto  adic'!_Toc144107077</vt:lpstr>
      <vt:lpstr>'ppro intervent'!_Toc144107078</vt:lpstr>
      <vt:lpstr>'pto En Impacto'!_Toc144107078</vt:lpstr>
      <vt:lpstr>'pto En Impacto  adic'!_Toc144107078</vt:lpstr>
      <vt:lpstr>'ppro intervent'!_Toc144107079</vt:lpstr>
      <vt:lpstr>'pto En Impacto'!_Toc144107079</vt:lpstr>
      <vt:lpstr>'pto En Impacto  adic'!_Toc144107079</vt:lpstr>
      <vt:lpstr>'ppro intervent'!_Toc144107080</vt:lpstr>
      <vt:lpstr>'pto En Impacto'!_Toc144107080</vt:lpstr>
      <vt:lpstr>'pto En Impacto  adic'!_Toc144107080</vt:lpstr>
      <vt:lpstr>'ppro intervent'!_Toc144107081</vt:lpstr>
      <vt:lpstr>'pto En Impacto'!_Toc144107081</vt:lpstr>
      <vt:lpstr>'pto En Impacto  adic'!_Toc144107081</vt:lpstr>
      <vt:lpstr>'ppro intervent'!_Toc144107082</vt:lpstr>
      <vt:lpstr>'pto En Impacto'!_Toc144107082</vt:lpstr>
      <vt:lpstr>'pto En Impacto  adic'!_Toc144107082</vt:lpstr>
      <vt:lpstr>'ppro intervent'!_Toc144107083</vt:lpstr>
      <vt:lpstr>'pto En Impacto'!_Toc144107083</vt:lpstr>
      <vt:lpstr>'pto En Impacto  adic'!_Toc144107083</vt:lpstr>
      <vt:lpstr>'ppro intervent'!_Toc144107084</vt:lpstr>
      <vt:lpstr>'pto En Impacto'!_Toc144107084</vt:lpstr>
      <vt:lpstr>'pto En Impacto  adic'!_Toc144107084</vt:lpstr>
      <vt:lpstr>'ppro intervent'!_Toc144107085</vt:lpstr>
      <vt:lpstr>'pto En Impacto'!_Toc144107085</vt:lpstr>
      <vt:lpstr>'pto En Impacto  adic'!_Toc144107085</vt:lpstr>
      <vt:lpstr>'ppro intervent'!_Toc144107086</vt:lpstr>
      <vt:lpstr>'pto En Impacto'!_Toc144107086</vt:lpstr>
      <vt:lpstr>'pto En Impacto  adic'!_Toc144107086</vt:lpstr>
      <vt:lpstr>'ppro intervent'!_Toc144107087</vt:lpstr>
      <vt:lpstr>'pto En Impacto'!_Toc144107087</vt:lpstr>
      <vt:lpstr>'pto En Impacto  adic'!_Toc144107087</vt:lpstr>
      <vt:lpstr>'ppro intervent'!_Toc144107088</vt:lpstr>
      <vt:lpstr>'pto En Impacto'!_Toc144107088</vt:lpstr>
      <vt:lpstr>'pto En Impacto  adic'!_Toc144107088</vt:lpstr>
      <vt:lpstr>'ppro intervent'!_Toc144107089</vt:lpstr>
      <vt:lpstr>'pto En Impacto'!_Toc144107089</vt:lpstr>
      <vt:lpstr>'pto En Impacto  adic'!_Toc144107089</vt:lpstr>
      <vt:lpstr>'ppro intervent'!_Toc144107090</vt:lpstr>
      <vt:lpstr>'pto En Impacto'!_Toc144107090</vt:lpstr>
      <vt:lpstr>'pto En Impacto  adic'!_Toc144107090</vt:lpstr>
      <vt:lpstr>'ppro intervent'!_Toc144107091</vt:lpstr>
      <vt:lpstr>'pto En Impacto'!_Toc144107091</vt:lpstr>
      <vt:lpstr>'pto En Impacto  adic'!_Toc144107091</vt:lpstr>
      <vt:lpstr>'ppro intervent'!_Toc144107092</vt:lpstr>
      <vt:lpstr>'pto En Impacto'!_Toc144107092</vt:lpstr>
      <vt:lpstr>'pto En Impacto  adic'!_Toc144107092</vt:lpstr>
      <vt:lpstr>'ppro intervent'!_Toc144107093</vt:lpstr>
      <vt:lpstr>'pto En Impacto'!_Toc144107093</vt:lpstr>
      <vt:lpstr>'pto En Impacto  adic'!_Toc144107093</vt:lpstr>
      <vt:lpstr>'ppro intervent'!_Toc144107094</vt:lpstr>
      <vt:lpstr>'pto En Impacto'!_Toc144107094</vt:lpstr>
      <vt:lpstr>'pto En Impacto  adic'!_Toc144107094</vt:lpstr>
      <vt:lpstr>'ppro intervent'!_Toc144107095</vt:lpstr>
      <vt:lpstr>'pto En Impacto'!_Toc144107095</vt:lpstr>
      <vt:lpstr>'pto En Impacto  adic'!_Toc144107095</vt:lpstr>
      <vt:lpstr>'ppro intervent'!_Toc144107096</vt:lpstr>
      <vt:lpstr>'pto En Impacto'!_Toc144107096</vt:lpstr>
      <vt:lpstr>'pto En Impacto  adic'!_Toc144107096</vt:lpstr>
      <vt:lpstr>'ppro intervent'!_Toc144107097</vt:lpstr>
      <vt:lpstr>'pto En Impacto'!_Toc144107097</vt:lpstr>
      <vt:lpstr>'pto En Impacto  adic'!_Toc144107097</vt:lpstr>
      <vt:lpstr>'ppro intervent'!_Toc144107098</vt:lpstr>
      <vt:lpstr>'pto En Impacto'!_Toc144107098</vt:lpstr>
      <vt:lpstr>'pto En Impacto  adic'!_Toc144107098</vt:lpstr>
      <vt:lpstr>'ppro intervent'!_Toc144107099</vt:lpstr>
      <vt:lpstr>'pto En Impacto'!_Toc144107099</vt:lpstr>
      <vt:lpstr>'pto En Impacto  adic'!_Toc144107099</vt:lpstr>
      <vt:lpstr>'ppro intervent'!_Toc144107100</vt:lpstr>
      <vt:lpstr>'pto En Impacto'!_Toc144107100</vt:lpstr>
      <vt:lpstr>'pto En Impacto  adic'!_Toc144107100</vt:lpstr>
      <vt:lpstr>'ppro intervent'!_Toc144107101</vt:lpstr>
      <vt:lpstr>'pto En Impacto'!_Toc144107101</vt:lpstr>
      <vt:lpstr>'pto En Impacto  adic'!_Toc144107101</vt:lpstr>
      <vt:lpstr>'ppro intervent'!_Toc144107102</vt:lpstr>
      <vt:lpstr>'pto En Impacto'!_Toc144107102</vt:lpstr>
      <vt:lpstr>'pto En Impacto  adic'!_Toc144107102</vt:lpstr>
      <vt:lpstr>'ppro intervent'!_Toc144107103</vt:lpstr>
      <vt:lpstr>'pto En Impacto'!_Toc144107103</vt:lpstr>
      <vt:lpstr>'pto En Impacto  adic'!_Toc144107103</vt:lpstr>
      <vt:lpstr>'ppro intervent'!_Toc144107104</vt:lpstr>
      <vt:lpstr>'pto En Impacto'!_Toc144107104</vt:lpstr>
      <vt:lpstr>'pto En Impacto  adic'!_Toc144107104</vt:lpstr>
      <vt:lpstr>'ppro intervent'!_Toc144107105</vt:lpstr>
      <vt:lpstr>'pto En Impacto'!_Toc144107105</vt:lpstr>
      <vt:lpstr>'pto En Impacto  adic'!_Toc144107105</vt:lpstr>
      <vt:lpstr>'ppro intervent'!_Toc144107106</vt:lpstr>
      <vt:lpstr>'pto En Impacto'!_Toc144107106</vt:lpstr>
      <vt:lpstr>'pto En Impacto  adic'!_Toc144107106</vt:lpstr>
      <vt:lpstr>'FACTOR MULTIPLICADOR'!Área_de_impresión</vt:lpstr>
      <vt:lpstr>'ppro intervent'!Área_de_impresión</vt:lpstr>
      <vt:lpstr>'pto En Impacto'!Área_de_impresión</vt:lpstr>
      <vt:lpstr>'pto En Impacto  adic'!Área_de_impresión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gateway</cp:lastModifiedBy>
  <cp:revision/>
  <cp:lastPrinted>2025-10-03T07:09:44Z</cp:lastPrinted>
  <dcterms:created xsi:type="dcterms:W3CDTF">2024-04-16T00:37:41Z</dcterms:created>
  <dcterms:modified xsi:type="dcterms:W3CDTF">2025-10-03T07:16:21Z</dcterms:modified>
</cp:coreProperties>
</file>